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4\1. Enero 2024\"/>
    </mc:Choice>
  </mc:AlternateContent>
  <xr:revisionPtr revIDLastSave="0" documentId="13_ncr:1_{88D4AFB3-1BA9-490D-8D0D-B8F4B2C47B8A}"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1" hidden="1">bd_lista!$A$2:$E$591</definedName>
    <definedName name="_xlnm._FilterDatabase" localSheetId="11" hidden="1">CDI!$A$7:$H$80</definedName>
    <definedName name="_xlnm._FilterDatabase" localSheetId="0" hidden="1">Contactos!$A$3:$E$544</definedName>
    <definedName name="_xlnm._FilterDatabase" localSheetId="2" hidden="1">CUADRO!$A$5:$AA$1179</definedName>
    <definedName name="_xlnm._FilterDatabase" localSheetId="8" hidden="1">'CUT ME'!$A$7:$T$61</definedName>
    <definedName name="_xlnm._FilterDatabase" localSheetId="7" hidden="1">'CUT MN'!$A$7:$T$1157</definedName>
    <definedName name="_xlnm._FilterDatabase" localSheetId="16" hidden="1">CVD_AUTO!$A$6:$J$12</definedName>
    <definedName name="_xlnm._FilterDatabase" localSheetId="5" hidden="1">RESUMEN!$A$10:$AQ$600</definedName>
    <definedName name="_xlnm._FilterDatabase" localSheetId="13" hidden="1">'TCR ME'!$A$6:$F$6</definedName>
    <definedName name="_xlnm._FilterDatabase" localSheetId="12" hidden="1">'TCR MN'!$A$6:$F$62</definedName>
    <definedName name="_xlnm._FilterDatabase" localSheetId="15" hidden="1">'TFD ME'!$A$6:$F$6</definedName>
    <definedName name="_xlnm._FilterDatabase" localSheetId="14" hidden="1">'TFD MN'!$A$6:$F$14</definedName>
    <definedName name="_xlnm._FilterDatabase" localSheetId="10" hidden="1">'TRL ME'!$A$7:$P$9</definedName>
    <definedName name="_xlnm._FilterDatabase" localSheetId="9" hidden="1">'TRL MN'!$A$7:$P$32</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CDI!$A$1:$H$84</definedName>
    <definedName name="_xlnm.Print_Area" localSheetId="6">CONCEPTOS!$A$1:$C$58</definedName>
    <definedName name="_xlnm.Print_Area" localSheetId="8">'CUT ME'!$A$1:$T$118</definedName>
    <definedName name="_xlnm.Print_Area" localSheetId="7">'CUT MN'!$A$1:$T$1178</definedName>
    <definedName name="_xlnm.Print_Area" localSheetId="16">CVD_AUTO!$A$1:$J$42</definedName>
    <definedName name="_xlnm.Print_Area" localSheetId="4">'R1.02 (ex FORM. 9)'!$A$1:$AF$61</definedName>
    <definedName name="_xlnm.Print_Area" localSheetId="5">RESUMEN!$A$1:$AQ$603</definedName>
    <definedName name="_xlnm.Print_Area" localSheetId="13">'TCR ME'!$A$1:$G$12</definedName>
    <definedName name="_xlnm.Print_Area" localSheetId="12">'TCR MN'!$A$1:$F$64</definedName>
    <definedName name="_xlnm.Print_Area" localSheetId="15">'TFD ME'!$A$1:$G$10</definedName>
    <definedName name="_xlnm.Print_Area" localSheetId="14">'TFD MN'!$A$1:$F$16</definedName>
    <definedName name="_xlnm.Print_Area" localSheetId="10">'TRL ME'!$A$1:$Q$46</definedName>
    <definedName name="_xlnm.Print_Area" localSheetId="9">'TRL MN'!$A$1:$Q$62</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54" r:id="rId22"/>
    <pivotCache cacheId="255" r:id="rId23"/>
    <pivotCache cacheId="256" r:id="rId24"/>
    <pivotCache cacheId="257" r:id="rId25"/>
    <pivotCache cacheId="258"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28" l="1"/>
  <c r="F11" i="28"/>
  <c r="H11" i="21"/>
  <c r="H75" i="21"/>
  <c r="H76" i="21"/>
  <c r="H77" i="21"/>
  <c r="H78" i="21"/>
  <c r="H79" i="21"/>
  <c r="H80" i="21"/>
  <c r="P44" i="29"/>
  <c r="O44" i="29"/>
  <c r="N44" i="29"/>
  <c r="P29" i="20"/>
  <c r="O29" i="20"/>
  <c r="N29" i="20"/>
  <c r="M29" i="20"/>
  <c r="L29" i="20"/>
  <c r="Q101" i="26"/>
  <c r="P101" i="26"/>
  <c r="O101" i="26"/>
  <c r="N101" i="26"/>
  <c r="Q1159" i="25"/>
  <c r="P1159" i="25"/>
  <c r="H74" i="21"/>
  <c r="H73" i="21"/>
  <c r="H72" i="21"/>
  <c r="H71" i="21"/>
  <c r="H70" i="21"/>
  <c r="H69" i="21"/>
  <c r="H68" i="21"/>
  <c r="H67" i="21"/>
  <c r="H66" i="21"/>
  <c r="H65" i="21"/>
  <c r="H64" i="21"/>
  <c r="H63" i="21"/>
  <c r="H62" i="21"/>
  <c r="H61" i="21"/>
  <c r="H60" i="21"/>
  <c r="H59" i="21"/>
  <c r="H58" i="21"/>
  <c r="D82" i="21"/>
  <c r="E82" i="21"/>
  <c r="F82" i="21"/>
  <c r="G82" i="21"/>
  <c r="C544" i="34"/>
  <c r="C543" i="34"/>
  <c r="C542" i="34"/>
  <c r="C541" i="34"/>
  <c r="E541" i="34" s="1"/>
  <c r="C540" i="34"/>
  <c r="C539" i="34"/>
  <c r="C538" i="34"/>
  <c r="C537" i="34"/>
  <c r="C536" i="34"/>
  <c r="C535" i="34"/>
  <c r="C534" i="34"/>
  <c r="C533" i="34"/>
  <c r="E533" i="34" s="1"/>
  <c r="C532" i="34"/>
  <c r="C531" i="34"/>
  <c r="C530" i="34"/>
  <c r="C529" i="34"/>
  <c r="E529" i="34" s="1"/>
  <c r="C528" i="34"/>
  <c r="C527" i="34"/>
  <c r="C526" i="34"/>
  <c r="C525" i="34"/>
  <c r="E525" i="34" s="1"/>
  <c r="C524" i="34"/>
  <c r="C523" i="34"/>
  <c r="C522" i="34"/>
  <c r="C521" i="34"/>
  <c r="C520" i="34"/>
  <c r="C519" i="34"/>
  <c r="C518" i="34"/>
  <c r="C517" i="34"/>
  <c r="E517" i="34" s="1"/>
  <c r="C516" i="34"/>
  <c r="C515" i="34"/>
  <c r="C514" i="34"/>
  <c r="C513" i="34"/>
  <c r="E513" i="34" s="1"/>
  <c r="C512" i="34"/>
  <c r="C511" i="34"/>
  <c r="C510" i="34"/>
  <c r="C509" i="34"/>
  <c r="E509" i="34" s="1"/>
  <c r="C508" i="34"/>
  <c r="C507" i="34"/>
  <c r="C506" i="34"/>
  <c r="C505" i="34"/>
  <c r="C504" i="34"/>
  <c r="C503" i="34"/>
  <c r="C502" i="34"/>
  <c r="C501" i="34"/>
  <c r="E501" i="34" s="1"/>
  <c r="C500" i="34"/>
  <c r="C499" i="34"/>
  <c r="C498" i="34"/>
  <c r="C497" i="34"/>
  <c r="E497" i="34" s="1"/>
  <c r="C496" i="34"/>
  <c r="C495" i="34"/>
  <c r="C494" i="34"/>
  <c r="C493" i="34"/>
  <c r="E493" i="34" s="1"/>
  <c r="C492" i="34"/>
  <c r="C491" i="34"/>
  <c r="C490" i="34"/>
  <c r="C489" i="34"/>
  <c r="C488" i="34"/>
  <c r="C487" i="34"/>
  <c r="C486" i="34"/>
  <c r="C485" i="34"/>
  <c r="E485" i="34" s="1"/>
  <c r="C484" i="34"/>
  <c r="C483" i="34"/>
  <c r="C482" i="34"/>
  <c r="C481" i="34"/>
  <c r="E481" i="34" s="1"/>
  <c r="C480" i="34"/>
  <c r="C479" i="34"/>
  <c r="C478" i="34"/>
  <c r="C477" i="34"/>
  <c r="E477" i="34" s="1"/>
  <c r="C476" i="34"/>
  <c r="C475" i="34"/>
  <c r="C474" i="34"/>
  <c r="C473" i="34"/>
  <c r="C472" i="34"/>
  <c r="C471" i="34"/>
  <c r="C470" i="34"/>
  <c r="C469" i="34"/>
  <c r="E469" i="34" s="1"/>
  <c r="C468" i="34"/>
  <c r="C467" i="34"/>
  <c r="C466" i="34"/>
  <c r="C465" i="34"/>
  <c r="E465" i="34" s="1"/>
  <c r="C464" i="34"/>
  <c r="C463" i="34"/>
  <c r="C462" i="34"/>
  <c r="C461" i="34"/>
  <c r="E461" i="34" s="1"/>
  <c r="C460" i="34"/>
  <c r="C459" i="34"/>
  <c r="C458" i="34"/>
  <c r="C457" i="34"/>
  <c r="C456" i="34"/>
  <c r="C455" i="34"/>
  <c r="C454" i="34"/>
  <c r="C453" i="34"/>
  <c r="E453" i="34" s="1"/>
  <c r="C452" i="34"/>
  <c r="C451" i="34"/>
  <c r="C450" i="34"/>
  <c r="C449" i="34"/>
  <c r="E449" i="34" s="1"/>
  <c r="C448" i="34"/>
  <c r="C447" i="34"/>
  <c r="C446" i="34"/>
  <c r="C445" i="34"/>
  <c r="C444" i="34"/>
  <c r="C443" i="34"/>
  <c r="C442" i="34"/>
  <c r="C441" i="34"/>
  <c r="C440" i="34"/>
  <c r="C439" i="34"/>
  <c r="C438" i="34"/>
  <c r="C437" i="34"/>
  <c r="C436" i="34"/>
  <c r="C435" i="34"/>
  <c r="C434" i="34"/>
  <c r="C433" i="34"/>
  <c r="E433" i="34" s="1"/>
  <c r="C432" i="34"/>
  <c r="C431" i="34"/>
  <c r="C430" i="34"/>
  <c r="C429" i="34"/>
  <c r="C428" i="34"/>
  <c r="C427" i="34"/>
  <c r="C426" i="34"/>
  <c r="C425" i="34"/>
  <c r="C424" i="34"/>
  <c r="C423" i="34"/>
  <c r="C422" i="34"/>
  <c r="C421" i="34"/>
  <c r="C420" i="34"/>
  <c r="C419" i="34"/>
  <c r="C418" i="34"/>
  <c r="D418" i="34" s="1"/>
  <c r="C417" i="34"/>
  <c r="D417" i="34" s="1"/>
  <c r="C416" i="34"/>
  <c r="C415" i="34"/>
  <c r="C414" i="34"/>
  <c r="C413" i="34"/>
  <c r="C412" i="34"/>
  <c r="C411" i="34"/>
  <c r="C410" i="34"/>
  <c r="C409" i="34"/>
  <c r="E409" i="34" s="1"/>
  <c r="C408" i="34"/>
  <c r="C407" i="34"/>
  <c r="C406" i="34"/>
  <c r="D406" i="34" s="1"/>
  <c r="C405" i="34"/>
  <c r="C404" i="34"/>
  <c r="C403" i="34"/>
  <c r="C402" i="34"/>
  <c r="C401" i="34"/>
  <c r="C400" i="34"/>
  <c r="C399" i="34"/>
  <c r="C398" i="34"/>
  <c r="C397" i="34"/>
  <c r="E397" i="34" s="1"/>
  <c r="C396" i="34"/>
  <c r="C395" i="34"/>
  <c r="C394" i="34"/>
  <c r="C393" i="34"/>
  <c r="C392" i="34"/>
  <c r="C391" i="34"/>
  <c r="C390" i="34"/>
  <c r="C389" i="34"/>
  <c r="C388" i="34"/>
  <c r="C387" i="34"/>
  <c r="C386" i="34"/>
  <c r="D386" i="34" s="1"/>
  <c r="C385" i="34"/>
  <c r="D385" i="34" s="1"/>
  <c r="C384" i="34"/>
  <c r="C383" i="34"/>
  <c r="C382" i="34"/>
  <c r="C381" i="34"/>
  <c r="C380" i="34"/>
  <c r="C379" i="34"/>
  <c r="C378" i="34"/>
  <c r="C377" i="34"/>
  <c r="E377" i="34" s="1"/>
  <c r="C376" i="34"/>
  <c r="C375" i="34"/>
  <c r="C374" i="34"/>
  <c r="D374" i="34" s="1"/>
  <c r="C373" i="34"/>
  <c r="C372" i="34"/>
  <c r="C371" i="34"/>
  <c r="C370" i="34"/>
  <c r="C369" i="34"/>
  <c r="C368" i="34"/>
  <c r="C367" i="34"/>
  <c r="C366" i="34"/>
  <c r="C365" i="34"/>
  <c r="E365" i="34" s="1"/>
  <c r="C364" i="34"/>
  <c r="C363" i="34"/>
  <c r="C362" i="34"/>
  <c r="C361" i="34"/>
  <c r="C360" i="34"/>
  <c r="C359" i="34"/>
  <c r="C358" i="34"/>
  <c r="C357" i="34"/>
  <c r="C356" i="34"/>
  <c r="C355" i="34"/>
  <c r="C354" i="34"/>
  <c r="D354" i="34" s="1"/>
  <c r="C353" i="34"/>
  <c r="D353" i="34" s="1"/>
  <c r="C352" i="34"/>
  <c r="C351" i="34"/>
  <c r="C350" i="34"/>
  <c r="C349" i="34"/>
  <c r="C348" i="34"/>
  <c r="C347" i="34"/>
  <c r="C346" i="34"/>
  <c r="C345" i="34"/>
  <c r="E345" i="34" s="1"/>
  <c r="C344" i="34"/>
  <c r="C343" i="34"/>
  <c r="C342" i="34"/>
  <c r="D342" i="34" s="1"/>
  <c r="C341" i="34"/>
  <c r="C340" i="34"/>
  <c r="C339" i="34"/>
  <c r="C338" i="34"/>
  <c r="C337" i="34"/>
  <c r="C336" i="34"/>
  <c r="C335" i="34"/>
  <c r="C334" i="34"/>
  <c r="C333" i="34"/>
  <c r="E333" i="34" s="1"/>
  <c r="C332" i="34"/>
  <c r="C331" i="34"/>
  <c r="C330" i="34"/>
  <c r="C329" i="34"/>
  <c r="C328" i="34"/>
  <c r="C327" i="34"/>
  <c r="C326" i="34"/>
  <c r="C325" i="34"/>
  <c r="C324" i="34"/>
  <c r="C323" i="34"/>
  <c r="C322" i="34"/>
  <c r="D322" i="34" s="1"/>
  <c r="C321" i="34"/>
  <c r="D321" i="34" s="1"/>
  <c r="C320" i="34"/>
  <c r="C319" i="34"/>
  <c r="C318" i="34"/>
  <c r="C317" i="34"/>
  <c r="C316" i="34"/>
  <c r="C315" i="34"/>
  <c r="C314" i="34"/>
  <c r="C313" i="34"/>
  <c r="E313" i="34" s="1"/>
  <c r="C312" i="34"/>
  <c r="C311" i="34"/>
  <c r="C310" i="34"/>
  <c r="D310" i="34" s="1"/>
  <c r="C309" i="34"/>
  <c r="C308" i="34"/>
  <c r="C307" i="34"/>
  <c r="C306" i="34"/>
  <c r="C305" i="34"/>
  <c r="C304" i="34"/>
  <c r="C303" i="34"/>
  <c r="C302" i="34"/>
  <c r="C301" i="34"/>
  <c r="E301" i="34" s="1"/>
  <c r="C300" i="34"/>
  <c r="C299" i="34"/>
  <c r="C298" i="34"/>
  <c r="C297" i="34"/>
  <c r="C296" i="34"/>
  <c r="C295" i="34"/>
  <c r="C294" i="34"/>
  <c r="C293" i="34"/>
  <c r="C292" i="34"/>
  <c r="C291" i="34"/>
  <c r="E291" i="34" s="1"/>
  <c r="C290" i="34"/>
  <c r="D290" i="34" s="1"/>
  <c r="C289" i="34"/>
  <c r="C288" i="34"/>
  <c r="C287" i="34"/>
  <c r="C286" i="34"/>
  <c r="C285" i="34"/>
  <c r="C284" i="34"/>
  <c r="C283" i="34"/>
  <c r="E283" i="34" s="1"/>
  <c r="C282" i="34"/>
  <c r="D282" i="34" s="1"/>
  <c r="C281" i="34"/>
  <c r="C280" i="34"/>
  <c r="C279" i="34"/>
  <c r="C278" i="34"/>
  <c r="C277" i="34"/>
  <c r="C276" i="34"/>
  <c r="C275" i="34"/>
  <c r="E275" i="34" s="1"/>
  <c r="C274" i="34"/>
  <c r="D274" i="34" s="1"/>
  <c r="C273" i="34"/>
  <c r="C272" i="34"/>
  <c r="C271" i="34"/>
  <c r="C270" i="34"/>
  <c r="C269" i="34"/>
  <c r="C268" i="34"/>
  <c r="C267" i="34"/>
  <c r="E267" i="34" s="1"/>
  <c r="C266" i="34"/>
  <c r="D266" i="34" s="1"/>
  <c r="C265" i="34"/>
  <c r="C264" i="34"/>
  <c r="C263" i="34"/>
  <c r="C262" i="34"/>
  <c r="C261" i="34"/>
  <c r="C260" i="34"/>
  <c r="C259" i="34"/>
  <c r="E259" i="34" s="1"/>
  <c r="C258" i="34"/>
  <c r="D258" i="34" s="1"/>
  <c r="C257" i="34"/>
  <c r="C256" i="34"/>
  <c r="C255" i="34"/>
  <c r="C254" i="34"/>
  <c r="C253" i="34"/>
  <c r="C252" i="34"/>
  <c r="C251" i="34"/>
  <c r="E251" i="34" s="1"/>
  <c r="C250" i="34"/>
  <c r="D250" i="34" s="1"/>
  <c r="C249" i="34"/>
  <c r="C248" i="34"/>
  <c r="C247" i="34"/>
  <c r="C246" i="34"/>
  <c r="C245" i="34"/>
  <c r="C244" i="34"/>
  <c r="C243" i="34"/>
  <c r="E243" i="34" s="1"/>
  <c r="C242" i="34"/>
  <c r="D242" i="34" s="1"/>
  <c r="C241" i="34"/>
  <c r="C240" i="34"/>
  <c r="C239" i="34"/>
  <c r="C238" i="34"/>
  <c r="C237" i="34"/>
  <c r="C236" i="34"/>
  <c r="C235" i="34"/>
  <c r="E235" i="34" s="1"/>
  <c r="C234" i="34"/>
  <c r="D234" i="34" s="1"/>
  <c r="C233" i="34"/>
  <c r="C232" i="34"/>
  <c r="C231" i="34"/>
  <c r="C230" i="34"/>
  <c r="C229" i="34"/>
  <c r="C228" i="34"/>
  <c r="C227" i="34"/>
  <c r="E227" i="34" s="1"/>
  <c r="C226" i="34"/>
  <c r="D226" i="34" s="1"/>
  <c r="C225" i="34"/>
  <c r="C224" i="34"/>
  <c r="C223" i="34"/>
  <c r="C222" i="34"/>
  <c r="C221" i="34"/>
  <c r="C220" i="34"/>
  <c r="C219" i="34"/>
  <c r="E219" i="34" s="1"/>
  <c r="C218" i="34"/>
  <c r="D218" i="34" s="1"/>
  <c r="C217" i="34"/>
  <c r="C216" i="34"/>
  <c r="C215" i="34"/>
  <c r="C214" i="34"/>
  <c r="C213" i="34"/>
  <c r="C212" i="34"/>
  <c r="C211" i="34"/>
  <c r="E211" i="34" s="1"/>
  <c r="C210" i="34"/>
  <c r="D210" i="34" s="1"/>
  <c r="C209" i="34"/>
  <c r="C208" i="34"/>
  <c r="C207" i="34"/>
  <c r="C206" i="34"/>
  <c r="C205" i="34"/>
  <c r="E205" i="34" s="1"/>
  <c r="C204" i="34"/>
  <c r="D204" i="34" s="1"/>
  <c r="C203" i="34"/>
  <c r="C202" i="34"/>
  <c r="C201" i="34"/>
  <c r="E201" i="34" s="1"/>
  <c r="C200" i="34"/>
  <c r="D200" i="34" s="1"/>
  <c r="C199" i="34"/>
  <c r="C198" i="34"/>
  <c r="C197" i="34"/>
  <c r="E197" i="34" s="1"/>
  <c r="C196" i="34"/>
  <c r="D196" i="34" s="1"/>
  <c r="C195" i="34"/>
  <c r="C194" i="34"/>
  <c r="C193" i="34"/>
  <c r="E193" i="34" s="1"/>
  <c r="C192" i="34"/>
  <c r="D192" i="34" s="1"/>
  <c r="C191" i="34"/>
  <c r="C190" i="34"/>
  <c r="C189" i="34"/>
  <c r="E189" i="34" s="1"/>
  <c r="C188" i="34"/>
  <c r="D188" i="34" s="1"/>
  <c r="C187" i="34"/>
  <c r="C186" i="34"/>
  <c r="C185" i="34"/>
  <c r="E185" i="34" s="1"/>
  <c r="C184" i="34"/>
  <c r="D184" i="34" s="1"/>
  <c r="C183" i="34"/>
  <c r="C182" i="34"/>
  <c r="C181" i="34"/>
  <c r="E181" i="34" s="1"/>
  <c r="C180" i="34"/>
  <c r="D180" i="34" s="1"/>
  <c r="C179" i="34"/>
  <c r="C178" i="34"/>
  <c r="C177" i="34"/>
  <c r="E177" i="34" s="1"/>
  <c r="C176" i="34"/>
  <c r="D176" i="34" s="1"/>
  <c r="C175" i="34"/>
  <c r="C174" i="34"/>
  <c r="C173" i="34"/>
  <c r="E173" i="34" s="1"/>
  <c r="C172" i="34"/>
  <c r="D172" i="34" s="1"/>
  <c r="C171" i="34"/>
  <c r="C170" i="34"/>
  <c r="C169" i="34"/>
  <c r="E169" i="34" s="1"/>
  <c r="C168" i="34"/>
  <c r="D168" i="34" s="1"/>
  <c r="C167" i="34"/>
  <c r="C166" i="34"/>
  <c r="C165" i="34"/>
  <c r="E165" i="34" s="1"/>
  <c r="C164" i="34"/>
  <c r="D164" i="34" s="1"/>
  <c r="C163" i="34"/>
  <c r="C162" i="34"/>
  <c r="C161" i="34"/>
  <c r="E161" i="34" s="1"/>
  <c r="C160" i="34"/>
  <c r="D160" i="34" s="1"/>
  <c r="C159" i="34"/>
  <c r="C158" i="34"/>
  <c r="C157" i="34"/>
  <c r="E157" i="34" s="1"/>
  <c r="C156" i="34"/>
  <c r="D156" i="34" s="1"/>
  <c r="C155" i="34"/>
  <c r="C154" i="34"/>
  <c r="C153" i="34"/>
  <c r="E153" i="34" s="1"/>
  <c r="C152" i="34"/>
  <c r="D152" i="34" s="1"/>
  <c r="C151" i="34"/>
  <c r="C150" i="34"/>
  <c r="C149" i="34"/>
  <c r="E149" i="34" s="1"/>
  <c r="C148" i="34"/>
  <c r="D148" i="34" s="1"/>
  <c r="C147" i="34"/>
  <c r="C146" i="34"/>
  <c r="C145" i="34"/>
  <c r="E145" i="34" s="1"/>
  <c r="C144" i="34"/>
  <c r="D144" i="34" s="1"/>
  <c r="C143" i="34"/>
  <c r="C142" i="34"/>
  <c r="C141" i="34"/>
  <c r="E141" i="34" s="1"/>
  <c r="C140" i="34"/>
  <c r="D140" i="34" s="1"/>
  <c r="C139" i="34"/>
  <c r="C138" i="34"/>
  <c r="C137" i="34"/>
  <c r="E137" i="34" s="1"/>
  <c r="C136" i="34"/>
  <c r="D136" i="34" s="1"/>
  <c r="C135" i="34"/>
  <c r="C134" i="34"/>
  <c r="C133" i="34"/>
  <c r="E133" i="34" s="1"/>
  <c r="C132" i="34"/>
  <c r="D132" i="34" s="1"/>
  <c r="C131" i="34"/>
  <c r="C130" i="34"/>
  <c r="C129" i="34"/>
  <c r="E129" i="34" s="1"/>
  <c r="C128" i="34"/>
  <c r="D128" i="34" s="1"/>
  <c r="C127" i="34"/>
  <c r="C126" i="34"/>
  <c r="C125" i="34"/>
  <c r="E125" i="34" s="1"/>
  <c r="C124" i="34"/>
  <c r="D124" i="34" s="1"/>
  <c r="C123" i="34"/>
  <c r="C122" i="34"/>
  <c r="C121" i="34"/>
  <c r="E121" i="34" s="1"/>
  <c r="C120" i="34"/>
  <c r="D120" i="34" s="1"/>
  <c r="C119" i="34"/>
  <c r="C118" i="34"/>
  <c r="C117" i="34"/>
  <c r="E117" i="34" s="1"/>
  <c r="C116" i="34"/>
  <c r="D116" i="34" s="1"/>
  <c r="C115" i="34"/>
  <c r="C114" i="34"/>
  <c r="C113" i="34"/>
  <c r="E113" i="34" s="1"/>
  <c r="C112" i="34"/>
  <c r="D112" i="34" s="1"/>
  <c r="C111" i="34"/>
  <c r="C110" i="34"/>
  <c r="C109" i="34"/>
  <c r="E109" i="34" s="1"/>
  <c r="C108" i="34"/>
  <c r="D108" i="34" s="1"/>
  <c r="C107" i="34"/>
  <c r="C106" i="34"/>
  <c r="C105" i="34"/>
  <c r="E105" i="34" s="1"/>
  <c r="C104" i="34"/>
  <c r="D104" i="34" s="1"/>
  <c r="C103" i="34"/>
  <c r="C102" i="34"/>
  <c r="C101" i="34"/>
  <c r="E101" i="34" s="1"/>
  <c r="C100" i="34"/>
  <c r="D100" i="34" s="1"/>
  <c r="C99" i="34"/>
  <c r="C98" i="34"/>
  <c r="C97" i="34"/>
  <c r="E97" i="34" s="1"/>
  <c r="C96" i="34"/>
  <c r="D96" i="34" s="1"/>
  <c r="C95" i="34"/>
  <c r="C94" i="34"/>
  <c r="C93" i="34"/>
  <c r="E93" i="34" s="1"/>
  <c r="C92" i="34"/>
  <c r="D92" i="34" s="1"/>
  <c r="C91" i="34"/>
  <c r="C90" i="34"/>
  <c r="C89" i="34"/>
  <c r="E89" i="34" s="1"/>
  <c r="C88" i="34"/>
  <c r="D88" i="34" s="1"/>
  <c r="C87" i="34"/>
  <c r="C86" i="34"/>
  <c r="C85" i="34"/>
  <c r="E85" i="34" s="1"/>
  <c r="C84" i="34"/>
  <c r="D84" i="34" s="1"/>
  <c r="C83" i="34"/>
  <c r="C82" i="34"/>
  <c r="C81" i="34"/>
  <c r="E81" i="34" s="1"/>
  <c r="C80" i="34"/>
  <c r="D80" i="34" s="1"/>
  <c r="C79" i="34"/>
  <c r="C78" i="34"/>
  <c r="C77" i="34"/>
  <c r="E77" i="34" s="1"/>
  <c r="C76" i="34"/>
  <c r="D76" i="34" s="1"/>
  <c r="C75" i="34"/>
  <c r="C74" i="34"/>
  <c r="C73" i="34"/>
  <c r="E73" i="34" s="1"/>
  <c r="C72" i="34"/>
  <c r="D72" i="34" s="1"/>
  <c r="C71" i="34"/>
  <c r="C70" i="34"/>
  <c r="C69" i="34"/>
  <c r="E69" i="34" s="1"/>
  <c r="C68" i="34"/>
  <c r="D68" i="34" s="1"/>
  <c r="C67" i="34"/>
  <c r="C66" i="34"/>
  <c r="C65" i="34"/>
  <c r="E65" i="34" s="1"/>
  <c r="C64" i="34"/>
  <c r="D64" i="34" s="1"/>
  <c r="C63" i="34"/>
  <c r="C62" i="34"/>
  <c r="C61" i="34"/>
  <c r="E61" i="34" s="1"/>
  <c r="C60" i="34"/>
  <c r="D60" i="34" s="1"/>
  <c r="C59" i="34"/>
  <c r="C58" i="34"/>
  <c r="C57" i="34"/>
  <c r="E57" i="34" s="1"/>
  <c r="C56" i="34"/>
  <c r="D56" i="34" s="1"/>
  <c r="C55" i="34"/>
  <c r="C54" i="34"/>
  <c r="C53" i="34"/>
  <c r="E53" i="34" s="1"/>
  <c r="C52" i="34"/>
  <c r="D52" i="34" s="1"/>
  <c r="C51" i="34"/>
  <c r="C50" i="34"/>
  <c r="C49" i="34"/>
  <c r="E49" i="34" s="1"/>
  <c r="C48" i="34"/>
  <c r="D48" i="34" s="1"/>
  <c r="C47" i="34"/>
  <c r="C46" i="34"/>
  <c r="C45" i="34"/>
  <c r="E45" i="34" s="1"/>
  <c r="C44" i="34"/>
  <c r="D44" i="34" s="1"/>
  <c r="C43" i="34"/>
  <c r="C42" i="34"/>
  <c r="C41" i="34"/>
  <c r="E41" i="34" s="1"/>
  <c r="C40" i="34"/>
  <c r="D40" i="34" s="1"/>
  <c r="C39" i="34"/>
  <c r="C38" i="34"/>
  <c r="C37" i="34"/>
  <c r="E37" i="34" s="1"/>
  <c r="C36" i="34"/>
  <c r="D36" i="34" s="1"/>
  <c r="C35" i="34"/>
  <c r="C34" i="34"/>
  <c r="C33" i="34"/>
  <c r="E33" i="34" s="1"/>
  <c r="C32" i="34"/>
  <c r="D32" i="34" s="1"/>
  <c r="C31" i="34"/>
  <c r="C30" i="34"/>
  <c r="C29" i="34"/>
  <c r="E29" i="34" s="1"/>
  <c r="C28" i="34"/>
  <c r="D28" i="34" s="1"/>
  <c r="C27" i="34"/>
  <c r="C26" i="34"/>
  <c r="C25" i="34"/>
  <c r="E25" i="34" s="1"/>
  <c r="C24" i="34"/>
  <c r="D24" i="34" s="1"/>
  <c r="C23" i="34"/>
  <c r="C22" i="34"/>
  <c r="C21" i="34"/>
  <c r="E21" i="34" s="1"/>
  <c r="C20" i="34"/>
  <c r="D20" i="34" s="1"/>
  <c r="C19" i="34"/>
  <c r="C18" i="34"/>
  <c r="C17" i="34"/>
  <c r="E17" i="34" s="1"/>
  <c r="C16" i="34"/>
  <c r="D16" i="34" s="1"/>
  <c r="C15" i="34"/>
  <c r="C14" i="34"/>
  <c r="C13" i="34"/>
  <c r="E13" i="34" s="1"/>
  <c r="C12" i="34"/>
  <c r="D12" i="34" s="1"/>
  <c r="C11" i="34"/>
  <c r="C10" i="34"/>
  <c r="C9" i="34"/>
  <c r="E9" i="34" s="1"/>
  <c r="C8" i="34"/>
  <c r="D8" i="34" s="1"/>
  <c r="C7" i="34"/>
  <c r="C6" i="34"/>
  <c r="C5" i="34"/>
  <c r="E5" i="34" s="1"/>
  <c r="C4" i="34"/>
  <c r="E4" i="34" s="1"/>
  <c r="E24" i="34" l="1"/>
  <c r="E104" i="34"/>
  <c r="E184" i="34"/>
  <c r="D25" i="34"/>
  <c r="D105" i="34"/>
  <c r="D185" i="34"/>
  <c r="E40" i="34"/>
  <c r="E120" i="34"/>
  <c r="D333" i="34"/>
  <c r="D41" i="34"/>
  <c r="D121" i="34"/>
  <c r="E56" i="34"/>
  <c r="E152" i="34"/>
  <c r="E374" i="34"/>
  <c r="D57" i="34"/>
  <c r="D153" i="34"/>
  <c r="D377" i="34"/>
  <c r="E88" i="34"/>
  <c r="E168" i="34"/>
  <c r="E417" i="34"/>
  <c r="D89" i="34"/>
  <c r="D169" i="34"/>
  <c r="D481" i="34"/>
  <c r="E8" i="34"/>
  <c r="E72" i="34"/>
  <c r="E136" i="34"/>
  <c r="E200" i="34"/>
  <c r="D9" i="34"/>
  <c r="D73" i="34"/>
  <c r="D137" i="34"/>
  <c r="D201" i="34"/>
  <c r="D17" i="34"/>
  <c r="E42" i="34"/>
  <c r="D42" i="34"/>
  <c r="E90" i="34"/>
  <c r="D90" i="34"/>
  <c r="E130" i="34"/>
  <c r="D130" i="34"/>
  <c r="E178" i="34"/>
  <c r="D178" i="34"/>
  <c r="D330" i="34"/>
  <c r="E330" i="34"/>
  <c r="D370" i="34"/>
  <c r="E370" i="34"/>
  <c r="D402" i="34"/>
  <c r="E402" i="34"/>
  <c r="E442" i="34"/>
  <c r="D442" i="34"/>
  <c r="E226" i="34"/>
  <c r="E290" i="34"/>
  <c r="E27" i="34"/>
  <c r="D27" i="34"/>
  <c r="E67" i="34"/>
  <c r="D67" i="34"/>
  <c r="E115" i="34"/>
  <c r="D115" i="34"/>
  <c r="E155" i="34"/>
  <c r="D155" i="34"/>
  <c r="E187" i="34"/>
  <c r="D187" i="34"/>
  <c r="E299" i="34"/>
  <c r="D299" i="34"/>
  <c r="E339" i="34"/>
  <c r="D339" i="34"/>
  <c r="E379" i="34"/>
  <c r="D379" i="34"/>
  <c r="E411" i="34"/>
  <c r="D411" i="34"/>
  <c r="E451" i="34"/>
  <c r="D451" i="34"/>
  <c r="E459" i="34"/>
  <c r="D459" i="34"/>
  <c r="D227" i="34"/>
  <c r="D259" i="34"/>
  <c r="D291" i="34"/>
  <c r="E418" i="34"/>
  <c r="E212" i="34"/>
  <c r="D212" i="34"/>
  <c r="E220" i="34"/>
  <c r="D220" i="34"/>
  <c r="E228" i="34"/>
  <c r="D228" i="34"/>
  <c r="E236" i="34"/>
  <c r="D236" i="34"/>
  <c r="E244" i="34"/>
  <c r="D244" i="34"/>
  <c r="E252" i="34"/>
  <c r="D252" i="34"/>
  <c r="E260" i="34"/>
  <c r="D260" i="34"/>
  <c r="E268" i="34"/>
  <c r="D268" i="34"/>
  <c r="E276" i="34"/>
  <c r="D276" i="34"/>
  <c r="E284" i="34"/>
  <c r="D284" i="34"/>
  <c r="E292" i="34"/>
  <c r="D292" i="34"/>
  <c r="E300" i="34"/>
  <c r="D300" i="34"/>
  <c r="E308" i="34"/>
  <c r="D308" i="34"/>
  <c r="E316" i="34"/>
  <c r="D316" i="34"/>
  <c r="E324" i="34"/>
  <c r="D324" i="34"/>
  <c r="E332" i="34"/>
  <c r="D332" i="34"/>
  <c r="E340" i="34"/>
  <c r="D340" i="34"/>
  <c r="E348" i="34"/>
  <c r="D348" i="34"/>
  <c r="E356" i="34"/>
  <c r="D356" i="34"/>
  <c r="E364" i="34"/>
  <c r="D364" i="34"/>
  <c r="E372" i="34"/>
  <c r="D372" i="34"/>
  <c r="E380" i="34"/>
  <c r="D380" i="34"/>
  <c r="E388" i="34"/>
  <c r="D388" i="34"/>
  <c r="E396" i="34"/>
  <c r="D396" i="34"/>
  <c r="E404" i="34"/>
  <c r="D404" i="34"/>
  <c r="E412" i="34"/>
  <c r="D412" i="34"/>
  <c r="E420" i="34"/>
  <c r="D420" i="34"/>
  <c r="E428" i="34"/>
  <c r="D428" i="34"/>
  <c r="E436" i="34"/>
  <c r="D436" i="34"/>
  <c r="E444" i="34"/>
  <c r="D444" i="34"/>
  <c r="E452" i="34"/>
  <c r="D452" i="34"/>
  <c r="E12" i="34"/>
  <c r="E28" i="34"/>
  <c r="E44" i="34"/>
  <c r="E60" i="34"/>
  <c r="E76" i="34"/>
  <c r="E92" i="34"/>
  <c r="E108" i="34"/>
  <c r="E124" i="34"/>
  <c r="E140" i="34"/>
  <c r="E156" i="34"/>
  <c r="E172" i="34"/>
  <c r="E188" i="34"/>
  <c r="E204" i="34"/>
  <c r="E234" i="34"/>
  <c r="E266" i="34"/>
  <c r="D301" i="34"/>
  <c r="E342" i="34"/>
  <c r="E385" i="34"/>
  <c r="D433" i="34"/>
  <c r="D497" i="34"/>
  <c r="E50" i="34"/>
  <c r="D50" i="34"/>
  <c r="E98" i="34"/>
  <c r="D98" i="34"/>
  <c r="E154" i="34"/>
  <c r="D154" i="34"/>
  <c r="D298" i="34"/>
  <c r="E298" i="34"/>
  <c r="D338" i="34"/>
  <c r="E338" i="34"/>
  <c r="D378" i="34"/>
  <c r="E378" i="34"/>
  <c r="D410" i="34"/>
  <c r="E410" i="34"/>
  <c r="E11" i="34"/>
  <c r="D11" i="34"/>
  <c r="E51" i="34"/>
  <c r="D51" i="34"/>
  <c r="E91" i="34"/>
  <c r="D91" i="34"/>
  <c r="E131" i="34"/>
  <c r="D131" i="34"/>
  <c r="E171" i="34"/>
  <c r="D171" i="34"/>
  <c r="E203" i="34"/>
  <c r="D203" i="34"/>
  <c r="E323" i="34"/>
  <c r="D323" i="34"/>
  <c r="E363" i="34"/>
  <c r="D363" i="34"/>
  <c r="E403" i="34"/>
  <c r="D403" i="34"/>
  <c r="E443" i="34"/>
  <c r="D443" i="34"/>
  <c r="E213" i="34"/>
  <c r="D213" i="34"/>
  <c r="E221" i="34"/>
  <c r="D221" i="34"/>
  <c r="E229" i="34"/>
  <c r="D229" i="34"/>
  <c r="E237" i="34"/>
  <c r="D237" i="34"/>
  <c r="E245" i="34"/>
  <c r="D245" i="34"/>
  <c r="E253" i="34"/>
  <c r="D253" i="34"/>
  <c r="E261" i="34"/>
  <c r="D261" i="34"/>
  <c r="E269" i="34"/>
  <c r="D269" i="34"/>
  <c r="E277" i="34"/>
  <c r="D277" i="34"/>
  <c r="E285" i="34"/>
  <c r="D285" i="34"/>
  <c r="E293" i="34"/>
  <c r="D293" i="34"/>
  <c r="E309" i="34"/>
  <c r="D309" i="34"/>
  <c r="E317" i="34"/>
  <c r="D317" i="34"/>
  <c r="E325" i="34"/>
  <c r="D325" i="34"/>
  <c r="E341" i="34"/>
  <c r="D341" i="34"/>
  <c r="E349" i="34"/>
  <c r="D349" i="34"/>
  <c r="E357" i="34"/>
  <c r="D357" i="34"/>
  <c r="E373" i="34"/>
  <c r="D373" i="34"/>
  <c r="E381" i="34"/>
  <c r="D381" i="34"/>
  <c r="E389" i="34"/>
  <c r="D389" i="34"/>
  <c r="E405" i="34"/>
  <c r="D405" i="34"/>
  <c r="E413" i="34"/>
  <c r="D413" i="34"/>
  <c r="E421" i="34"/>
  <c r="D421" i="34"/>
  <c r="E429" i="34"/>
  <c r="D429" i="34"/>
  <c r="E437" i="34"/>
  <c r="D437" i="34"/>
  <c r="E445" i="34"/>
  <c r="D445" i="34"/>
  <c r="D13" i="34"/>
  <c r="D29" i="34"/>
  <c r="D45" i="34"/>
  <c r="D61" i="34"/>
  <c r="D77" i="34"/>
  <c r="D93" i="34"/>
  <c r="D109" i="34"/>
  <c r="D125" i="34"/>
  <c r="D141" i="34"/>
  <c r="D157" i="34"/>
  <c r="D173" i="34"/>
  <c r="D189" i="34"/>
  <c r="D205" i="34"/>
  <c r="D235" i="34"/>
  <c r="D267" i="34"/>
  <c r="D345" i="34"/>
  <c r="E386" i="34"/>
  <c r="E34" i="34"/>
  <c r="D34" i="34"/>
  <c r="E74" i="34"/>
  <c r="D74" i="34"/>
  <c r="E122" i="34"/>
  <c r="D122" i="34"/>
  <c r="E162" i="34"/>
  <c r="D162" i="34"/>
  <c r="E202" i="34"/>
  <c r="D202" i="34"/>
  <c r="D362" i="34"/>
  <c r="E362" i="34"/>
  <c r="E426" i="34"/>
  <c r="D426" i="34"/>
  <c r="E258" i="34"/>
  <c r="E198" i="34"/>
  <c r="D198" i="34"/>
  <c r="E206" i="34"/>
  <c r="D206" i="34"/>
  <c r="D214" i="34"/>
  <c r="E214" i="34"/>
  <c r="D222" i="34"/>
  <c r="E222" i="34"/>
  <c r="D230" i="34"/>
  <c r="E230" i="34"/>
  <c r="D238" i="34"/>
  <c r="E238" i="34"/>
  <c r="D246" i="34"/>
  <c r="E246" i="34"/>
  <c r="D254" i="34"/>
  <c r="E254" i="34"/>
  <c r="D262" i="34"/>
  <c r="E262" i="34"/>
  <c r="D270" i="34"/>
  <c r="E270" i="34"/>
  <c r="D278" i="34"/>
  <c r="E278" i="34"/>
  <c r="D286" i="34"/>
  <c r="E286" i="34"/>
  <c r="D294" i="34"/>
  <c r="E294" i="34"/>
  <c r="D302" i="34"/>
  <c r="E302" i="34"/>
  <c r="D318" i="34"/>
  <c r="E318" i="34"/>
  <c r="D326" i="34"/>
  <c r="E326" i="34"/>
  <c r="D334" i="34"/>
  <c r="E334" i="34"/>
  <c r="D350" i="34"/>
  <c r="E350" i="34"/>
  <c r="D358" i="34"/>
  <c r="E358" i="34"/>
  <c r="D366" i="34"/>
  <c r="E366" i="34"/>
  <c r="D382" i="34"/>
  <c r="E382" i="34"/>
  <c r="D390" i="34"/>
  <c r="E390" i="34"/>
  <c r="D398" i="34"/>
  <c r="E398" i="34"/>
  <c r="D414" i="34"/>
  <c r="E414" i="34"/>
  <c r="E422" i="34"/>
  <c r="D422" i="34"/>
  <c r="E430" i="34"/>
  <c r="D430" i="34"/>
  <c r="E438" i="34"/>
  <c r="D438" i="34"/>
  <c r="E16" i="34"/>
  <c r="E32" i="34"/>
  <c r="E48" i="34"/>
  <c r="E64" i="34"/>
  <c r="E80" i="34"/>
  <c r="E96" i="34"/>
  <c r="E112" i="34"/>
  <c r="E128" i="34"/>
  <c r="E144" i="34"/>
  <c r="E160" i="34"/>
  <c r="E176" i="34"/>
  <c r="E192" i="34"/>
  <c r="E210" i="34"/>
  <c r="E242" i="34"/>
  <c r="E274" i="34"/>
  <c r="E310" i="34"/>
  <c r="E353" i="34"/>
  <c r="D397" i="34"/>
  <c r="D449" i="34"/>
  <c r="D513" i="34"/>
  <c r="E18" i="34"/>
  <c r="D18" i="34"/>
  <c r="E58" i="34"/>
  <c r="D58" i="34"/>
  <c r="E106" i="34"/>
  <c r="D106" i="34"/>
  <c r="E138" i="34"/>
  <c r="D138" i="34"/>
  <c r="E194" i="34"/>
  <c r="D194" i="34"/>
  <c r="D394" i="34"/>
  <c r="E394" i="34"/>
  <c r="E450" i="34"/>
  <c r="D450" i="34"/>
  <c r="E35" i="34"/>
  <c r="D35" i="34"/>
  <c r="E75" i="34"/>
  <c r="D75" i="34"/>
  <c r="E107" i="34"/>
  <c r="D107" i="34"/>
  <c r="E139" i="34"/>
  <c r="D139" i="34"/>
  <c r="E179" i="34"/>
  <c r="D179" i="34"/>
  <c r="E307" i="34"/>
  <c r="D307" i="34"/>
  <c r="E347" i="34"/>
  <c r="D347" i="34"/>
  <c r="E387" i="34"/>
  <c r="D387" i="34"/>
  <c r="E419" i="34"/>
  <c r="D419" i="34"/>
  <c r="E22" i="34"/>
  <c r="D22" i="34"/>
  <c r="E46" i="34"/>
  <c r="D46" i="34"/>
  <c r="E70" i="34"/>
  <c r="D70" i="34"/>
  <c r="E86" i="34"/>
  <c r="D86" i="34"/>
  <c r="E102" i="34"/>
  <c r="D102" i="34"/>
  <c r="E118" i="34"/>
  <c r="D118" i="34"/>
  <c r="E134" i="34"/>
  <c r="D134" i="34"/>
  <c r="E150" i="34"/>
  <c r="D150" i="34"/>
  <c r="E166" i="34"/>
  <c r="D166" i="34"/>
  <c r="E182" i="34"/>
  <c r="D182" i="34"/>
  <c r="E7" i="34"/>
  <c r="D7" i="34"/>
  <c r="E23" i="34"/>
  <c r="D23" i="34"/>
  <c r="E39" i="34"/>
  <c r="D39" i="34"/>
  <c r="E55" i="34"/>
  <c r="D55" i="34"/>
  <c r="E71" i="34"/>
  <c r="D71" i="34"/>
  <c r="E87" i="34"/>
  <c r="D87" i="34"/>
  <c r="E95" i="34"/>
  <c r="D95" i="34"/>
  <c r="E111" i="34"/>
  <c r="D111" i="34"/>
  <c r="E119" i="34"/>
  <c r="D119" i="34"/>
  <c r="E127" i="34"/>
  <c r="D127" i="34"/>
  <c r="E135" i="34"/>
  <c r="D135" i="34"/>
  <c r="E143" i="34"/>
  <c r="D143" i="34"/>
  <c r="E151" i="34"/>
  <c r="D151" i="34"/>
  <c r="E159" i="34"/>
  <c r="D159" i="34"/>
  <c r="E167" i="34"/>
  <c r="D167" i="34"/>
  <c r="E175" i="34"/>
  <c r="D175" i="34"/>
  <c r="E183" i="34"/>
  <c r="D183" i="34"/>
  <c r="E191" i="34"/>
  <c r="D191" i="34"/>
  <c r="E199" i="34"/>
  <c r="D199" i="34"/>
  <c r="E207" i="34"/>
  <c r="D207" i="34"/>
  <c r="E215" i="34"/>
  <c r="D215" i="34"/>
  <c r="E223" i="34"/>
  <c r="D223" i="34"/>
  <c r="E231" i="34"/>
  <c r="D231" i="34"/>
  <c r="E239" i="34"/>
  <c r="D239" i="34"/>
  <c r="E247" i="34"/>
  <c r="D247" i="34"/>
  <c r="E255" i="34"/>
  <c r="D255" i="34"/>
  <c r="E263" i="34"/>
  <c r="D263" i="34"/>
  <c r="E271" i="34"/>
  <c r="D271" i="34"/>
  <c r="E279" i="34"/>
  <c r="D279" i="34"/>
  <c r="E287" i="34"/>
  <c r="D287" i="34"/>
  <c r="E295" i="34"/>
  <c r="D295" i="34"/>
  <c r="E303" i="34"/>
  <c r="D303" i="34"/>
  <c r="E311" i="34"/>
  <c r="D311" i="34"/>
  <c r="E319" i="34"/>
  <c r="D319" i="34"/>
  <c r="E327" i="34"/>
  <c r="D327" i="34"/>
  <c r="E335" i="34"/>
  <c r="D335" i="34"/>
  <c r="E343" i="34"/>
  <c r="D343" i="34"/>
  <c r="E351" i="34"/>
  <c r="D351" i="34"/>
  <c r="E359" i="34"/>
  <c r="D359" i="34"/>
  <c r="E367" i="34"/>
  <c r="D367" i="34"/>
  <c r="E375" i="34"/>
  <c r="D375" i="34"/>
  <c r="E383" i="34"/>
  <c r="D383" i="34"/>
  <c r="E391" i="34"/>
  <c r="D391" i="34"/>
  <c r="E399" i="34"/>
  <c r="D399" i="34"/>
  <c r="E407" i="34"/>
  <c r="D407" i="34"/>
  <c r="E415" i="34"/>
  <c r="D415" i="34"/>
  <c r="E423" i="34"/>
  <c r="D423" i="34"/>
  <c r="E431" i="34"/>
  <c r="D431" i="34"/>
  <c r="E439" i="34"/>
  <c r="D439" i="34"/>
  <c r="D33" i="34"/>
  <c r="D49" i="34"/>
  <c r="D65" i="34"/>
  <c r="D81" i="34"/>
  <c r="D97" i="34"/>
  <c r="D113" i="34"/>
  <c r="D129" i="34"/>
  <c r="D145" i="34"/>
  <c r="D161" i="34"/>
  <c r="D177" i="34"/>
  <c r="D193" i="34"/>
  <c r="D211" i="34"/>
  <c r="D243" i="34"/>
  <c r="D275" i="34"/>
  <c r="D313" i="34"/>
  <c r="E354" i="34"/>
  <c r="E26" i="34"/>
  <c r="D26" i="34"/>
  <c r="E66" i="34"/>
  <c r="D66" i="34"/>
  <c r="E114" i="34"/>
  <c r="D114" i="34"/>
  <c r="E146" i="34"/>
  <c r="D146" i="34"/>
  <c r="E186" i="34"/>
  <c r="D186" i="34"/>
  <c r="D314" i="34"/>
  <c r="E314" i="34"/>
  <c r="E434" i="34"/>
  <c r="D434" i="34"/>
  <c r="E19" i="34"/>
  <c r="D19" i="34"/>
  <c r="E59" i="34"/>
  <c r="D59" i="34"/>
  <c r="E99" i="34"/>
  <c r="D99" i="34"/>
  <c r="E147" i="34"/>
  <c r="D147" i="34"/>
  <c r="E331" i="34"/>
  <c r="D331" i="34"/>
  <c r="E371" i="34"/>
  <c r="D371" i="34"/>
  <c r="E435" i="34"/>
  <c r="D435" i="34"/>
  <c r="E14" i="34"/>
  <c r="D14" i="34"/>
  <c r="E38" i="34"/>
  <c r="D38" i="34"/>
  <c r="E54" i="34"/>
  <c r="D54" i="34"/>
  <c r="E78" i="34"/>
  <c r="D78" i="34"/>
  <c r="E94" i="34"/>
  <c r="D94" i="34"/>
  <c r="E110" i="34"/>
  <c r="D110" i="34"/>
  <c r="E126" i="34"/>
  <c r="D126" i="34"/>
  <c r="E142" i="34"/>
  <c r="D142" i="34"/>
  <c r="E158" i="34"/>
  <c r="D158" i="34"/>
  <c r="E174" i="34"/>
  <c r="D174" i="34"/>
  <c r="E190" i="34"/>
  <c r="D190" i="34"/>
  <c r="E15" i="34"/>
  <c r="D15" i="34"/>
  <c r="E31" i="34"/>
  <c r="D31" i="34"/>
  <c r="E47" i="34"/>
  <c r="D47" i="34"/>
  <c r="E63" i="34"/>
  <c r="D63" i="34"/>
  <c r="E79" i="34"/>
  <c r="D79" i="34"/>
  <c r="E103" i="34"/>
  <c r="D103" i="34"/>
  <c r="E208" i="34"/>
  <c r="D208" i="34"/>
  <c r="E216" i="34"/>
  <c r="D216" i="34"/>
  <c r="E224" i="34"/>
  <c r="D224" i="34"/>
  <c r="E232" i="34"/>
  <c r="D232" i="34"/>
  <c r="E240" i="34"/>
  <c r="D240" i="34"/>
  <c r="E248" i="34"/>
  <c r="D248" i="34"/>
  <c r="E256" i="34"/>
  <c r="D256" i="34"/>
  <c r="E264" i="34"/>
  <c r="D264" i="34"/>
  <c r="E272" i="34"/>
  <c r="D272" i="34"/>
  <c r="E280" i="34"/>
  <c r="D280" i="34"/>
  <c r="E288" i="34"/>
  <c r="D288" i="34"/>
  <c r="E296" i="34"/>
  <c r="D296" i="34"/>
  <c r="E304" i="34"/>
  <c r="D304" i="34"/>
  <c r="E312" i="34"/>
  <c r="D312" i="34"/>
  <c r="E320" i="34"/>
  <c r="D320" i="34"/>
  <c r="E328" i="34"/>
  <c r="D328" i="34"/>
  <c r="E336" i="34"/>
  <c r="D336" i="34"/>
  <c r="E344" i="34"/>
  <c r="D344" i="34"/>
  <c r="E352" i="34"/>
  <c r="D352" i="34"/>
  <c r="E360" i="34"/>
  <c r="D360" i="34"/>
  <c r="E368" i="34"/>
  <c r="D368" i="34"/>
  <c r="E376" i="34"/>
  <c r="D376" i="34"/>
  <c r="E384" i="34"/>
  <c r="D384" i="34"/>
  <c r="E392" i="34"/>
  <c r="D392" i="34"/>
  <c r="E400" i="34"/>
  <c r="D400" i="34"/>
  <c r="E408" i="34"/>
  <c r="D408" i="34"/>
  <c r="E416" i="34"/>
  <c r="D416" i="34"/>
  <c r="E424" i="34"/>
  <c r="D424" i="34"/>
  <c r="E432" i="34"/>
  <c r="D432" i="34"/>
  <c r="E440" i="34"/>
  <c r="D440" i="34"/>
  <c r="E448" i="34"/>
  <c r="D448" i="34"/>
  <c r="E456" i="34"/>
  <c r="D456" i="34"/>
  <c r="E464" i="34"/>
  <c r="D464" i="34"/>
  <c r="E472" i="34"/>
  <c r="D472" i="34"/>
  <c r="E480" i="34"/>
  <c r="D480" i="34"/>
  <c r="E488" i="34"/>
  <c r="D488" i="34"/>
  <c r="E496" i="34"/>
  <c r="D496" i="34"/>
  <c r="E504" i="34"/>
  <c r="D504" i="34"/>
  <c r="E512" i="34"/>
  <c r="D512" i="34"/>
  <c r="E520" i="34"/>
  <c r="D520" i="34"/>
  <c r="E528" i="34"/>
  <c r="D528" i="34"/>
  <c r="E536" i="34"/>
  <c r="D536" i="34"/>
  <c r="E544" i="34"/>
  <c r="D544" i="34"/>
  <c r="E20" i="34"/>
  <c r="E36" i="34"/>
  <c r="E52" i="34"/>
  <c r="E68" i="34"/>
  <c r="E84" i="34"/>
  <c r="E100" i="34"/>
  <c r="E116" i="34"/>
  <c r="E132" i="34"/>
  <c r="E148" i="34"/>
  <c r="E164" i="34"/>
  <c r="E180" i="34"/>
  <c r="E196" i="34"/>
  <c r="E218" i="34"/>
  <c r="E250" i="34"/>
  <c r="E282" i="34"/>
  <c r="E321" i="34"/>
  <c r="D365" i="34"/>
  <c r="E406" i="34"/>
  <c r="D465" i="34"/>
  <c r="D529" i="34"/>
  <c r="E10" i="34"/>
  <c r="D10" i="34"/>
  <c r="E82" i="34"/>
  <c r="D82" i="34"/>
  <c r="E170" i="34"/>
  <c r="D170" i="34"/>
  <c r="D306" i="34"/>
  <c r="E306" i="34"/>
  <c r="D346" i="34"/>
  <c r="E346" i="34"/>
  <c r="E43" i="34"/>
  <c r="D43" i="34"/>
  <c r="E83" i="34"/>
  <c r="D83" i="34"/>
  <c r="E123" i="34"/>
  <c r="D123" i="34"/>
  <c r="E163" i="34"/>
  <c r="D163" i="34"/>
  <c r="E195" i="34"/>
  <c r="D195" i="34"/>
  <c r="E315" i="34"/>
  <c r="D315" i="34"/>
  <c r="E355" i="34"/>
  <c r="D355" i="34"/>
  <c r="E395" i="34"/>
  <c r="D395" i="34"/>
  <c r="E427" i="34"/>
  <c r="D427" i="34"/>
  <c r="E6" i="34"/>
  <c r="D6" i="34"/>
  <c r="E30" i="34"/>
  <c r="D30" i="34"/>
  <c r="E62" i="34"/>
  <c r="D62" i="34"/>
  <c r="E209" i="34"/>
  <c r="D209" i="34"/>
  <c r="E217" i="34"/>
  <c r="D217" i="34"/>
  <c r="E225" i="34"/>
  <c r="D225" i="34"/>
  <c r="E233" i="34"/>
  <c r="D233" i="34"/>
  <c r="E241" i="34"/>
  <c r="D241" i="34"/>
  <c r="E249" i="34"/>
  <c r="D249" i="34"/>
  <c r="E257" i="34"/>
  <c r="D257" i="34"/>
  <c r="E265" i="34"/>
  <c r="D265" i="34"/>
  <c r="E273" i="34"/>
  <c r="D273" i="34"/>
  <c r="E281" i="34"/>
  <c r="D281" i="34"/>
  <c r="E289" i="34"/>
  <c r="D289" i="34"/>
  <c r="E297" i="34"/>
  <c r="D297" i="34"/>
  <c r="E305" i="34"/>
  <c r="D305" i="34"/>
  <c r="E329" i="34"/>
  <c r="D329" i="34"/>
  <c r="E337" i="34"/>
  <c r="D337" i="34"/>
  <c r="E361" i="34"/>
  <c r="D361" i="34"/>
  <c r="E369" i="34"/>
  <c r="D369" i="34"/>
  <c r="E393" i="34"/>
  <c r="D393" i="34"/>
  <c r="E401" i="34"/>
  <c r="D401" i="34"/>
  <c r="E425" i="34"/>
  <c r="D425" i="34"/>
  <c r="E441" i="34"/>
  <c r="D441" i="34"/>
  <c r="E457" i="34"/>
  <c r="D457" i="34"/>
  <c r="E473" i="34"/>
  <c r="D473" i="34"/>
  <c r="E489" i="34"/>
  <c r="D489" i="34"/>
  <c r="E505" i="34"/>
  <c r="D505" i="34"/>
  <c r="E521" i="34"/>
  <c r="D521" i="34"/>
  <c r="E537" i="34"/>
  <c r="D537" i="34"/>
  <c r="D5" i="34"/>
  <c r="D21" i="34"/>
  <c r="D37" i="34"/>
  <c r="D53" i="34"/>
  <c r="D69" i="34"/>
  <c r="D85" i="34"/>
  <c r="D101" i="34"/>
  <c r="D117" i="34"/>
  <c r="D133" i="34"/>
  <c r="D149" i="34"/>
  <c r="D165" i="34"/>
  <c r="D181" i="34"/>
  <c r="D197" i="34"/>
  <c r="D219" i="34"/>
  <c r="D251" i="34"/>
  <c r="D283" i="34"/>
  <c r="E322" i="34"/>
  <c r="D409" i="34"/>
  <c r="E458" i="34"/>
  <c r="D458" i="34"/>
  <c r="E466" i="34"/>
  <c r="D466" i="34"/>
  <c r="E474" i="34"/>
  <c r="D474" i="34"/>
  <c r="E482" i="34"/>
  <c r="D482" i="34"/>
  <c r="E490" i="34"/>
  <c r="D490" i="34"/>
  <c r="E498" i="34"/>
  <c r="D498" i="34"/>
  <c r="E506" i="34"/>
  <c r="D506" i="34"/>
  <c r="E514" i="34"/>
  <c r="D514" i="34"/>
  <c r="E522" i="34"/>
  <c r="D522" i="34"/>
  <c r="E530" i="34"/>
  <c r="D530" i="34"/>
  <c r="E538" i="34"/>
  <c r="D538" i="34"/>
  <c r="D453" i="34"/>
  <c r="D469" i="34"/>
  <c r="D485" i="34"/>
  <c r="D501" i="34"/>
  <c r="D517" i="34"/>
  <c r="D533" i="34"/>
  <c r="E467" i="34"/>
  <c r="D467" i="34"/>
  <c r="E475" i="34"/>
  <c r="D475" i="34"/>
  <c r="E483" i="34"/>
  <c r="D483" i="34"/>
  <c r="E491" i="34"/>
  <c r="D491" i="34"/>
  <c r="E499" i="34"/>
  <c r="D499" i="34"/>
  <c r="E507" i="34"/>
  <c r="D507" i="34"/>
  <c r="E515" i="34"/>
  <c r="D515" i="34"/>
  <c r="E523" i="34"/>
  <c r="D523" i="34"/>
  <c r="E531" i="34"/>
  <c r="D531" i="34"/>
  <c r="E539" i="34"/>
  <c r="D539" i="34"/>
  <c r="E460" i="34"/>
  <c r="D460" i="34"/>
  <c r="E468" i="34"/>
  <c r="D468" i="34"/>
  <c r="E476" i="34"/>
  <c r="D476" i="34"/>
  <c r="E484" i="34"/>
  <c r="D484" i="34"/>
  <c r="E492" i="34"/>
  <c r="D492" i="34"/>
  <c r="E500" i="34"/>
  <c r="D500" i="34"/>
  <c r="E508" i="34"/>
  <c r="D508" i="34"/>
  <c r="E516" i="34"/>
  <c r="D516" i="34"/>
  <c r="E524" i="34"/>
  <c r="D524" i="34"/>
  <c r="E532" i="34"/>
  <c r="D532" i="34"/>
  <c r="E540" i="34"/>
  <c r="D540" i="34"/>
  <c r="E446" i="34"/>
  <c r="D446" i="34"/>
  <c r="E454" i="34"/>
  <c r="D454" i="34"/>
  <c r="E462" i="34"/>
  <c r="D462" i="34"/>
  <c r="E470" i="34"/>
  <c r="D470" i="34"/>
  <c r="E478" i="34"/>
  <c r="D478" i="34"/>
  <c r="E486" i="34"/>
  <c r="D486" i="34"/>
  <c r="E494" i="34"/>
  <c r="D494" i="34"/>
  <c r="E502" i="34"/>
  <c r="D502" i="34"/>
  <c r="E510" i="34"/>
  <c r="D510" i="34"/>
  <c r="E518" i="34"/>
  <c r="D518" i="34"/>
  <c r="E526" i="34"/>
  <c r="D526" i="34"/>
  <c r="E534" i="34"/>
  <c r="D534" i="34"/>
  <c r="E542" i="34"/>
  <c r="D542" i="34"/>
  <c r="D461" i="34"/>
  <c r="D477" i="34"/>
  <c r="D493" i="34"/>
  <c r="D509" i="34"/>
  <c r="D525" i="34"/>
  <c r="D541" i="34"/>
  <c r="E447" i="34"/>
  <c r="D447" i="34"/>
  <c r="E455" i="34"/>
  <c r="D455" i="34"/>
  <c r="E463" i="34"/>
  <c r="D463" i="34"/>
  <c r="E471" i="34"/>
  <c r="D471" i="34"/>
  <c r="E479" i="34"/>
  <c r="D479" i="34"/>
  <c r="E487" i="34"/>
  <c r="D487" i="34"/>
  <c r="E495" i="34"/>
  <c r="D495" i="34"/>
  <c r="E503" i="34"/>
  <c r="D503" i="34"/>
  <c r="E511" i="34"/>
  <c r="D511" i="34"/>
  <c r="E519" i="34"/>
  <c r="D519" i="34"/>
  <c r="E527" i="34"/>
  <c r="D527" i="34"/>
  <c r="E535" i="34"/>
  <c r="D535" i="34"/>
  <c r="E543" i="34"/>
  <c r="D543" i="34"/>
  <c r="D4" i="34"/>
  <c r="I41" i="33"/>
  <c r="H41" i="33"/>
  <c r="G618" i="8" s="1"/>
  <c r="F9" i="36"/>
  <c r="G9" i="36"/>
  <c r="H53" i="21"/>
  <c r="H54" i="21"/>
  <c r="H55" i="21"/>
  <c r="H56" i="21"/>
  <c r="H57" i="21"/>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F16" i="35" l="1"/>
  <c r="H32" i="21"/>
  <c r="H33" i="21"/>
  <c r="H34" i="21"/>
  <c r="H35" i="21"/>
  <c r="H36" i="21"/>
  <c r="H37" i="21"/>
  <c r="H38" i="21"/>
  <c r="H39" i="21"/>
  <c r="H40" i="21"/>
  <c r="H41" i="21"/>
  <c r="H42" i="21"/>
  <c r="H43" i="21"/>
  <c r="H44" i="21"/>
  <c r="H45" i="21"/>
  <c r="H46" i="21"/>
  <c r="H47" i="21"/>
  <c r="H48" i="21"/>
  <c r="H49" i="21"/>
  <c r="H50" i="21"/>
  <c r="H51" i="21"/>
  <c r="H52" i="21"/>
  <c r="H8" i="21"/>
  <c r="H9" i="21"/>
  <c r="H10" i="21"/>
  <c r="H12" i="21"/>
  <c r="H13" i="21"/>
  <c r="H14" i="21"/>
  <c r="H15" i="21"/>
  <c r="H16" i="21"/>
  <c r="H17" i="21"/>
  <c r="H18" i="21"/>
  <c r="H19" i="21"/>
  <c r="H20" i="21"/>
  <c r="H21" i="21"/>
  <c r="H22" i="21"/>
  <c r="H23" i="21"/>
  <c r="H24" i="21"/>
  <c r="H25" i="21"/>
  <c r="H26" i="21"/>
  <c r="H27" i="21"/>
  <c r="H28" i="21"/>
  <c r="H29" i="21"/>
  <c r="H30" i="21"/>
  <c r="H31" i="21"/>
  <c r="H82"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1159" i="25" l="1"/>
  <c r="N1159" i="25"/>
  <c r="M50" i="3" l="1"/>
  <c r="I50" i="3"/>
  <c r="C50" i="3"/>
  <c r="G622" i="8" l="1"/>
  <c r="CF2" i="30"/>
  <c r="A4" i="36" l="1"/>
  <c r="A3" i="36"/>
  <c r="A4" i="35"/>
  <c r="A3" i="35"/>
  <c r="G624" i="8" l="1"/>
  <c r="G619" i="8"/>
  <c r="DI3" i="30"/>
  <c r="DH3" i="30"/>
  <c r="B322" i="31"/>
  <c r="B66" i="31"/>
  <c r="B386" i="31"/>
  <c r="B332" i="31"/>
  <c r="B1084" i="31"/>
  <c r="B248" i="31"/>
  <c r="B302" i="31"/>
  <c r="B212" i="31"/>
  <c r="B124" i="31"/>
  <c r="B138" i="31"/>
  <c r="B270" i="31"/>
  <c r="B96" i="31"/>
  <c r="B1088" i="31"/>
  <c r="B58" i="31"/>
  <c r="B62" i="31"/>
  <c r="B80" i="31"/>
  <c r="B60" i="31"/>
  <c r="B48" i="31"/>
  <c r="B78" i="31"/>
  <c r="B32" i="31"/>
  <c r="B76" i="31"/>
  <c r="B50" i="31"/>
  <c r="X283" i="31" l="1"/>
  <c r="Y283" i="31" s="1"/>
  <c r="V303" i="31"/>
  <c r="U303" i="31"/>
  <c r="C303" i="31"/>
  <c r="X282" i="31"/>
  <c r="Y282" i="31" s="1"/>
  <c r="AA282" i="31" s="1"/>
  <c r="V302" i="31"/>
  <c r="W302" i="31" s="1"/>
  <c r="U302" i="31"/>
  <c r="C302" i="31"/>
  <c r="D302" i="31" s="1"/>
  <c r="Z282"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A4" i="28"/>
  <c r="A3" i="28"/>
  <c r="F64"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9" i="31"/>
  <c r="Y229" i="31" s="1"/>
  <c r="V221" i="31"/>
  <c r="U221" i="31"/>
  <c r="C221" i="31"/>
  <c r="X228" i="31"/>
  <c r="Z228" i="31" s="1"/>
  <c r="V220" i="31"/>
  <c r="W220" i="31" s="1"/>
  <c r="U220" i="31"/>
  <c r="C220" i="31"/>
  <c r="D220" i="31" s="1"/>
  <c r="B220" i="31"/>
  <c r="X213" i="31"/>
  <c r="Y213" i="31" s="1"/>
  <c r="V243" i="31"/>
  <c r="U243" i="31"/>
  <c r="C243" i="31"/>
  <c r="X212" i="31"/>
  <c r="Z212" i="31" s="1"/>
  <c r="V242" i="31"/>
  <c r="W242" i="31" s="1"/>
  <c r="U242" i="31"/>
  <c r="C242" i="31"/>
  <c r="D242" i="31" s="1"/>
  <c r="B242"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11" i="31"/>
  <c r="Y211" i="31" s="1"/>
  <c r="V217" i="31"/>
  <c r="U217" i="31"/>
  <c r="C217" i="31"/>
  <c r="X210" i="31"/>
  <c r="Z210" i="31" s="1"/>
  <c r="V216" i="31"/>
  <c r="W216" i="31" s="1"/>
  <c r="U216" i="31"/>
  <c r="C216" i="31"/>
  <c r="D216" i="31" s="1"/>
  <c r="B216" i="31"/>
  <c r="X1089" i="31"/>
  <c r="Y1089" i="31" s="1"/>
  <c r="V31" i="31"/>
  <c r="U31" i="31"/>
  <c r="C31" i="31"/>
  <c r="X1088" i="31"/>
  <c r="Z1088" i="31" s="1"/>
  <c r="V30" i="31"/>
  <c r="W30" i="31" s="1"/>
  <c r="U30" i="31"/>
  <c r="C30" i="31"/>
  <c r="D30" i="31" s="1"/>
  <c r="B30" i="31"/>
  <c r="V1125" i="31"/>
  <c r="U1125" i="31"/>
  <c r="C1125" i="31"/>
  <c r="AA1094" i="31"/>
  <c r="Z1094"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096" i="31"/>
  <c r="Z1096" i="31"/>
  <c r="V1126" i="31"/>
  <c r="W1126" i="31" s="1"/>
  <c r="U1126" i="31"/>
  <c r="C1126" i="31"/>
  <c r="D1126" i="31" s="1"/>
  <c r="V1131" i="31"/>
  <c r="U1131" i="31"/>
  <c r="C1131" i="31"/>
  <c r="AA1126" i="31"/>
  <c r="Z1126" i="31"/>
  <c r="V1130" i="31"/>
  <c r="W1130" i="31" s="1"/>
  <c r="U1130" i="31"/>
  <c r="C1130" i="31"/>
  <c r="D1130" i="31" s="1"/>
  <c r="X271" i="31"/>
  <c r="Y271" i="31" s="1"/>
  <c r="V231" i="31"/>
  <c r="U231" i="31"/>
  <c r="C231" i="31"/>
  <c r="X270" i="31"/>
  <c r="Z270" i="31" s="1"/>
  <c r="V230" i="31"/>
  <c r="W230" i="31" s="1"/>
  <c r="U230" i="31"/>
  <c r="C230" i="31"/>
  <c r="D230" i="31" s="1"/>
  <c r="B230" i="31"/>
  <c r="Y1059" i="31"/>
  <c r="V1099" i="31"/>
  <c r="U1099" i="31"/>
  <c r="C1099" i="31"/>
  <c r="Y1058" i="31"/>
  <c r="AA1058" i="31" s="1"/>
  <c r="V1098" i="31"/>
  <c r="W1098" i="31" s="1"/>
  <c r="U1098" i="31"/>
  <c r="C1098" i="31"/>
  <c r="D1098" i="31" s="1"/>
  <c r="B1098" i="31"/>
  <c r="X333" i="31"/>
  <c r="Y333" i="31" s="1"/>
  <c r="V247" i="31"/>
  <c r="U247" i="31"/>
  <c r="C247" i="31"/>
  <c r="X332" i="31"/>
  <c r="Y332" i="31" s="1"/>
  <c r="AA332" i="31" s="1"/>
  <c r="V246" i="31"/>
  <c r="W246" i="31" s="1"/>
  <c r="U246" i="31"/>
  <c r="C246" i="31"/>
  <c r="D246" i="31" s="1"/>
  <c r="B246" i="31"/>
  <c r="X215" i="31"/>
  <c r="Y215" i="31" s="1"/>
  <c r="V223" i="31"/>
  <c r="U223" i="31"/>
  <c r="C223" i="31"/>
  <c r="X214" i="31"/>
  <c r="Z214" i="31" s="1"/>
  <c r="V222" i="31"/>
  <c r="W222" i="31" s="1"/>
  <c r="U222" i="31"/>
  <c r="C222" i="31"/>
  <c r="D222" i="31" s="1"/>
  <c r="B222" i="31"/>
  <c r="X249" i="31"/>
  <c r="Y249" i="31" s="1"/>
  <c r="V183" i="31"/>
  <c r="U183" i="31"/>
  <c r="C183" i="31"/>
  <c r="X248" i="31"/>
  <c r="Z248" i="31" s="1"/>
  <c r="V182" i="31"/>
  <c r="W182" i="31" s="1"/>
  <c r="U182" i="31"/>
  <c r="C182" i="31"/>
  <c r="D182" i="31" s="1"/>
  <c r="B182" i="31"/>
  <c r="X147" i="31"/>
  <c r="Y147" i="31" s="1"/>
  <c r="V249" i="31"/>
  <c r="U249" i="31"/>
  <c r="C249" i="31"/>
  <c r="X146" i="31"/>
  <c r="Z146" i="31" s="1"/>
  <c r="V248" i="31"/>
  <c r="W248" i="31" s="1"/>
  <c r="U248" i="31"/>
  <c r="C248" i="31"/>
  <c r="D248" i="31" s="1"/>
  <c r="X81" i="31"/>
  <c r="Y81" i="31" s="1"/>
  <c r="V81" i="31"/>
  <c r="U81" i="31"/>
  <c r="C81" i="31"/>
  <c r="X80" i="31"/>
  <c r="Z80" i="31" s="1"/>
  <c r="V80" i="31"/>
  <c r="W80" i="31" s="1"/>
  <c r="U80" i="31"/>
  <c r="C80" i="31"/>
  <c r="D80" i="31" s="1"/>
  <c r="X1065" i="31"/>
  <c r="Y1065" i="31" s="1"/>
  <c r="V353" i="31"/>
  <c r="U353" i="31"/>
  <c r="C353" i="31"/>
  <c r="X1064" i="31"/>
  <c r="Z1064" i="31" s="1"/>
  <c r="V352" i="31"/>
  <c r="W352" i="31" s="1"/>
  <c r="U352" i="31"/>
  <c r="C352" i="31"/>
  <c r="D352" i="31" s="1"/>
  <c r="B352" i="31"/>
  <c r="X357" i="31"/>
  <c r="Y357" i="31" s="1"/>
  <c r="V1085" i="31"/>
  <c r="U1085" i="31"/>
  <c r="C1085" i="31"/>
  <c r="X356" i="31"/>
  <c r="Z356" i="31" s="1"/>
  <c r="V1084" i="31"/>
  <c r="W1084" i="31" s="1"/>
  <c r="U1084" i="31"/>
  <c r="C1084" i="31"/>
  <c r="D1084" i="31" s="1"/>
  <c r="X1079" i="31"/>
  <c r="Y1079" i="31" s="1"/>
  <c r="V355" i="31"/>
  <c r="U355" i="31"/>
  <c r="C355" i="31"/>
  <c r="X1078" i="31"/>
  <c r="Y1078" i="31" s="1"/>
  <c r="AA1078" i="31" s="1"/>
  <c r="V354" i="31"/>
  <c r="W354" i="31" s="1"/>
  <c r="U354" i="31"/>
  <c r="C354" i="31"/>
  <c r="D354" i="31" s="1"/>
  <c r="B354" i="31"/>
  <c r="X149" i="31"/>
  <c r="Y149" i="31" s="1"/>
  <c r="V143" i="31"/>
  <c r="U143" i="31"/>
  <c r="C143" i="31"/>
  <c r="X148" i="31"/>
  <c r="Y148" i="31" s="1"/>
  <c r="AA148" i="31" s="1"/>
  <c r="V142" i="31"/>
  <c r="W142" i="31" s="1"/>
  <c r="U142" i="31"/>
  <c r="C142" i="31"/>
  <c r="D142" i="31" s="1"/>
  <c r="B142" i="31"/>
  <c r="X253" i="31"/>
  <c r="Y253" i="31" s="1"/>
  <c r="V277" i="31"/>
  <c r="U277" i="31"/>
  <c r="C277" i="31"/>
  <c r="X252" i="31"/>
  <c r="Z252" i="31" s="1"/>
  <c r="V276" i="31"/>
  <c r="W276" i="31" s="1"/>
  <c r="U276" i="31"/>
  <c r="C276" i="31"/>
  <c r="D276" i="31" s="1"/>
  <c r="B276" i="31"/>
  <c r="X289" i="31"/>
  <c r="Y289" i="31" s="1"/>
  <c r="V287" i="31"/>
  <c r="U287" i="31"/>
  <c r="C287" i="31"/>
  <c r="X288" i="31"/>
  <c r="Z288" i="31" s="1"/>
  <c r="V286" i="31"/>
  <c r="W286" i="31" s="1"/>
  <c r="U286" i="31"/>
  <c r="C286" i="31"/>
  <c r="D286" i="31" s="1"/>
  <c r="B286" i="31"/>
  <c r="X227" i="31"/>
  <c r="Y227" i="31" s="1"/>
  <c r="V245" i="31"/>
  <c r="U245" i="31"/>
  <c r="C245" i="31"/>
  <c r="X226" i="31"/>
  <c r="Z226" i="31" s="1"/>
  <c r="V244" i="31"/>
  <c r="W244" i="31" s="1"/>
  <c r="U244" i="31"/>
  <c r="C244" i="31"/>
  <c r="D244" i="31" s="1"/>
  <c r="B244"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X79" i="31"/>
  <c r="Y79" i="31" s="1"/>
  <c r="V1077" i="31"/>
  <c r="U1077" i="31"/>
  <c r="C1077" i="31"/>
  <c r="X78" i="31"/>
  <c r="Z78" i="31" s="1"/>
  <c r="V1076" i="31"/>
  <c r="W1076" i="31" s="1"/>
  <c r="U1076" i="31"/>
  <c r="C1076" i="31"/>
  <c r="D1076" i="31" s="1"/>
  <c r="B1076" i="31"/>
  <c r="X187" i="31"/>
  <c r="Y187" i="31" s="1"/>
  <c r="V215" i="31"/>
  <c r="U215" i="31"/>
  <c r="C215" i="31"/>
  <c r="X186" i="31"/>
  <c r="Y186" i="31" s="1"/>
  <c r="AA186" i="31" s="1"/>
  <c r="V214" i="31"/>
  <c r="W214" i="31" s="1"/>
  <c r="U214" i="31"/>
  <c r="C214" i="31"/>
  <c r="D214" i="31" s="1"/>
  <c r="B214" i="31"/>
  <c r="X77" i="31"/>
  <c r="Y77" i="31" s="1"/>
  <c r="V79" i="31"/>
  <c r="U79" i="31"/>
  <c r="C79" i="31"/>
  <c r="X76" i="31"/>
  <c r="Y76" i="31" s="1"/>
  <c r="AA76" i="31" s="1"/>
  <c r="V78" i="31"/>
  <c r="W78" i="31" s="1"/>
  <c r="U78" i="31"/>
  <c r="C78" i="31"/>
  <c r="D78" i="31" s="1"/>
  <c r="Y1101" i="31"/>
  <c r="V1101" i="31"/>
  <c r="U1101" i="31"/>
  <c r="C1101" i="31"/>
  <c r="Z1100" i="31"/>
  <c r="Y1100" i="31"/>
  <c r="AA1100" i="31" s="1"/>
  <c r="V1100" i="31"/>
  <c r="W1100" i="31" s="1"/>
  <c r="U1100" i="31"/>
  <c r="C1100" i="31"/>
  <c r="D1100" i="31" s="1"/>
  <c r="B110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39" i="31"/>
  <c r="Y339" i="31" s="1"/>
  <c r="V225" i="31"/>
  <c r="U225" i="31"/>
  <c r="C225" i="31"/>
  <c r="X338" i="31"/>
  <c r="Z338"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209" i="31"/>
  <c r="Y209" i="31" s="1"/>
  <c r="V209" i="31"/>
  <c r="U209" i="31"/>
  <c r="C209" i="31"/>
  <c r="X208" i="31"/>
  <c r="Z208" i="31" s="1"/>
  <c r="V208" i="31"/>
  <c r="W208" i="31" s="1"/>
  <c r="U208" i="31"/>
  <c r="C208" i="31"/>
  <c r="D208" i="31" s="1"/>
  <c r="B208" i="31"/>
  <c r="X295" i="31"/>
  <c r="Y295" i="31" s="1"/>
  <c r="V295" i="31"/>
  <c r="U295" i="31"/>
  <c r="C295" i="31"/>
  <c r="X294" i="31"/>
  <c r="Z294" i="31" s="1"/>
  <c r="V294" i="31"/>
  <c r="W294" i="31" s="1"/>
  <c r="U294" i="31"/>
  <c r="C294" i="31"/>
  <c r="D294" i="31" s="1"/>
  <c r="B294" i="31"/>
  <c r="X145" i="31"/>
  <c r="Y145" i="31" s="1"/>
  <c r="V161" i="31"/>
  <c r="U161" i="31"/>
  <c r="C161" i="31"/>
  <c r="X144" i="31"/>
  <c r="Z144" i="31" s="1"/>
  <c r="V160" i="31"/>
  <c r="W160" i="31" s="1"/>
  <c r="U160" i="31"/>
  <c r="C160" i="31"/>
  <c r="D160" i="31" s="1"/>
  <c r="B160" i="31"/>
  <c r="X163" i="31"/>
  <c r="Y163" i="31" s="1"/>
  <c r="V163" i="31"/>
  <c r="U163" i="31"/>
  <c r="C163" i="31"/>
  <c r="X162" i="31"/>
  <c r="Z162" i="31" s="1"/>
  <c r="V162" i="31"/>
  <c r="W162" i="31" s="1"/>
  <c r="U162" i="31"/>
  <c r="C162" i="31"/>
  <c r="D162" i="31" s="1"/>
  <c r="B162" i="31"/>
  <c r="X319" i="31"/>
  <c r="Y319" i="31" s="1"/>
  <c r="V319" i="31"/>
  <c r="U319" i="31"/>
  <c r="C319" i="31"/>
  <c r="X318" i="31"/>
  <c r="Z318" i="31" s="1"/>
  <c r="V318" i="31"/>
  <c r="W318" i="31" s="1"/>
  <c r="U318" i="31"/>
  <c r="C318" i="31"/>
  <c r="D318" i="31" s="1"/>
  <c r="B318" i="31"/>
  <c r="X131" i="31"/>
  <c r="Y131" i="31" s="1"/>
  <c r="V131" i="31"/>
  <c r="U131" i="31"/>
  <c r="C131" i="31"/>
  <c r="X130" i="31"/>
  <c r="Y130" i="31" s="1"/>
  <c r="AA130" i="31" s="1"/>
  <c r="V130" i="31"/>
  <c r="W130" i="31" s="1"/>
  <c r="U130" i="31"/>
  <c r="C130" i="31"/>
  <c r="D130" i="31" s="1"/>
  <c r="B130"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77" i="31"/>
  <c r="Y1077" i="31" s="1"/>
  <c r="V149" i="31"/>
  <c r="U149" i="31"/>
  <c r="C149" i="31"/>
  <c r="X1076" i="31"/>
  <c r="Z1076" i="31" s="1"/>
  <c r="V148" i="31"/>
  <c r="W148" i="31" s="1"/>
  <c r="U148" i="31"/>
  <c r="C148" i="31"/>
  <c r="D148" i="31" s="1"/>
  <c r="B148" i="31"/>
  <c r="X219" i="31"/>
  <c r="Y219" i="31" s="1"/>
  <c r="V219" i="31"/>
  <c r="U219" i="31"/>
  <c r="C219" i="31"/>
  <c r="X218" i="31"/>
  <c r="Z218" i="31" s="1"/>
  <c r="V218" i="31"/>
  <c r="W218" i="31" s="1"/>
  <c r="U218" i="31"/>
  <c r="C218" i="31"/>
  <c r="D218" i="31" s="1"/>
  <c r="B218" i="31"/>
  <c r="X305" i="31"/>
  <c r="Y305" i="31" s="1"/>
  <c r="V179" i="31"/>
  <c r="U179" i="31"/>
  <c r="C179" i="31"/>
  <c r="X304" i="31"/>
  <c r="Z304" i="31" s="1"/>
  <c r="V178" i="31"/>
  <c r="W178" i="31" s="1"/>
  <c r="U178" i="31"/>
  <c r="C178" i="31"/>
  <c r="D178" i="31" s="1"/>
  <c r="B178" i="31"/>
  <c r="Y389" i="31"/>
  <c r="V1059" i="31"/>
  <c r="U1059" i="31"/>
  <c r="C1059" i="31"/>
  <c r="Z388" i="31"/>
  <c r="Y388" i="31"/>
  <c r="AA388" i="31" s="1"/>
  <c r="V1058" i="31"/>
  <c r="W1058" i="31" s="1"/>
  <c r="U1058" i="31"/>
  <c r="C1058" i="31"/>
  <c r="D1058" i="31" s="1"/>
  <c r="B1058"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23" i="31"/>
  <c r="V341" i="31"/>
  <c r="U341" i="31"/>
  <c r="C341" i="31"/>
  <c r="Z322" i="31"/>
  <c r="Y322" i="31"/>
  <c r="AA322" i="31" s="1"/>
  <c r="V340" i="31"/>
  <c r="W340" i="31" s="1"/>
  <c r="U340" i="31"/>
  <c r="C340" i="31"/>
  <c r="D340" i="31" s="1"/>
  <c r="B340" i="31"/>
  <c r="Y317" i="31"/>
  <c r="V323" i="31"/>
  <c r="U323" i="31"/>
  <c r="C323" i="31"/>
  <c r="Z316" i="31"/>
  <c r="Y316" i="31"/>
  <c r="AA316" i="31" s="1"/>
  <c r="V322" i="31"/>
  <c r="W322" i="31" s="1"/>
  <c r="U322" i="31"/>
  <c r="C322" i="31"/>
  <c r="D322" i="31" s="1"/>
  <c r="X141" i="31"/>
  <c r="Y141" i="31" s="1"/>
  <c r="V141" i="31"/>
  <c r="U141" i="31"/>
  <c r="C141" i="31"/>
  <c r="X140" i="31"/>
  <c r="Z140" i="31" s="1"/>
  <c r="V140" i="31"/>
  <c r="W140" i="31" s="1"/>
  <c r="U140" i="31"/>
  <c r="C140" i="31"/>
  <c r="D140" i="31" s="1"/>
  <c r="B140"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171" i="31"/>
  <c r="Y171" i="31" s="1"/>
  <c r="V171" i="31"/>
  <c r="U171" i="31"/>
  <c r="C171" i="31"/>
  <c r="X170" i="31"/>
  <c r="Z170" i="31" s="1"/>
  <c r="V170" i="31"/>
  <c r="W170" i="31" s="1"/>
  <c r="U170" i="31"/>
  <c r="C170" i="31"/>
  <c r="D170" i="31" s="1"/>
  <c r="B170" i="31"/>
  <c r="Y263" i="31"/>
  <c r="V263" i="31"/>
  <c r="U263" i="31"/>
  <c r="C263" i="31"/>
  <c r="Z262" i="31"/>
  <c r="Y262" i="31"/>
  <c r="AA262" i="31" s="1"/>
  <c r="V262" i="31"/>
  <c r="W262" i="31" s="1"/>
  <c r="U262" i="31"/>
  <c r="C262" i="31"/>
  <c r="D262" i="31" s="1"/>
  <c r="B262" i="31"/>
  <c r="X247" i="31"/>
  <c r="Y247" i="31" s="1"/>
  <c r="V147" i="31"/>
  <c r="U147" i="31"/>
  <c r="C147" i="31"/>
  <c r="X246" i="31"/>
  <c r="Y246" i="31" s="1"/>
  <c r="AA246" i="31" s="1"/>
  <c r="V146" i="31"/>
  <c r="W146" i="31" s="1"/>
  <c r="U146" i="31"/>
  <c r="C146" i="31"/>
  <c r="D146" i="31" s="1"/>
  <c r="B146" i="31"/>
  <c r="Y257" i="31"/>
  <c r="V299" i="31"/>
  <c r="U299" i="31"/>
  <c r="C299" i="31"/>
  <c r="Z256" i="31"/>
  <c r="Y256" i="31"/>
  <c r="AA256" i="31" s="1"/>
  <c r="V298" i="31"/>
  <c r="W298" i="31" s="1"/>
  <c r="U298" i="31"/>
  <c r="C298" i="31"/>
  <c r="D298" i="31" s="1"/>
  <c r="B298" i="31"/>
  <c r="X245" i="31"/>
  <c r="Y245" i="31" s="1"/>
  <c r="V259" i="31"/>
  <c r="U259" i="31"/>
  <c r="C259" i="31"/>
  <c r="X244" i="31"/>
  <c r="Z244" i="31" s="1"/>
  <c r="V258" i="31"/>
  <c r="W258" i="31" s="1"/>
  <c r="U258" i="31"/>
  <c r="C258" i="31"/>
  <c r="D258" i="31" s="1"/>
  <c r="B258" i="31"/>
  <c r="X167" i="31"/>
  <c r="Y167" i="31" s="1"/>
  <c r="V195" i="31"/>
  <c r="U195" i="31"/>
  <c r="C195" i="31"/>
  <c r="X166" i="31"/>
  <c r="Z166" i="31" s="1"/>
  <c r="V194" i="31"/>
  <c r="W194" i="31" s="1"/>
  <c r="U194" i="31"/>
  <c r="C194" i="31"/>
  <c r="D194" i="31" s="1"/>
  <c r="B194" i="31"/>
  <c r="X133" i="31"/>
  <c r="Y133" i="31" s="1"/>
  <c r="V139" i="31"/>
  <c r="U139" i="31"/>
  <c r="C139" i="31"/>
  <c r="X132" i="31"/>
  <c r="Y132" i="31" s="1"/>
  <c r="AA132" i="31" s="1"/>
  <c r="V138" i="31"/>
  <c r="W138" i="31" s="1"/>
  <c r="U138" i="31"/>
  <c r="C138" i="31"/>
  <c r="D138" i="31" s="1"/>
  <c r="X123" i="31"/>
  <c r="Y123" i="31" s="1"/>
  <c r="V123" i="31"/>
  <c r="U123" i="31"/>
  <c r="C123" i="31"/>
  <c r="X122" i="31"/>
  <c r="Z122" i="31" s="1"/>
  <c r="V122" i="31"/>
  <c r="W122" i="31" s="1"/>
  <c r="U122" i="31"/>
  <c r="C122" i="31"/>
  <c r="D122" i="31" s="1"/>
  <c r="B122" i="31"/>
  <c r="X265" i="31"/>
  <c r="Y265" i="31" s="1"/>
  <c r="V265" i="31"/>
  <c r="U265" i="31"/>
  <c r="C265" i="31"/>
  <c r="X264" i="31"/>
  <c r="Y264" i="31" s="1"/>
  <c r="AA264" i="31" s="1"/>
  <c r="V264" i="31"/>
  <c r="W264" i="31" s="1"/>
  <c r="U264" i="31"/>
  <c r="C264" i="31"/>
  <c r="D264" i="31" s="1"/>
  <c r="B264" i="31"/>
  <c r="X307" i="31"/>
  <c r="Y307" i="31" s="1"/>
  <c r="V307" i="31"/>
  <c r="U307" i="31"/>
  <c r="C307" i="31"/>
  <c r="X306" i="31"/>
  <c r="Z306" i="31" s="1"/>
  <c r="V306" i="31"/>
  <c r="W306" i="31" s="1"/>
  <c r="U306" i="31"/>
  <c r="C306" i="31"/>
  <c r="D306" i="31" s="1"/>
  <c r="B306" i="31"/>
  <c r="X183" i="31"/>
  <c r="Y183" i="31" s="1"/>
  <c r="V227" i="31"/>
  <c r="U227" i="31"/>
  <c r="C227" i="31"/>
  <c r="X182" i="31"/>
  <c r="Z182" i="31" s="1"/>
  <c r="V226" i="31"/>
  <c r="W226" i="31" s="1"/>
  <c r="U226" i="31"/>
  <c r="C226" i="31"/>
  <c r="D226" i="31" s="1"/>
  <c r="B226" i="31"/>
  <c r="X251" i="31"/>
  <c r="Y251" i="31" s="1"/>
  <c r="V257" i="31"/>
  <c r="U257" i="31"/>
  <c r="C257" i="31"/>
  <c r="X250" i="31"/>
  <c r="Z250" i="31" s="1"/>
  <c r="V256" i="31"/>
  <c r="W256" i="31" s="1"/>
  <c r="U256" i="31"/>
  <c r="C256" i="31"/>
  <c r="D256" i="31" s="1"/>
  <c r="B256" i="31"/>
  <c r="X259" i="31"/>
  <c r="Y259" i="31" s="1"/>
  <c r="V255" i="31"/>
  <c r="U255" i="31"/>
  <c r="C255" i="31"/>
  <c r="X258" i="31"/>
  <c r="Z258" i="31" s="1"/>
  <c r="V254" i="31"/>
  <c r="W254" i="31" s="1"/>
  <c r="U254" i="31"/>
  <c r="C254" i="31"/>
  <c r="D254" i="31" s="1"/>
  <c r="B254" i="31"/>
  <c r="X127" i="31"/>
  <c r="Y127" i="31" s="1"/>
  <c r="V127" i="31"/>
  <c r="U127" i="31"/>
  <c r="C127" i="31"/>
  <c r="X126" i="31"/>
  <c r="Z126" i="31" s="1"/>
  <c r="V126" i="31"/>
  <c r="W126" i="31" s="1"/>
  <c r="U126" i="31"/>
  <c r="C126" i="31"/>
  <c r="D126" i="31" s="1"/>
  <c r="B126" i="31"/>
  <c r="Y13" i="31"/>
  <c r="V13" i="31"/>
  <c r="U13" i="31"/>
  <c r="C13" i="31"/>
  <c r="Z12" i="31"/>
  <c r="Y12" i="31"/>
  <c r="AA12" i="31" s="1"/>
  <c r="V12" i="31"/>
  <c r="W12" i="31" s="1"/>
  <c r="U12" i="31"/>
  <c r="C12" i="31"/>
  <c r="D12" i="31" s="1"/>
  <c r="B12" i="31"/>
  <c r="X233" i="31"/>
  <c r="Y233" i="31" s="1"/>
  <c r="V233" i="31"/>
  <c r="U233" i="31"/>
  <c r="C233" i="31"/>
  <c r="X232" i="31"/>
  <c r="Z232" i="31" s="1"/>
  <c r="V232" i="31"/>
  <c r="W232" i="31" s="1"/>
  <c r="U232" i="31"/>
  <c r="C232" i="31"/>
  <c r="D232" i="31" s="1"/>
  <c r="B232"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41" i="31"/>
  <c r="Y341" i="31" s="1"/>
  <c r="V327" i="31"/>
  <c r="U327" i="31"/>
  <c r="C327" i="31"/>
  <c r="X340" i="31"/>
  <c r="Z340" i="31" s="1"/>
  <c r="V326" i="31"/>
  <c r="W326" i="31" s="1"/>
  <c r="U326" i="31"/>
  <c r="C326" i="31"/>
  <c r="D326" i="31" s="1"/>
  <c r="B326" i="31"/>
  <c r="X201" i="31"/>
  <c r="Y201" i="31" s="1"/>
  <c r="V201" i="31"/>
  <c r="U201" i="31"/>
  <c r="C201" i="31"/>
  <c r="X200" i="31"/>
  <c r="Z200" i="31" s="1"/>
  <c r="V200" i="31"/>
  <c r="W200" i="31" s="1"/>
  <c r="U200" i="31"/>
  <c r="C200" i="31"/>
  <c r="D200" i="31" s="1"/>
  <c r="B200" i="31"/>
  <c r="X161" i="31"/>
  <c r="Y161" i="31" s="1"/>
  <c r="V175" i="31"/>
  <c r="U175" i="31"/>
  <c r="C175" i="31"/>
  <c r="X160" i="31"/>
  <c r="Y160" i="31" s="1"/>
  <c r="AA160" i="31" s="1"/>
  <c r="V174" i="31"/>
  <c r="W174" i="31" s="1"/>
  <c r="U174" i="31"/>
  <c r="C174" i="31"/>
  <c r="D174" i="31" s="1"/>
  <c r="B174" i="31"/>
  <c r="X1137" i="31"/>
  <c r="Y1137" i="31" s="1"/>
  <c r="V75" i="31"/>
  <c r="U75" i="31"/>
  <c r="C75" i="31"/>
  <c r="X1136" i="31"/>
  <c r="Z1136" i="31" s="1"/>
  <c r="V74" i="31"/>
  <c r="W74" i="31" s="1"/>
  <c r="U74" i="31"/>
  <c r="C74" i="31"/>
  <c r="D74" i="31" s="1"/>
  <c r="B74" i="31"/>
  <c r="X193" i="31"/>
  <c r="Y193" i="31" s="1"/>
  <c r="V261" i="31"/>
  <c r="U261" i="31"/>
  <c r="C261" i="31"/>
  <c r="X192" i="31"/>
  <c r="Y192" i="31" s="1"/>
  <c r="AA192" i="31" s="1"/>
  <c r="V260" i="31"/>
  <c r="W260" i="31" s="1"/>
  <c r="U260" i="31"/>
  <c r="C260" i="31"/>
  <c r="D260" i="31" s="1"/>
  <c r="B260" i="31"/>
  <c r="X159" i="31"/>
  <c r="Y159" i="31" s="1"/>
  <c r="V169" i="31"/>
  <c r="U169" i="31"/>
  <c r="C169" i="31"/>
  <c r="X158" i="31"/>
  <c r="Z158" i="31" s="1"/>
  <c r="V168" i="31"/>
  <c r="W168" i="31" s="1"/>
  <c r="U168" i="31"/>
  <c r="C168" i="31"/>
  <c r="D168" i="31" s="1"/>
  <c r="B168" i="31"/>
  <c r="X225" i="31"/>
  <c r="Y225" i="31" s="1"/>
  <c r="V253" i="31"/>
  <c r="U253" i="31"/>
  <c r="C253" i="31"/>
  <c r="X224" i="31"/>
  <c r="Z224" i="31" s="1"/>
  <c r="V252" i="31"/>
  <c r="W252" i="31" s="1"/>
  <c r="U252" i="31"/>
  <c r="C252" i="31"/>
  <c r="D252" i="31" s="1"/>
  <c r="B252" i="31"/>
  <c r="X73" i="31"/>
  <c r="Y73" i="31" s="1"/>
  <c r="V73" i="31"/>
  <c r="U73" i="31"/>
  <c r="C73" i="31"/>
  <c r="X72" i="31"/>
  <c r="Y72" i="31" s="1"/>
  <c r="AA72" i="31" s="1"/>
  <c r="V72" i="31"/>
  <c r="W72" i="31" s="1"/>
  <c r="U72" i="31"/>
  <c r="C72" i="31"/>
  <c r="D72" i="31" s="1"/>
  <c r="B72" i="31"/>
  <c r="X179" i="31"/>
  <c r="Y179" i="31" s="1"/>
  <c r="V213" i="31"/>
  <c r="U213" i="31"/>
  <c r="C213" i="31"/>
  <c r="X178" i="31"/>
  <c r="Z178" i="31" s="1"/>
  <c r="V212" i="31"/>
  <c r="W212" i="31" s="1"/>
  <c r="U212" i="31"/>
  <c r="C212" i="31"/>
  <c r="D212" i="31" s="1"/>
  <c r="Y1115" i="31"/>
  <c r="V1097" i="31"/>
  <c r="U1097" i="31"/>
  <c r="C1097" i="31"/>
  <c r="Z1114" i="31"/>
  <c r="Y1114" i="31"/>
  <c r="AA1114" i="31" s="1"/>
  <c r="V1096" i="31"/>
  <c r="W1096" i="31" s="1"/>
  <c r="U1096" i="31"/>
  <c r="C1096" i="31"/>
  <c r="D1096" i="31" s="1"/>
  <c r="B1096" i="31"/>
  <c r="X155" i="31"/>
  <c r="Y155" i="31" s="1"/>
  <c r="V153" i="31"/>
  <c r="U153" i="31"/>
  <c r="C153" i="31"/>
  <c r="X154" i="31"/>
  <c r="Y154" i="31" s="1"/>
  <c r="AA154" i="31" s="1"/>
  <c r="V152" i="31"/>
  <c r="W152" i="31" s="1"/>
  <c r="U152" i="31"/>
  <c r="C152" i="31"/>
  <c r="D152" i="31" s="1"/>
  <c r="B152" i="31"/>
  <c r="X153" i="31"/>
  <c r="Y153" i="31" s="1"/>
  <c r="V167" i="31"/>
  <c r="U167" i="31"/>
  <c r="C167" i="31"/>
  <c r="X152" i="31"/>
  <c r="Z152" i="31" s="1"/>
  <c r="V166" i="31"/>
  <c r="W166" i="31" s="1"/>
  <c r="U166" i="31"/>
  <c r="C166" i="31"/>
  <c r="D166" i="31" s="1"/>
  <c r="B166"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281" i="31"/>
  <c r="V301" i="31"/>
  <c r="U301" i="31"/>
  <c r="C301" i="31"/>
  <c r="Z280" i="31"/>
  <c r="Y280" i="31"/>
  <c r="AA280" i="31" s="1"/>
  <c r="V300" i="31"/>
  <c r="W300" i="31" s="1"/>
  <c r="U300" i="31"/>
  <c r="C300" i="31"/>
  <c r="D300" i="31" s="1"/>
  <c r="B300" i="31"/>
  <c r="Y1125" i="31"/>
  <c r="V69" i="31"/>
  <c r="U69" i="31"/>
  <c r="C69" i="31"/>
  <c r="Z1124" i="31"/>
  <c r="Y1124" i="31"/>
  <c r="AA1124" i="31" s="1"/>
  <c r="V68" i="31"/>
  <c r="W68" i="31" s="1"/>
  <c r="U68" i="31"/>
  <c r="C68" i="31"/>
  <c r="D68" i="31" s="1"/>
  <c r="B68" i="31"/>
  <c r="X151" i="31"/>
  <c r="Y151" i="31" s="1"/>
  <c r="V165" i="31"/>
  <c r="U165" i="31"/>
  <c r="C165" i="31"/>
  <c r="X150" i="31"/>
  <c r="Z150" i="31" s="1"/>
  <c r="V164" i="31"/>
  <c r="W164" i="31" s="1"/>
  <c r="U164" i="31"/>
  <c r="C164" i="31"/>
  <c r="D164" i="31" s="1"/>
  <c r="B164" i="31"/>
  <c r="X207" i="31"/>
  <c r="Y207" i="31" s="1"/>
  <c r="V207" i="31"/>
  <c r="U207" i="31"/>
  <c r="C207" i="31"/>
  <c r="X206" i="31"/>
  <c r="Z206" i="31" s="1"/>
  <c r="V206" i="31"/>
  <c r="W206" i="31" s="1"/>
  <c r="U206" i="31"/>
  <c r="C206" i="31"/>
  <c r="D206" i="31" s="1"/>
  <c r="B206" i="31"/>
  <c r="X143" i="31"/>
  <c r="Y143" i="31" s="1"/>
  <c r="V159" i="31"/>
  <c r="U159" i="31"/>
  <c r="C159" i="31"/>
  <c r="X142" i="31"/>
  <c r="Z142" i="31" s="1"/>
  <c r="V158" i="31"/>
  <c r="W158" i="31" s="1"/>
  <c r="U158" i="31"/>
  <c r="C158" i="31"/>
  <c r="D158" i="31" s="1"/>
  <c r="B158" i="31"/>
  <c r="X157" i="31"/>
  <c r="Y157" i="31" s="1"/>
  <c r="V289" i="31"/>
  <c r="U289" i="31"/>
  <c r="C289" i="31"/>
  <c r="X156" i="31"/>
  <c r="Y156" i="31" s="1"/>
  <c r="AA156" i="31" s="1"/>
  <c r="V288" i="31"/>
  <c r="W288" i="31" s="1"/>
  <c r="U288" i="31"/>
  <c r="C288" i="31"/>
  <c r="D288" i="31" s="1"/>
  <c r="B288" i="31"/>
  <c r="X65" i="31"/>
  <c r="Y65" i="31" s="1"/>
  <c r="V65" i="31"/>
  <c r="U65" i="31"/>
  <c r="C65" i="31"/>
  <c r="X64" i="31"/>
  <c r="Y64" i="31" s="1"/>
  <c r="AA64" i="31" s="1"/>
  <c r="V64" i="31"/>
  <c r="W64" i="31" s="1"/>
  <c r="U64" i="31"/>
  <c r="C64" i="31"/>
  <c r="D64" i="31" s="1"/>
  <c r="B64" i="31"/>
  <c r="X181" i="31"/>
  <c r="Y181" i="31" s="1"/>
  <c r="V177" i="31"/>
  <c r="U177" i="31"/>
  <c r="C177" i="31"/>
  <c r="X180" i="31"/>
  <c r="Z180" i="31" s="1"/>
  <c r="V176" i="31"/>
  <c r="W176" i="31" s="1"/>
  <c r="U176" i="31"/>
  <c r="C176" i="31"/>
  <c r="D176" i="31" s="1"/>
  <c r="B176" i="31"/>
  <c r="X313" i="31"/>
  <c r="Y313" i="31" s="1"/>
  <c r="V157" i="31"/>
  <c r="U157" i="31"/>
  <c r="C157" i="31"/>
  <c r="X312" i="31"/>
  <c r="Z312" i="31" s="1"/>
  <c r="V156" i="31"/>
  <c r="W156" i="31" s="1"/>
  <c r="U156" i="31"/>
  <c r="C156" i="31"/>
  <c r="D156" i="31" s="1"/>
  <c r="B156" i="31"/>
  <c r="X261" i="31"/>
  <c r="Y261" i="31" s="1"/>
  <c r="V283" i="31"/>
  <c r="U283" i="31"/>
  <c r="C283" i="31"/>
  <c r="X260" i="31"/>
  <c r="Z260" i="31" s="1"/>
  <c r="V282" i="31"/>
  <c r="W282" i="31" s="1"/>
  <c r="U282" i="31"/>
  <c r="C282" i="31"/>
  <c r="D282" i="31" s="1"/>
  <c r="B282" i="31"/>
  <c r="X277" i="31"/>
  <c r="Y277" i="31" s="1"/>
  <c r="V311" i="31"/>
  <c r="U311" i="31"/>
  <c r="C311" i="31"/>
  <c r="X276" i="31"/>
  <c r="Z276" i="31" s="1"/>
  <c r="V310" i="31"/>
  <c r="W310" i="31" s="1"/>
  <c r="U310" i="31"/>
  <c r="C310" i="31"/>
  <c r="D310" i="31" s="1"/>
  <c r="B310" i="31"/>
  <c r="X63" i="31"/>
  <c r="Y63" i="31" s="1"/>
  <c r="V63" i="31"/>
  <c r="U63" i="31"/>
  <c r="C63" i="31"/>
  <c r="X62" i="31"/>
  <c r="Y62" i="31" s="1"/>
  <c r="AA62" i="31" s="1"/>
  <c r="V62" i="31"/>
  <c r="W62" i="31" s="1"/>
  <c r="U62" i="31"/>
  <c r="C62" i="31"/>
  <c r="D62" i="31" s="1"/>
  <c r="X99" i="31"/>
  <c r="Y99" i="31" s="1"/>
  <c r="V99" i="31"/>
  <c r="U99" i="31"/>
  <c r="C99" i="31"/>
  <c r="X98" i="31"/>
  <c r="Z98" i="31" s="1"/>
  <c r="V98" i="31"/>
  <c r="W98" i="31" s="1"/>
  <c r="U98" i="31"/>
  <c r="C98" i="31"/>
  <c r="D98" i="31" s="1"/>
  <c r="B98" i="31"/>
  <c r="X351" i="31"/>
  <c r="Y351" i="31" s="1"/>
  <c r="V351" i="31"/>
  <c r="U351" i="31"/>
  <c r="C351" i="31"/>
  <c r="X350" i="31"/>
  <c r="Y350" i="31" s="1"/>
  <c r="AA350" i="31" s="1"/>
  <c r="V350" i="31"/>
  <c r="W350" i="31" s="1"/>
  <c r="U350" i="31"/>
  <c r="C350" i="31"/>
  <c r="D350" i="31" s="1"/>
  <c r="B350" i="31"/>
  <c r="X1099" i="31"/>
  <c r="Y1099" i="31" s="1"/>
  <c r="V1073" i="31"/>
  <c r="U1073" i="31"/>
  <c r="C1073" i="31"/>
  <c r="X1098" i="31"/>
  <c r="Y1098" i="31" s="1"/>
  <c r="AA1098" i="31" s="1"/>
  <c r="V1072" i="31"/>
  <c r="W1072" i="31" s="1"/>
  <c r="U1072" i="31"/>
  <c r="C1072" i="31"/>
  <c r="D1072" i="31" s="1"/>
  <c r="B1072" i="31"/>
  <c r="Y285" i="31"/>
  <c r="V285" i="31"/>
  <c r="U285" i="31"/>
  <c r="C285" i="31"/>
  <c r="Z284" i="31"/>
  <c r="V284" i="31"/>
  <c r="W284" i="31" s="1"/>
  <c r="U284" i="31"/>
  <c r="C284" i="31"/>
  <c r="D284" i="31" s="1"/>
  <c r="B284" i="31"/>
  <c r="X57" i="31"/>
  <c r="Y57" i="31" s="1"/>
  <c r="V1079" i="31"/>
  <c r="U1079" i="31"/>
  <c r="C1079" i="31"/>
  <c r="X56" i="31"/>
  <c r="Z56" i="31" s="1"/>
  <c r="V1078" i="31"/>
  <c r="W1078" i="31" s="1"/>
  <c r="U1078" i="31"/>
  <c r="C1078" i="31"/>
  <c r="D1078" i="31" s="1"/>
  <c r="B1078" i="31"/>
  <c r="X355" i="31"/>
  <c r="Y355" i="31" s="1"/>
  <c r="V357" i="31"/>
  <c r="U357" i="31"/>
  <c r="C357" i="31"/>
  <c r="X354" i="31"/>
  <c r="Z354" i="31" s="1"/>
  <c r="V356" i="31"/>
  <c r="W356" i="31" s="1"/>
  <c r="U356" i="31"/>
  <c r="C356" i="31"/>
  <c r="D356" i="31" s="1"/>
  <c r="B356" i="31"/>
  <c r="X1085" i="31"/>
  <c r="Y1085" i="31" s="1"/>
  <c r="V387" i="31"/>
  <c r="U387" i="31"/>
  <c r="C387" i="31"/>
  <c r="X1084" i="31"/>
  <c r="Z1084" i="31" s="1"/>
  <c r="V386" i="31"/>
  <c r="W386" i="31" s="1"/>
  <c r="U386" i="31"/>
  <c r="C386" i="31"/>
  <c r="D386" i="31" s="1"/>
  <c r="X69" i="31"/>
  <c r="Y69" i="31" s="1"/>
  <c r="V345" i="31"/>
  <c r="U345" i="31"/>
  <c r="C345" i="31"/>
  <c r="X68" i="31"/>
  <c r="Z68" i="31" s="1"/>
  <c r="V344" i="31"/>
  <c r="W344" i="31" s="1"/>
  <c r="U344" i="31"/>
  <c r="C344" i="31"/>
  <c r="D344" i="31" s="1"/>
  <c r="B344" i="31"/>
  <c r="X243" i="31"/>
  <c r="Y243" i="31" s="1"/>
  <c r="V181" i="31"/>
  <c r="U181" i="31"/>
  <c r="C181" i="31"/>
  <c r="X242" i="31"/>
  <c r="Z242" i="31" s="1"/>
  <c r="V180" i="31"/>
  <c r="W180" i="31" s="1"/>
  <c r="U180" i="31"/>
  <c r="C180" i="31"/>
  <c r="D180" i="31" s="1"/>
  <c r="B180" i="31"/>
  <c r="X279" i="31"/>
  <c r="Y279" i="31" s="1"/>
  <c r="V173" i="31"/>
  <c r="U173" i="31"/>
  <c r="C173" i="31"/>
  <c r="X278" i="31"/>
  <c r="Y278" i="31" s="1"/>
  <c r="AA278" i="31" s="1"/>
  <c r="V172" i="31"/>
  <c r="W172" i="31" s="1"/>
  <c r="U172" i="31"/>
  <c r="C172" i="31"/>
  <c r="D172" i="31" s="1"/>
  <c r="B172" i="31"/>
  <c r="X221" i="31"/>
  <c r="Y221" i="31" s="1"/>
  <c r="V251" i="31"/>
  <c r="U251" i="31"/>
  <c r="C251" i="31"/>
  <c r="X220" i="31"/>
  <c r="Y220" i="31" s="1"/>
  <c r="AA220" i="31" s="1"/>
  <c r="V250" i="31"/>
  <c r="W250" i="31" s="1"/>
  <c r="U250" i="31"/>
  <c r="C250" i="31"/>
  <c r="D250" i="31" s="1"/>
  <c r="B250" i="31"/>
  <c r="X299" i="31"/>
  <c r="Y299" i="31" s="1"/>
  <c r="V281" i="31"/>
  <c r="U281" i="31"/>
  <c r="C281" i="31"/>
  <c r="X298" i="31"/>
  <c r="Z298" i="31" s="1"/>
  <c r="V280" i="31"/>
  <c r="W280" i="31" s="1"/>
  <c r="U280" i="31"/>
  <c r="C280" i="31"/>
  <c r="D280" i="31" s="1"/>
  <c r="B280"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387" i="31"/>
  <c r="Y387" i="31" s="1"/>
  <c r="V1091" i="31"/>
  <c r="U1091" i="31"/>
  <c r="C1091" i="31"/>
  <c r="X386" i="31"/>
  <c r="Z386" i="31" s="1"/>
  <c r="V1090" i="31"/>
  <c r="W1090" i="31" s="1"/>
  <c r="U1090" i="31"/>
  <c r="C1090" i="31"/>
  <c r="D1090" i="31" s="1"/>
  <c r="B1090" i="31"/>
  <c r="X1091" i="31"/>
  <c r="Y1091" i="31" s="1"/>
  <c r="V389" i="31"/>
  <c r="U389" i="31"/>
  <c r="C389" i="31"/>
  <c r="X1090" i="31"/>
  <c r="Y1090" i="31" s="1"/>
  <c r="AA1090" i="31" s="1"/>
  <c r="V388" i="31"/>
  <c r="W388" i="31" s="1"/>
  <c r="U388" i="31"/>
  <c r="C388" i="31"/>
  <c r="D388" i="31" s="1"/>
  <c r="B388" i="31"/>
  <c r="X139" i="31"/>
  <c r="Y139" i="31" s="1"/>
  <c r="V151" i="31"/>
  <c r="U151" i="31"/>
  <c r="C151" i="31"/>
  <c r="X138" i="31"/>
  <c r="Y138" i="31" s="1"/>
  <c r="AA138" i="31" s="1"/>
  <c r="V150" i="31"/>
  <c r="W150" i="31" s="1"/>
  <c r="U150" i="31"/>
  <c r="C150" i="31"/>
  <c r="D150" i="31" s="1"/>
  <c r="B150" i="31"/>
  <c r="X205" i="31"/>
  <c r="Y205" i="31" s="1"/>
  <c r="V229" i="31"/>
  <c r="U229" i="31"/>
  <c r="C229" i="31"/>
  <c r="X204" i="31"/>
  <c r="Z204" i="31" s="1"/>
  <c r="V228" i="31"/>
  <c r="W228" i="31" s="1"/>
  <c r="U228" i="31"/>
  <c r="C228" i="31"/>
  <c r="D228" i="31" s="1"/>
  <c r="B228" i="31"/>
  <c r="X195" i="31"/>
  <c r="Y195" i="31" s="1"/>
  <c r="V211" i="31"/>
  <c r="U211" i="31"/>
  <c r="C211" i="31"/>
  <c r="X194" i="31"/>
  <c r="Z194" i="31" s="1"/>
  <c r="V210" i="31"/>
  <c r="W210" i="31" s="1"/>
  <c r="U210" i="31"/>
  <c r="C210" i="31"/>
  <c r="D210" i="31" s="1"/>
  <c r="B210" i="31"/>
  <c r="X177" i="31"/>
  <c r="Y177" i="31" s="1"/>
  <c r="V155" i="31"/>
  <c r="U155" i="31"/>
  <c r="C155" i="31"/>
  <c r="X176" i="31"/>
  <c r="Z176" i="31" s="1"/>
  <c r="V154" i="31"/>
  <c r="W154" i="31" s="1"/>
  <c r="U154" i="31"/>
  <c r="C154" i="31"/>
  <c r="D154" i="31" s="1"/>
  <c r="B154" i="31"/>
  <c r="X239" i="31"/>
  <c r="Y239" i="31" s="1"/>
  <c r="V239" i="31"/>
  <c r="U239" i="31"/>
  <c r="C239" i="31"/>
  <c r="X238" i="31"/>
  <c r="Z238" i="31" s="1"/>
  <c r="V238" i="31"/>
  <c r="W238" i="31" s="1"/>
  <c r="U238" i="31"/>
  <c r="C238" i="31"/>
  <c r="D238" i="31" s="1"/>
  <c r="B238" i="31"/>
  <c r="X59" i="31"/>
  <c r="Y59" i="31" s="1"/>
  <c r="V59" i="31"/>
  <c r="U59" i="31"/>
  <c r="C59" i="31"/>
  <c r="X58" i="31"/>
  <c r="Y58" i="31" s="1"/>
  <c r="AA58" i="31" s="1"/>
  <c r="V58" i="31"/>
  <c r="W58" i="31" s="1"/>
  <c r="U58" i="31"/>
  <c r="C58" i="31"/>
  <c r="D58" i="31" s="1"/>
  <c r="X125" i="31"/>
  <c r="Y125" i="31" s="1"/>
  <c r="V125" i="31"/>
  <c r="U125" i="31"/>
  <c r="C125" i="31"/>
  <c r="X124" i="31"/>
  <c r="Z124" i="31" s="1"/>
  <c r="V124" i="31"/>
  <c r="W124" i="31" s="1"/>
  <c r="U124" i="31"/>
  <c r="C124" i="31"/>
  <c r="D124" i="31" s="1"/>
  <c r="X55" i="31"/>
  <c r="Y55" i="31" s="1"/>
  <c r="V57" i="31"/>
  <c r="U57" i="31"/>
  <c r="C57" i="31"/>
  <c r="X54" i="31"/>
  <c r="Z54" i="31" s="1"/>
  <c r="V56" i="31"/>
  <c r="W56" i="31" s="1"/>
  <c r="U56" i="31"/>
  <c r="C56" i="31"/>
  <c r="D56" i="31" s="1"/>
  <c r="B56" i="31"/>
  <c r="X293" i="31"/>
  <c r="Y293" i="31" s="1"/>
  <c r="V293" i="31"/>
  <c r="U293" i="31"/>
  <c r="C293" i="31"/>
  <c r="X292" i="31"/>
  <c r="Y292" i="31" s="1"/>
  <c r="AA292" i="31" s="1"/>
  <c r="V292" i="31"/>
  <c r="W292" i="31" s="1"/>
  <c r="U292" i="31"/>
  <c r="C292" i="31"/>
  <c r="D292" i="31" s="1"/>
  <c r="B292" i="31"/>
  <c r="Y335" i="31"/>
  <c r="V335" i="31"/>
  <c r="U335" i="31"/>
  <c r="C335" i="31"/>
  <c r="Z334" i="31"/>
  <c r="Y334" i="31"/>
  <c r="AA334" i="31" s="1"/>
  <c r="V334" i="31"/>
  <c r="W334" i="31" s="1"/>
  <c r="U334" i="31"/>
  <c r="C334" i="31"/>
  <c r="D334" i="31" s="1"/>
  <c r="B334" i="31"/>
  <c r="X321" i="31"/>
  <c r="Y321" i="31" s="1"/>
  <c r="V133" i="31"/>
  <c r="U133" i="31"/>
  <c r="C133" i="31"/>
  <c r="X320" i="31"/>
  <c r="Z320" i="31" s="1"/>
  <c r="V132" i="31"/>
  <c r="W132" i="31" s="1"/>
  <c r="U132" i="31"/>
  <c r="C132" i="31"/>
  <c r="D132" i="31" s="1"/>
  <c r="B132" i="31"/>
  <c r="X255" i="31"/>
  <c r="Y255" i="31" s="1"/>
  <c r="V279" i="31"/>
  <c r="U279" i="31"/>
  <c r="C279" i="31"/>
  <c r="X254" i="31"/>
  <c r="Z254" i="31" s="1"/>
  <c r="V278" i="31"/>
  <c r="W278" i="31" s="1"/>
  <c r="U278" i="31"/>
  <c r="C278" i="31"/>
  <c r="D278" i="31" s="1"/>
  <c r="B278"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27" i="31"/>
  <c r="Y327" i="31" s="1"/>
  <c r="V333" i="31"/>
  <c r="U333" i="31"/>
  <c r="C333" i="31"/>
  <c r="X326" i="31"/>
  <c r="Z326" i="31" s="1"/>
  <c r="V332" i="31"/>
  <c r="W332" i="31" s="1"/>
  <c r="U332" i="31"/>
  <c r="C332" i="31"/>
  <c r="D332"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23" i="31"/>
  <c r="Y223" i="31" s="1"/>
  <c r="V271" i="31"/>
  <c r="U271" i="31"/>
  <c r="C271" i="31"/>
  <c r="X222" i="31"/>
  <c r="Z222" i="31" s="1"/>
  <c r="V270" i="31"/>
  <c r="W270" i="31" s="1"/>
  <c r="U270" i="31"/>
  <c r="C270" i="31"/>
  <c r="D270" i="31" s="1"/>
  <c r="X269" i="31"/>
  <c r="Y269" i="31" s="1"/>
  <c r="V269" i="31"/>
  <c r="U269" i="31"/>
  <c r="C269" i="31"/>
  <c r="X268" i="31"/>
  <c r="Y268" i="31" s="1"/>
  <c r="AA268" i="31" s="1"/>
  <c r="V268" i="31"/>
  <c r="W268" i="31" s="1"/>
  <c r="U268" i="31"/>
  <c r="C268" i="31"/>
  <c r="D268" i="31" s="1"/>
  <c r="B268" i="31"/>
  <c r="X191" i="31"/>
  <c r="Y191" i="31" s="1"/>
  <c r="V191" i="31"/>
  <c r="U191" i="31"/>
  <c r="C191" i="31"/>
  <c r="X190" i="31"/>
  <c r="Y190" i="31" s="1"/>
  <c r="AA190" i="31" s="1"/>
  <c r="V190" i="31"/>
  <c r="W190" i="31" s="1"/>
  <c r="U190" i="31"/>
  <c r="C190" i="31"/>
  <c r="D190" i="31" s="1"/>
  <c r="B190" i="31"/>
  <c r="X189" i="31"/>
  <c r="Y189" i="31" s="1"/>
  <c r="V189" i="31"/>
  <c r="U189" i="31"/>
  <c r="C189" i="31"/>
  <c r="X188" i="31"/>
  <c r="Z188" i="31" s="1"/>
  <c r="V188" i="31"/>
  <c r="W188" i="31" s="1"/>
  <c r="U188" i="31"/>
  <c r="C188" i="31"/>
  <c r="D188" i="31" s="1"/>
  <c r="B188" i="31"/>
  <c r="X203" i="31"/>
  <c r="Y203" i="31" s="1"/>
  <c r="V203" i="31"/>
  <c r="U203" i="31"/>
  <c r="C203" i="31"/>
  <c r="X202" i="31"/>
  <c r="V202" i="31"/>
  <c r="W202" i="31" s="1"/>
  <c r="U202" i="31"/>
  <c r="C202" i="31"/>
  <c r="D202" i="31" s="1"/>
  <c r="B202"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03" i="31"/>
  <c r="Y303" i="31" s="1"/>
  <c r="V321" i="31"/>
  <c r="U321" i="31"/>
  <c r="C321" i="31"/>
  <c r="X302" i="31"/>
  <c r="Z302" i="31" s="1"/>
  <c r="V320" i="31"/>
  <c r="W320" i="31" s="1"/>
  <c r="U320" i="31"/>
  <c r="C320" i="31"/>
  <c r="D320" i="31" s="1"/>
  <c r="B320" i="31"/>
  <c r="X301" i="31"/>
  <c r="Y301" i="31" s="1"/>
  <c r="V317" i="31"/>
  <c r="U317" i="31"/>
  <c r="C317" i="31"/>
  <c r="X300" i="31"/>
  <c r="Y300" i="31" s="1"/>
  <c r="AA300" i="31" s="1"/>
  <c r="V316" i="31"/>
  <c r="W316" i="31" s="1"/>
  <c r="U316" i="31"/>
  <c r="C316" i="31"/>
  <c r="D316" i="31" s="1"/>
  <c r="B316" i="31"/>
  <c r="X311" i="31"/>
  <c r="Y311" i="31" s="1"/>
  <c r="V313" i="31"/>
  <c r="U313" i="31"/>
  <c r="C313" i="31"/>
  <c r="X310" i="31"/>
  <c r="Y310" i="31" s="1"/>
  <c r="AA310" i="31" s="1"/>
  <c r="V312" i="31"/>
  <c r="W312" i="31" s="1"/>
  <c r="U312" i="31"/>
  <c r="C312" i="31"/>
  <c r="D312" i="31" s="1"/>
  <c r="B312" i="31"/>
  <c r="X135" i="31"/>
  <c r="Y135" i="31" s="1"/>
  <c r="V135" i="31"/>
  <c r="U135" i="31"/>
  <c r="C135" i="31"/>
  <c r="X134" i="31"/>
  <c r="Z134" i="31" s="1"/>
  <c r="V134" i="31"/>
  <c r="W134" i="31" s="1"/>
  <c r="U134" i="31"/>
  <c r="C134" i="31"/>
  <c r="D134" i="31" s="1"/>
  <c r="B134" i="31"/>
  <c r="X287" i="31"/>
  <c r="Y287" i="31" s="1"/>
  <c r="V305" i="31"/>
  <c r="U305" i="31"/>
  <c r="C305" i="31"/>
  <c r="X286" i="31"/>
  <c r="V304" i="31"/>
  <c r="W304" i="31" s="1"/>
  <c r="U304" i="31"/>
  <c r="C304" i="31"/>
  <c r="D304" i="31" s="1"/>
  <c r="B304"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1121" i="31"/>
  <c r="Y1121" i="31" s="1"/>
  <c r="V1121" i="31"/>
  <c r="U1121" i="31"/>
  <c r="C1121" i="31"/>
  <c r="X1120" i="31"/>
  <c r="Z1120" i="31" s="1"/>
  <c r="V1120" i="31"/>
  <c r="W1120" i="31" s="1"/>
  <c r="U1120" i="31"/>
  <c r="C1120" i="31"/>
  <c r="D1120" i="31" s="1"/>
  <c r="B1120"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119" i="31"/>
  <c r="Y1119" i="31" s="1"/>
  <c r="V1119" i="31"/>
  <c r="U1119" i="31"/>
  <c r="C1119" i="31"/>
  <c r="X1118" i="31"/>
  <c r="Z1118" i="31" s="1"/>
  <c r="V1118" i="31"/>
  <c r="W1118" i="31" s="1"/>
  <c r="U1118" i="31"/>
  <c r="C1118" i="31"/>
  <c r="D1118" i="31" s="1"/>
  <c r="B1118"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117" i="31"/>
  <c r="Y1117" i="31" s="1"/>
  <c r="V1117" i="31"/>
  <c r="U1117" i="31"/>
  <c r="C1117" i="31"/>
  <c r="X1116" i="31"/>
  <c r="Y1116" i="31" s="1"/>
  <c r="AA1116" i="31" s="1"/>
  <c r="V1116" i="31"/>
  <c r="W1116" i="31" s="1"/>
  <c r="U1116" i="31"/>
  <c r="C1116" i="31"/>
  <c r="D1116" i="31" s="1"/>
  <c r="B1116"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113" i="31"/>
  <c r="Y1113" i="31" s="1"/>
  <c r="V1113" i="31"/>
  <c r="U1113" i="31"/>
  <c r="C1113" i="31"/>
  <c r="X1112" i="31"/>
  <c r="Z1112" i="31" s="1"/>
  <c r="V1112" i="31"/>
  <c r="W1112" i="31" s="1"/>
  <c r="U1112" i="31"/>
  <c r="C1112" i="31"/>
  <c r="D1112" i="31" s="1"/>
  <c r="B1112" i="31"/>
  <c r="X1063" i="31"/>
  <c r="Y1063" i="31" s="1"/>
  <c r="V1063" i="31"/>
  <c r="U1063" i="31"/>
  <c r="C1063" i="31"/>
  <c r="X1062" i="31"/>
  <c r="Y1062" i="31" s="1"/>
  <c r="AA1062" i="31" s="1"/>
  <c r="V1062" i="31"/>
  <c r="W1062" i="31" s="1"/>
  <c r="U1062" i="31"/>
  <c r="C1062" i="31"/>
  <c r="D1062" i="31" s="1"/>
  <c r="B1062" i="31"/>
  <c r="X1105" i="31"/>
  <c r="Y1105" i="31" s="1"/>
  <c r="V1105" i="31"/>
  <c r="U1105" i="31"/>
  <c r="C1105" i="31"/>
  <c r="X1104" i="31"/>
  <c r="Z1104" i="31" s="1"/>
  <c r="V1104" i="31"/>
  <c r="W1104" i="31" s="1"/>
  <c r="U1104" i="31"/>
  <c r="C1104" i="31"/>
  <c r="D1104" i="31" s="1"/>
  <c r="B1104" i="31"/>
  <c r="X1103" i="31"/>
  <c r="Y1103" i="31" s="1"/>
  <c r="V1103" i="31"/>
  <c r="U1103" i="31"/>
  <c r="C1103" i="31"/>
  <c r="X1102" i="31"/>
  <c r="Z1102" i="31" s="1"/>
  <c r="V1102" i="31"/>
  <c r="W1102" i="31" s="1"/>
  <c r="U1102" i="31"/>
  <c r="C1102" i="31"/>
  <c r="D1102" i="31" s="1"/>
  <c r="B1102" i="31"/>
  <c r="X1069" i="31"/>
  <c r="Y1069" i="31" s="1"/>
  <c r="V1069" i="31"/>
  <c r="U1069" i="31"/>
  <c r="C1069" i="31"/>
  <c r="X1068" i="31"/>
  <c r="Z1068" i="31" s="1"/>
  <c r="V1068" i="31"/>
  <c r="W1068" i="31" s="1"/>
  <c r="U1068" i="31"/>
  <c r="C1068" i="31"/>
  <c r="D1068" i="31" s="1"/>
  <c r="B1068" i="31"/>
  <c r="X1109" i="31"/>
  <c r="Y1109" i="31" s="1"/>
  <c r="V1109" i="31"/>
  <c r="U1109" i="31"/>
  <c r="C1109" i="31"/>
  <c r="X1108" i="31"/>
  <c r="Z1108" i="31" s="1"/>
  <c r="V1108" i="31"/>
  <c r="W1108" i="31" s="1"/>
  <c r="U1108" i="31"/>
  <c r="C1108" i="31"/>
  <c r="D1108" i="31" s="1"/>
  <c r="B110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45" i="31"/>
  <c r="Y345" i="31" s="1"/>
  <c r="V339" i="31"/>
  <c r="U339" i="31"/>
  <c r="C339" i="31"/>
  <c r="X344" i="31"/>
  <c r="Y344" i="31" s="1"/>
  <c r="AA344" i="31" s="1"/>
  <c r="V338" i="31"/>
  <c r="W338" i="31" s="1"/>
  <c r="U338" i="31"/>
  <c r="C338" i="31"/>
  <c r="D338" i="31" s="1"/>
  <c r="B338" i="31"/>
  <c r="X353" i="31"/>
  <c r="Y353" i="31" s="1"/>
  <c r="V91" i="31"/>
  <c r="U91" i="31"/>
  <c r="C91" i="31"/>
  <c r="X352" i="31"/>
  <c r="Z352" i="31" s="1"/>
  <c r="V90" i="31"/>
  <c r="W90" i="31" s="1"/>
  <c r="U90" i="31"/>
  <c r="C90" i="31"/>
  <c r="D90" i="31" s="1"/>
  <c r="B90" i="31"/>
  <c r="X97" i="31"/>
  <c r="Y97" i="31" s="1"/>
  <c r="V337" i="31"/>
  <c r="U337" i="31"/>
  <c r="C337" i="31"/>
  <c r="X96" i="31"/>
  <c r="Z96" i="31" s="1"/>
  <c r="V336" i="31"/>
  <c r="W336" i="31" s="1"/>
  <c r="U336" i="31"/>
  <c r="C336" i="31"/>
  <c r="D336" i="31" s="1"/>
  <c r="B336" i="31"/>
  <c r="X217" i="31"/>
  <c r="Y217" i="31" s="1"/>
  <c r="V205" i="31"/>
  <c r="U205" i="31"/>
  <c r="C205" i="31"/>
  <c r="X216" i="31"/>
  <c r="Z216" i="31" s="1"/>
  <c r="V204" i="31"/>
  <c r="W204" i="31" s="1"/>
  <c r="U204" i="31"/>
  <c r="C204" i="31"/>
  <c r="D204" i="31" s="1"/>
  <c r="B204" i="31"/>
  <c r="X771" i="31"/>
  <c r="Y771" i="31" s="1"/>
  <c r="V771" i="31"/>
  <c r="U771" i="31"/>
  <c r="C771" i="31"/>
  <c r="X770" i="31"/>
  <c r="Z770" i="31" s="1"/>
  <c r="V770" i="31"/>
  <c r="W770" i="31" s="1"/>
  <c r="U770" i="31"/>
  <c r="C770" i="31"/>
  <c r="D770" i="31" s="1"/>
  <c r="B770" i="31"/>
  <c r="X93" i="31"/>
  <c r="Y93" i="31" s="1"/>
  <c r="V93" i="31"/>
  <c r="U93" i="31"/>
  <c r="C93" i="31"/>
  <c r="X92" i="31"/>
  <c r="Y92" i="31" s="1"/>
  <c r="AA92" i="31" s="1"/>
  <c r="V92" i="31"/>
  <c r="W92" i="31" s="1"/>
  <c r="U92" i="31"/>
  <c r="C92" i="31"/>
  <c r="D92" i="31" s="1"/>
  <c r="B92" i="31"/>
  <c r="X197" i="31"/>
  <c r="Y197" i="31" s="1"/>
  <c r="V197" i="31"/>
  <c r="U197" i="31"/>
  <c r="C197" i="31"/>
  <c r="X196" i="31"/>
  <c r="Z196" i="31" s="1"/>
  <c r="V196" i="31"/>
  <c r="W196" i="31" s="1"/>
  <c r="U196" i="31"/>
  <c r="C196" i="31"/>
  <c r="D196" i="31" s="1"/>
  <c r="B196" i="31"/>
  <c r="X275" i="31"/>
  <c r="Y275" i="31" s="1"/>
  <c r="V83" i="31"/>
  <c r="U83" i="31"/>
  <c r="C83" i="31"/>
  <c r="X274" i="31"/>
  <c r="Z274" i="31" s="1"/>
  <c r="V82" i="31"/>
  <c r="W82" i="31" s="1"/>
  <c r="U82" i="31"/>
  <c r="C82" i="31"/>
  <c r="D82" i="31" s="1"/>
  <c r="B82" i="31"/>
  <c r="X175" i="31"/>
  <c r="Y175" i="31" s="1"/>
  <c r="V193" i="31"/>
  <c r="U193" i="31"/>
  <c r="C193" i="31"/>
  <c r="X174" i="31"/>
  <c r="Y174" i="31" s="1"/>
  <c r="AA174" i="31" s="1"/>
  <c r="V192" i="31"/>
  <c r="W192" i="31" s="1"/>
  <c r="U192" i="31"/>
  <c r="C192" i="31"/>
  <c r="D192" i="31" s="1"/>
  <c r="B192" i="31"/>
  <c r="X343" i="31"/>
  <c r="Y343" i="31" s="1"/>
  <c r="V343" i="31"/>
  <c r="U343" i="31"/>
  <c r="C343" i="31"/>
  <c r="X342" i="31"/>
  <c r="Z342" i="31" s="1"/>
  <c r="V342" i="31"/>
  <c r="W342" i="31" s="1"/>
  <c r="U342" i="31"/>
  <c r="C342" i="31"/>
  <c r="D342" i="31" s="1"/>
  <c r="B342" i="31"/>
  <c r="X169" i="31"/>
  <c r="Y169" i="31" s="1"/>
  <c r="V187" i="31"/>
  <c r="U187" i="31"/>
  <c r="C187" i="31"/>
  <c r="X168" i="31"/>
  <c r="Z168" i="31" s="1"/>
  <c r="V186" i="31"/>
  <c r="W186" i="31" s="1"/>
  <c r="U186" i="31"/>
  <c r="C186" i="31"/>
  <c r="D186" i="31" s="1"/>
  <c r="B186" i="31"/>
  <c r="X199" i="31"/>
  <c r="Y199" i="31" s="1"/>
  <c r="V199" i="31"/>
  <c r="U199" i="31"/>
  <c r="C199" i="31"/>
  <c r="X198" i="31"/>
  <c r="Z198" i="31" s="1"/>
  <c r="V198" i="31"/>
  <c r="W198" i="31" s="1"/>
  <c r="U198" i="31"/>
  <c r="C198" i="31"/>
  <c r="D198" i="31" s="1"/>
  <c r="B198" i="31"/>
  <c r="X49" i="31"/>
  <c r="Y49" i="31" s="1"/>
  <c r="V51" i="31"/>
  <c r="U51" i="31"/>
  <c r="C51" i="31"/>
  <c r="X48" i="31"/>
  <c r="Z48" i="31" s="1"/>
  <c r="V50" i="31"/>
  <c r="W50" i="31" s="1"/>
  <c r="U50" i="31"/>
  <c r="C50" i="31"/>
  <c r="D50" i="31" s="1"/>
  <c r="X231" i="31"/>
  <c r="Y231" i="31" s="1"/>
  <c r="V275" i="31"/>
  <c r="U275" i="31"/>
  <c r="C275" i="31"/>
  <c r="X230" i="31"/>
  <c r="Z230" i="31" s="1"/>
  <c r="V274" i="31"/>
  <c r="W274" i="31" s="1"/>
  <c r="U274" i="31"/>
  <c r="C274" i="31"/>
  <c r="D274" i="31" s="1"/>
  <c r="B27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45" i="31"/>
  <c r="U145" i="31"/>
  <c r="C145" i="31"/>
  <c r="X336" i="31"/>
  <c r="Y336" i="31" s="1"/>
  <c r="AA336" i="31" s="1"/>
  <c r="V144" i="31"/>
  <c r="W144" i="31" s="1"/>
  <c r="U144" i="31"/>
  <c r="C144" i="31"/>
  <c r="D144" i="31" s="1"/>
  <c r="B144"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081" i="31"/>
  <c r="V1093" i="31"/>
  <c r="U1093" i="31"/>
  <c r="C1093" i="31"/>
  <c r="Z1080" i="31"/>
  <c r="Y1080" i="31"/>
  <c r="AA1080" i="31" s="1"/>
  <c r="V1092" i="31"/>
  <c r="W1092" i="31" s="1"/>
  <c r="U1092" i="31"/>
  <c r="C1092" i="31"/>
  <c r="D1092" i="31" s="1"/>
  <c r="B1092" i="31"/>
  <c r="X1093" i="31"/>
  <c r="Y1093" i="31" s="1"/>
  <c r="V1095" i="31"/>
  <c r="U1095" i="31"/>
  <c r="C1095" i="31"/>
  <c r="X1092" i="31"/>
  <c r="Z1092" i="31" s="1"/>
  <c r="V1094" i="31"/>
  <c r="W1094" i="31" s="1"/>
  <c r="U1094" i="31"/>
  <c r="C1094" i="31"/>
  <c r="D1094" i="31" s="1"/>
  <c r="B1094" i="31"/>
  <c r="X1111" i="31"/>
  <c r="Y1111" i="31" s="1"/>
  <c r="V1111" i="31"/>
  <c r="U1111" i="31"/>
  <c r="C1111" i="31"/>
  <c r="X1110" i="31"/>
  <c r="Z1110" i="31" s="1"/>
  <c r="V1110" i="31"/>
  <c r="W1110" i="31" s="1"/>
  <c r="U1110" i="31"/>
  <c r="C1110" i="31"/>
  <c r="D1110" i="31" s="1"/>
  <c r="B1110" i="31"/>
  <c r="Y1083" i="31"/>
  <c r="V1115" i="31"/>
  <c r="U1115" i="31"/>
  <c r="C1115" i="31"/>
  <c r="Z1082" i="31"/>
  <c r="Y1082" i="31"/>
  <c r="AA1082" i="31" s="1"/>
  <c r="V1114" i="31"/>
  <c r="W1114" i="31" s="1"/>
  <c r="U1114" i="31"/>
  <c r="C1114" i="31"/>
  <c r="D1114" i="31" s="1"/>
  <c r="B1114" i="31"/>
  <c r="X1107" i="31"/>
  <c r="Y1107" i="31" s="1"/>
  <c r="V1107" i="31"/>
  <c r="U1107" i="31"/>
  <c r="C1107" i="31"/>
  <c r="X1106" i="31"/>
  <c r="Z1106" i="31" s="1"/>
  <c r="V1106" i="31"/>
  <c r="W1106" i="31" s="1"/>
  <c r="U1106" i="31"/>
  <c r="C1106" i="31"/>
  <c r="D1106" i="31" s="1"/>
  <c r="B1106" i="31"/>
  <c r="Y1073" i="31"/>
  <c r="V1081" i="31"/>
  <c r="U1081" i="31"/>
  <c r="C1081" i="31"/>
  <c r="Z1072" i="31"/>
  <c r="Y1072" i="31"/>
  <c r="AA1072" i="31" s="1"/>
  <c r="V1080" i="31"/>
  <c r="W1080" i="31" s="1"/>
  <c r="U1080" i="31"/>
  <c r="C1080" i="31"/>
  <c r="D1080" i="31" s="1"/>
  <c r="B1080" i="31"/>
  <c r="X165" i="31"/>
  <c r="Y165" i="31" s="1"/>
  <c r="V1083" i="31"/>
  <c r="U1083" i="31"/>
  <c r="C1083" i="31"/>
  <c r="X164" i="31"/>
  <c r="Z164" i="31" s="1"/>
  <c r="V1082" i="31"/>
  <c r="W1082" i="31" s="1"/>
  <c r="U1082" i="31"/>
  <c r="C1082" i="31"/>
  <c r="D1082" i="31" s="1"/>
  <c r="B1082" i="31"/>
  <c r="X173" i="31"/>
  <c r="Y173" i="31" s="1"/>
  <c r="V1089" i="31"/>
  <c r="U1089" i="31"/>
  <c r="C1089" i="31"/>
  <c r="X172" i="31"/>
  <c r="Y172" i="31" s="1"/>
  <c r="AA172" i="31" s="1"/>
  <c r="V1088" i="31"/>
  <c r="W1088" i="31" s="1"/>
  <c r="U1088" i="31"/>
  <c r="C1088" i="31"/>
  <c r="D108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22" i="31"/>
  <c r="AA122" i="31" s="1"/>
  <c r="Z62" i="31"/>
  <c r="Y1136" i="31"/>
  <c r="AA1136" i="31" s="1"/>
  <c r="Y1088" i="31"/>
  <c r="AA1088" i="31" s="1"/>
  <c r="Z64" i="31"/>
  <c r="Y80" i="31"/>
  <c r="AA80" i="31" s="1"/>
  <c r="Y906" i="31"/>
  <c r="AA906" i="31" s="1"/>
  <c r="Z30" i="31"/>
  <c r="Z60" i="31"/>
  <c r="Y158" i="31"/>
  <c r="AA158" i="31" s="1"/>
  <c r="Y542" i="31"/>
  <c r="AA542" i="31" s="1"/>
  <c r="Z798" i="31"/>
  <c r="Y648" i="31"/>
  <c r="AA648" i="31" s="1"/>
  <c r="Y706" i="31"/>
  <c r="AA706" i="31" s="1"/>
  <c r="Y544" i="31"/>
  <c r="AA544" i="31" s="1"/>
  <c r="Y598" i="31"/>
  <c r="AA598" i="31" s="1"/>
  <c r="Y474" i="31"/>
  <c r="AA474" i="31" s="1"/>
  <c r="Y54" i="31"/>
  <c r="AA54" i="31" s="1"/>
  <c r="Z154" i="31"/>
  <c r="Y74" i="31"/>
  <c r="AA74" i="31" s="1"/>
  <c r="Y20" i="31"/>
  <c r="AA20" i="31" s="1"/>
  <c r="Z468" i="31"/>
  <c r="Z482" i="31"/>
  <c r="Z800" i="31"/>
  <c r="Y1120" i="31"/>
  <c r="AA1120" i="31" s="1"/>
  <c r="Z826" i="31"/>
  <c r="Y214" i="31"/>
  <c r="AA214"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32" i="31"/>
  <c r="AA232" i="31" s="1"/>
  <c r="Y140" i="31"/>
  <c r="AA140" i="31" s="1"/>
  <c r="Y590" i="31"/>
  <c r="AA590" i="31" s="1"/>
  <c r="Y614" i="31"/>
  <c r="AA614" i="31" s="1"/>
  <c r="Z858" i="31"/>
  <c r="Y466" i="31"/>
  <c r="AA466" i="31" s="1"/>
  <c r="Y528" i="31"/>
  <c r="AA528" i="31" s="1"/>
  <c r="Y922" i="31"/>
  <c r="AA922" i="31" s="1"/>
  <c r="Y1162" i="31"/>
  <c r="AA1162" i="31" s="1"/>
  <c r="Z172"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192" i="31"/>
  <c r="Z332"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2" i="31"/>
  <c r="AA252" i="31" s="1"/>
  <c r="Z1152" i="31"/>
  <c r="Y1104" i="31"/>
  <c r="AA1104"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98" i="31"/>
  <c r="AA29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20" i="31"/>
  <c r="Z160" i="31"/>
  <c r="Z264" i="31"/>
  <c r="Z1138" i="31"/>
  <c r="Z368" i="31"/>
  <c r="Y188" i="31"/>
  <c r="AA188" i="31" s="1"/>
  <c r="Z138" i="31"/>
  <c r="Y16" i="31"/>
  <c r="AA16" i="31" s="1"/>
  <c r="Z174" i="31"/>
  <c r="Y352" i="31"/>
  <c r="AA352"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46"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098" i="31"/>
  <c r="Y152" i="31"/>
  <c r="AA152" i="31" s="1"/>
  <c r="Y306" i="31"/>
  <c r="AA306" i="31" s="1"/>
  <c r="Z132" i="31"/>
  <c r="Z1140" i="31"/>
  <c r="Z108" i="31"/>
  <c r="Y342" i="31"/>
  <c r="AA342" i="31" s="1"/>
  <c r="Z1116"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10" i="31"/>
  <c r="Y366" i="31"/>
  <c r="AA366" i="31" s="1"/>
  <c r="Z190"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292" i="31"/>
  <c r="Y180" i="31"/>
  <c r="AA180" i="31" s="1"/>
  <c r="Z378" i="31"/>
  <c r="Y34" i="31"/>
  <c r="AA34" i="31" s="1"/>
  <c r="Z344"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68" i="31"/>
  <c r="AA168" i="31" s="1"/>
  <c r="Y96" i="31"/>
  <c r="AA96" i="31" s="1"/>
  <c r="Y1102" i="31"/>
  <c r="AA1102" i="31" s="1"/>
  <c r="Y1054" i="31"/>
  <c r="AA1054" i="31" s="1"/>
  <c r="Z398" i="31"/>
  <c r="Y398" i="31"/>
  <c r="AA398" i="31" s="1"/>
  <c r="Z408" i="31"/>
  <c r="Y408" i="31"/>
  <c r="AA408" i="31" s="1"/>
  <c r="Z430" i="31"/>
  <c r="Y430" i="31"/>
  <c r="AA430" i="31" s="1"/>
  <c r="Y1148" i="31"/>
  <c r="AA1148" i="31" s="1"/>
  <c r="Y120" i="31"/>
  <c r="AA120" i="31" s="1"/>
  <c r="Y1106" i="31"/>
  <c r="AA1106" i="31" s="1"/>
  <c r="Y198" i="31"/>
  <c r="AA198" i="31" s="1"/>
  <c r="Y216" i="31"/>
  <c r="AA216" i="31" s="1"/>
  <c r="Y1068" i="31"/>
  <c r="AA1068" i="31" s="1"/>
  <c r="Y1178" i="31"/>
  <c r="AA1178" i="31" s="1"/>
  <c r="Y1146" i="31"/>
  <c r="AA1146" i="31" s="1"/>
  <c r="Y1158" i="31"/>
  <c r="AA1158" i="31" s="1"/>
  <c r="Y104" i="31"/>
  <c r="AA104" i="31" s="1"/>
  <c r="Y770" i="31"/>
  <c r="AA770" i="31" s="1"/>
  <c r="Y1108" i="31"/>
  <c r="AA1108" i="31" s="1"/>
  <c r="Y1066" i="31"/>
  <c r="AA1066" i="31" s="1"/>
  <c r="Y416" i="31"/>
  <c r="AA416" i="31" s="1"/>
  <c r="Z446" i="31"/>
  <c r="Y446" i="31"/>
  <c r="AA446" i="31" s="1"/>
  <c r="Y100" i="31"/>
  <c r="AA100" i="31" s="1"/>
  <c r="Y1156" i="31"/>
  <c r="AA1156" i="31" s="1"/>
  <c r="Y102" i="31"/>
  <c r="AA102" i="31" s="1"/>
  <c r="Y230" i="31"/>
  <c r="AA230" i="31" s="1"/>
  <c r="Y1170" i="31"/>
  <c r="AA1170" i="31" s="1"/>
  <c r="Y1070" i="31"/>
  <c r="AA1070" i="31" s="1"/>
  <c r="Y1144" i="31"/>
  <c r="AA1144" i="31" s="1"/>
  <c r="Y394" i="31"/>
  <c r="AA394" i="31" s="1"/>
  <c r="Y1168" i="31"/>
  <c r="AA1168" i="31" s="1"/>
  <c r="Y1092" i="31"/>
  <c r="AA1092" i="31" s="1"/>
  <c r="Y266" i="31"/>
  <c r="AA266" i="31" s="1"/>
  <c r="Y196" i="31"/>
  <c r="AA196" i="31" s="1"/>
  <c r="Z414" i="31"/>
  <c r="Y414" i="31"/>
  <c r="AA414" i="31" s="1"/>
  <c r="Z424" i="31"/>
  <c r="Y424" i="31"/>
  <c r="AA424" i="31" s="1"/>
  <c r="Y1122" i="31"/>
  <c r="AA1122" i="31" s="1"/>
  <c r="Y1154" i="31"/>
  <c r="AA1154" i="31" s="1"/>
  <c r="Y1166" i="31"/>
  <c r="AA1166" i="31" s="1"/>
  <c r="Y164" i="31"/>
  <c r="AA164" i="31" s="1"/>
  <c r="Y1110" i="31"/>
  <c r="AA1110" i="31" s="1"/>
  <c r="Y274" i="31"/>
  <c r="AA274" i="31" s="1"/>
  <c r="Y88" i="31"/>
  <c r="AA88" i="31" s="1"/>
  <c r="Y1112" i="31"/>
  <c r="AA111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118" i="31"/>
  <c r="AA1118"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286" i="31"/>
  <c r="Y286" i="31"/>
  <c r="AA286" i="31" s="1"/>
  <c r="Z202" i="31"/>
  <c r="Y202" i="31"/>
  <c r="AA202"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00" i="31"/>
  <c r="Z370" i="31"/>
  <c r="Z268" i="31"/>
  <c r="Z1090" i="31"/>
  <c r="Z278" i="31"/>
  <c r="Z350" i="31"/>
  <c r="Z156" i="31"/>
  <c r="Z130" i="31"/>
  <c r="Z328" i="31"/>
  <c r="Z106" i="31"/>
  <c r="Z186" i="31"/>
  <c r="Z1078" i="31"/>
  <c r="Z1058" i="31"/>
  <c r="Z36" i="31"/>
  <c r="Z44" i="31"/>
  <c r="Y194" i="31"/>
  <c r="AA194" i="31" s="1"/>
  <c r="Y240" i="31"/>
  <c r="AA240" i="31" s="1"/>
  <c r="Y56" i="31"/>
  <c r="AA56" i="31" s="1"/>
  <c r="Y312" i="31"/>
  <c r="AA312" i="31" s="1"/>
  <c r="Y224" i="31"/>
  <c r="AA224" i="31" s="1"/>
  <c r="Y182" i="31"/>
  <c r="AA182" i="31" s="1"/>
  <c r="Y14" i="31"/>
  <c r="AA14" i="31" s="1"/>
  <c r="Y348" i="31"/>
  <c r="AA348" i="31" s="1"/>
  <c r="Y308" i="31"/>
  <c r="AA308" i="31" s="1"/>
  <c r="Y208" i="31"/>
  <c r="AA208" i="31" s="1"/>
  <c r="Y1172" i="31"/>
  <c r="AA1172" i="31" s="1"/>
  <c r="Y116" i="31"/>
  <c r="AA116" i="31" s="1"/>
  <c r="Y288" i="31"/>
  <c r="AA288" i="31" s="1"/>
  <c r="Y248" i="31"/>
  <c r="AA248" i="31" s="1"/>
  <c r="Y22" i="31"/>
  <c r="AA22" i="31" s="1"/>
  <c r="Y42" i="31"/>
  <c r="AA42" i="31" s="1"/>
  <c r="Y236" i="31"/>
  <c r="AA236" i="31" s="1"/>
  <c r="Y8" i="31"/>
  <c r="AA8" i="31" s="1"/>
  <c r="Y362" i="31"/>
  <c r="AA362" i="31" s="1"/>
  <c r="Y272" i="31"/>
  <c r="AA272" i="31" s="1"/>
  <c r="Y326" i="31"/>
  <c r="AA326" i="31" s="1"/>
  <c r="Y176" i="31"/>
  <c r="AA176" i="31" s="1"/>
  <c r="Y94" i="31"/>
  <c r="AA94" i="31" s="1"/>
  <c r="Y354" i="31"/>
  <c r="AA354" i="31" s="1"/>
  <c r="Y260" i="31"/>
  <c r="AA260" i="31" s="1"/>
  <c r="Y694" i="31"/>
  <c r="AA694" i="31" s="1"/>
  <c r="Y250" i="31"/>
  <c r="AA250" i="31" s="1"/>
  <c r="Y296" i="31"/>
  <c r="AA296" i="31" s="1"/>
  <c r="Y1076" i="31"/>
  <c r="AA1076" i="31" s="1"/>
  <c r="Y294" i="31"/>
  <c r="AA294" i="31" s="1"/>
  <c r="Y1142" i="31"/>
  <c r="AA1142" i="31" s="1"/>
  <c r="Y114" i="31"/>
  <c r="AA114" i="31" s="1"/>
  <c r="Y226" i="31"/>
  <c r="AA226" i="31" s="1"/>
  <c r="Y146" i="31"/>
  <c r="AA146" i="31" s="1"/>
  <c r="Y210" i="31"/>
  <c r="AA210" i="31" s="1"/>
  <c r="Y40" i="31"/>
  <c r="AA40" i="31" s="1"/>
  <c r="Y228" i="31"/>
  <c r="AA228" i="31" s="1"/>
  <c r="Y1052" i="31"/>
  <c r="AA1052" i="31" s="1"/>
  <c r="Y360" i="31"/>
  <c r="AA360" i="31" s="1"/>
  <c r="Y376" i="31"/>
  <c r="AA376" i="31" s="1"/>
  <c r="Y234" i="31"/>
  <c r="AA234" i="31" s="1"/>
  <c r="Y320" i="31"/>
  <c r="AA320" i="31" s="1"/>
  <c r="Y238" i="31"/>
  <c r="AA238" i="31" s="1"/>
  <c r="Y1084" i="31"/>
  <c r="AA1084" i="31" s="1"/>
  <c r="Y276" i="31"/>
  <c r="AA276" i="31" s="1"/>
  <c r="Y150" i="31"/>
  <c r="AA150" i="31" s="1"/>
  <c r="Y178" i="31"/>
  <c r="AA178" i="31" s="1"/>
  <c r="Y340" i="31"/>
  <c r="AA340" i="31" s="1"/>
  <c r="Y258" i="31"/>
  <c r="AA258" i="31" s="1"/>
  <c r="Y244" i="31"/>
  <c r="AA244" i="31" s="1"/>
  <c r="Y170" i="31"/>
  <c r="AA170" i="31" s="1"/>
  <c r="Y218" i="31"/>
  <c r="AA218" i="31" s="1"/>
  <c r="Y144" i="31"/>
  <c r="AA144" i="31" s="1"/>
  <c r="Y330" i="31"/>
  <c r="AA330" i="31" s="1"/>
  <c r="Y112" i="31"/>
  <c r="AA112" i="31" s="1"/>
  <c r="Y90" i="31"/>
  <c r="AA90" i="31" s="1"/>
  <c r="Y82" i="31"/>
  <c r="AA82" i="31" s="1"/>
  <c r="Y1134" i="31"/>
  <c r="AA1134" i="31" s="1"/>
  <c r="Y212" i="31"/>
  <c r="AA212" i="31" s="1"/>
  <c r="Y1050" i="31"/>
  <c r="AA1050" i="31" s="1"/>
  <c r="Y358" i="31"/>
  <c r="AA358" i="31" s="1"/>
  <c r="Y374" i="31"/>
  <c r="AA374" i="31" s="1"/>
  <c r="Y254" i="31"/>
  <c r="AA254" i="31" s="1"/>
  <c r="Y84" i="31"/>
  <c r="AA84" i="31" s="1"/>
  <c r="Y68" i="31"/>
  <c r="AA68" i="31" s="1"/>
  <c r="Y206" i="31"/>
  <c r="AA206" i="31" s="1"/>
  <c r="Y200" i="31"/>
  <c r="AA200" i="31" s="1"/>
  <c r="Y126" i="31"/>
  <c r="AA126" i="31" s="1"/>
  <c r="Y166" i="31"/>
  <c r="AA166" i="31" s="1"/>
  <c r="Y304" i="31"/>
  <c r="AA304" i="31" s="1"/>
  <c r="Y162" i="31"/>
  <c r="AA162" i="31" s="1"/>
  <c r="Y338" i="31"/>
  <c r="AA338" i="31" s="1"/>
  <c r="Y110" i="31"/>
  <c r="AA110" i="31" s="1"/>
  <c r="Y66" i="31"/>
  <c r="AA66" i="31" s="1"/>
  <c r="Y1064" i="31"/>
  <c r="AA1064" i="31" s="1"/>
  <c r="Y26" i="31"/>
  <c r="AA26" i="31" s="1"/>
  <c r="Y1048" i="31"/>
  <c r="AA1048" i="31" s="1"/>
  <c r="Y302" i="31"/>
  <c r="AA302" i="31" s="1"/>
  <c r="Y372" i="31"/>
  <c r="AA372" i="31" s="1"/>
  <c r="Y222" i="31"/>
  <c r="AA222" i="31" s="1"/>
  <c r="Y290" i="31"/>
  <c r="AA290" i="31" s="1"/>
  <c r="Y124" i="31"/>
  <c r="AA124" i="31" s="1"/>
  <c r="Y386" i="31"/>
  <c r="AA386" i="31" s="1"/>
  <c r="Y242" i="31"/>
  <c r="AA242" i="31" s="1"/>
  <c r="Y98" i="31"/>
  <c r="AA98" i="31" s="1"/>
  <c r="Y142" i="31"/>
  <c r="AA142" i="31" s="1"/>
  <c r="Y318" i="31"/>
  <c r="AA318" i="31" s="1"/>
  <c r="Y18" i="31"/>
  <c r="AA18" i="31" s="1"/>
  <c r="Y78" i="31"/>
  <c r="AA78" i="31" s="1"/>
  <c r="Y356" i="31"/>
  <c r="AA356" i="31" s="1"/>
  <c r="Y270" i="31"/>
  <c r="AA270" i="31" s="1"/>
  <c r="Y38" i="31"/>
  <c r="AA38" i="31" s="1"/>
  <c r="Y46" i="31"/>
  <c r="AA46" i="31" s="1"/>
  <c r="DG2" i="30"/>
  <c r="DH151" i="30" s="1"/>
  <c r="H622" i="8" l="1"/>
  <c r="J622" i="8"/>
  <c r="DK155" i="30"/>
  <c r="DG151" i="30"/>
  <c r="L322" i="31" l="1"/>
  <c r="G323" i="31"/>
  <c r="O323" i="31"/>
  <c r="F66" i="31"/>
  <c r="N66" i="31"/>
  <c r="I67" i="31"/>
  <c r="Q67" i="31"/>
  <c r="G386" i="31"/>
  <c r="O386" i="31"/>
  <c r="J387" i="31"/>
  <c r="K332" i="31"/>
  <c r="F333" i="31"/>
  <c r="N333" i="31"/>
  <c r="L1084" i="31"/>
  <c r="G1085" i="31"/>
  <c r="O1085" i="31"/>
  <c r="F248" i="31"/>
  <c r="N248" i="31"/>
  <c r="I249" i="31"/>
  <c r="Q249" i="31"/>
  <c r="H302" i="31"/>
  <c r="P302" i="31"/>
  <c r="K303" i="31"/>
  <c r="J212" i="31"/>
  <c r="M213" i="31"/>
  <c r="L124" i="31"/>
  <c r="G125" i="31"/>
  <c r="O125" i="31"/>
  <c r="F138" i="31"/>
  <c r="N138" i="31"/>
  <c r="I139" i="31"/>
  <c r="Q139" i="31"/>
  <c r="H270" i="31"/>
  <c r="P270" i="31"/>
  <c r="K271" i="31"/>
  <c r="J96" i="31"/>
  <c r="M97" i="31"/>
  <c r="L1088" i="31"/>
  <c r="G1089" i="31"/>
  <c r="O108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22" i="31"/>
  <c r="H323" i="31"/>
  <c r="P323" i="31"/>
  <c r="G66" i="31"/>
  <c r="O66" i="31"/>
  <c r="J67" i="31"/>
  <c r="H386" i="31"/>
  <c r="P386" i="31"/>
  <c r="K387" i="31"/>
  <c r="L332" i="31"/>
  <c r="G333" i="31"/>
  <c r="O333" i="31"/>
  <c r="M1084" i="31"/>
  <c r="H1085" i="31"/>
  <c r="P1085" i="31"/>
  <c r="G248" i="31"/>
  <c r="F322" i="31"/>
  <c r="N322" i="31"/>
  <c r="I323" i="31"/>
  <c r="Q323" i="31"/>
  <c r="H66" i="31"/>
  <c r="P66" i="31"/>
  <c r="K67" i="31"/>
  <c r="I386" i="31"/>
  <c r="Q386" i="31"/>
  <c r="L387" i="31"/>
  <c r="M332" i="31"/>
  <c r="H333" i="31"/>
  <c r="P333" i="31"/>
  <c r="F1084" i="31"/>
  <c r="N1084" i="31"/>
  <c r="I1085" i="31"/>
  <c r="Q1085" i="31"/>
  <c r="H248" i="31"/>
  <c r="P248" i="31"/>
  <c r="K249" i="31"/>
  <c r="J302" i="31"/>
  <c r="M303" i="31"/>
  <c r="L212" i="31"/>
  <c r="G213" i="31"/>
  <c r="O213" i="31"/>
  <c r="F124" i="31"/>
  <c r="N124" i="31"/>
  <c r="I125" i="31"/>
  <c r="Q125" i="31"/>
  <c r="H138" i="31"/>
  <c r="P138" i="31"/>
  <c r="K139" i="31"/>
  <c r="J270" i="31"/>
  <c r="M271" i="31"/>
  <c r="L96" i="31"/>
  <c r="G97" i="31"/>
  <c r="O97" i="31"/>
  <c r="F1088" i="31"/>
  <c r="N1088" i="31"/>
  <c r="I1089" i="31"/>
  <c r="Q1089" i="31"/>
  <c r="F1126" i="31"/>
  <c r="N1126" i="31"/>
  <c r="I1127" i="31"/>
  <c r="Q1127" i="31"/>
  <c r="J58" i="31"/>
  <c r="G322" i="31"/>
  <c r="O322" i="31"/>
  <c r="J323" i="31"/>
  <c r="I66" i="31"/>
  <c r="Q66" i="31"/>
  <c r="L67" i="31"/>
  <c r="J386" i="31"/>
  <c r="M387" i="31"/>
  <c r="F332" i="31"/>
  <c r="N332" i="31"/>
  <c r="I333" i="31"/>
  <c r="Q333" i="31"/>
  <c r="G1084" i="31"/>
  <c r="O1084" i="31"/>
  <c r="J1085" i="31"/>
  <c r="I248" i="31"/>
  <c r="H322" i="31"/>
  <c r="P322" i="31"/>
  <c r="K323" i="31"/>
  <c r="J66" i="31"/>
  <c r="M67" i="31"/>
  <c r="K386" i="31"/>
  <c r="F387" i="31"/>
  <c r="N387" i="31"/>
  <c r="G332" i="31"/>
  <c r="O332" i="31"/>
  <c r="J333" i="31"/>
  <c r="H1084" i="31"/>
  <c r="P1084" i="31"/>
  <c r="K1085" i="31"/>
  <c r="J248" i="31"/>
  <c r="M249" i="31"/>
  <c r="I322" i="31"/>
  <c r="Q322" i="31"/>
  <c r="L323" i="31"/>
  <c r="K66" i="31"/>
  <c r="F67" i="31"/>
  <c r="N67" i="31"/>
  <c r="L386" i="31"/>
  <c r="G387" i="31"/>
  <c r="O387" i="31"/>
  <c r="H332" i="31"/>
  <c r="P332" i="31"/>
  <c r="K333" i="31"/>
  <c r="I1084" i="31"/>
  <c r="Q1084" i="31"/>
  <c r="L1085" i="31"/>
  <c r="K248" i="31"/>
  <c r="J322" i="31"/>
  <c r="M323" i="31"/>
  <c r="L66" i="31"/>
  <c r="G67" i="31"/>
  <c r="O67" i="31"/>
  <c r="M386" i="31"/>
  <c r="H387" i="31"/>
  <c r="P387" i="31"/>
  <c r="I332" i="31"/>
  <c r="Q332" i="31"/>
  <c r="L333" i="31"/>
  <c r="J1084" i="31"/>
  <c r="M1085" i="31"/>
  <c r="L248" i="31"/>
  <c r="G249" i="31"/>
  <c r="O249" i="31"/>
  <c r="K322" i="31"/>
  <c r="F323" i="31"/>
  <c r="N323" i="31"/>
  <c r="M66" i="31"/>
  <c r="H67" i="31"/>
  <c r="P67" i="31"/>
  <c r="F386" i="31"/>
  <c r="N386" i="31"/>
  <c r="I387" i="31"/>
  <c r="Q387" i="31"/>
  <c r="J332" i="31"/>
  <c r="M333" i="31"/>
  <c r="K1084" i="31"/>
  <c r="F1085" i="31"/>
  <c r="N1085" i="31"/>
  <c r="M248" i="31"/>
  <c r="P249" i="31"/>
  <c r="K302" i="31"/>
  <c r="H303" i="31"/>
  <c r="K212" i="31"/>
  <c r="I213" i="31"/>
  <c r="K124" i="31"/>
  <c r="J125" i="31"/>
  <c r="M138" i="31"/>
  <c r="L139" i="31"/>
  <c r="O270" i="31"/>
  <c r="N271" i="31"/>
  <c r="F96" i="31"/>
  <c r="P96" i="31"/>
  <c r="N97" i="31"/>
  <c r="G1088" i="31"/>
  <c r="Q1088" i="31"/>
  <c r="N108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48" i="31"/>
  <c r="L302" i="31"/>
  <c r="I303" i="31"/>
  <c r="M212" i="31"/>
  <c r="J213" i="31"/>
  <c r="M124" i="31"/>
  <c r="K125" i="31"/>
  <c r="O138" i="31"/>
  <c r="M139" i="31"/>
  <c r="F270" i="31"/>
  <c r="Q270" i="31"/>
  <c r="O271" i="31"/>
  <c r="G96" i="31"/>
  <c r="Q96" i="31"/>
  <c r="P97" i="31"/>
  <c r="H1088" i="31"/>
  <c r="P108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48" i="31"/>
  <c r="M302" i="31"/>
  <c r="J303" i="31"/>
  <c r="N212" i="31"/>
  <c r="K213" i="31"/>
  <c r="O124" i="31"/>
  <c r="L125" i="31"/>
  <c r="Q138" i="31"/>
  <c r="N139" i="31"/>
  <c r="G270" i="31"/>
  <c r="F271" i="31"/>
  <c r="P271" i="31"/>
  <c r="H96" i="31"/>
  <c r="F97" i="31"/>
  <c r="Q97" i="31"/>
  <c r="I1088" i="31"/>
  <c r="F108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49" i="31"/>
  <c r="N302" i="31"/>
  <c r="L303" i="31"/>
  <c r="O212" i="31"/>
  <c r="L213" i="31"/>
  <c r="P124" i="31"/>
  <c r="M125" i="31"/>
  <c r="G138" i="31"/>
  <c r="O139" i="31"/>
  <c r="I270" i="31"/>
  <c r="G271" i="31"/>
  <c r="Q271" i="31"/>
  <c r="I96" i="31"/>
  <c r="H97" i="31"/>
  <c r="J1088" i="31"/>
  <c r="H108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49" i="31"/>
  <c r="O302" i="31"/>
  <c r="N303" i="31"/>
  <c r="F212" i="31"/>
  <c r="P212" i="31"/>
  <c r="N213" i="31"/>
  <c r="G124" i="31"/>
  <c r="Q124" i="31"/>
  <c r="N125" i="31"/>
  <c r="I138" i="31"/>
  <c r="F139" i="31"/>
  <c r="P139" i="31"/>
  <c r="K270" i="31"/>
  <c r="H271" i="31"/>
  <c r="K96" i="31"/>
  <c r="I97" i="31"/>
  <c r="K1088" i="31"/>
  <c r="J108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49" i="31"/>
  <c r="F302" i="31"/>
  <c r="Q302" i="31"/>
  <c r="O303" i="31"/>
  <c r="G212" i="31"/>
  <c r="Q212" i="31"/>
  <c r="P213" i="31"/>
  <c r="H124" i="31"/>
  <c r="P125" i="31"/>
  <c r="J138" i="31"/>
  <c r="G139" i="31"/>
  <c r="L270" i="31"/>
  <c r="I271" i="31"/>
  <c r="M96" i="31"/>
  <c r="J97" i="31"/>
  <c r="M1088" i="31"/>
  <c r="K108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49" i="31"/>
  <c r="G302" i="31"/>
  <c r="F303" i="31"/>
  <c r="P303" i="31"/>
  <c r="H212" i="31"/>
  <c r="F213" i="31"/>
  <c r="Q213" i="31"/>
  <c r="I124" i="31"/>
  <c r="F125" i="31"/>
  <c r="K138" i="31"/>
  <c r="H139" i="31"/>
  <c r="M270" i="31"/>
  <c r="J271" i="31"/>
  <c r="N96" i="31"/>
  <c r="K97" i="31"/>
  <c r="O1088" i="31"/>
  <c r="L108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49" i="31"/>
  <c r="I302" i="31"/>
  <c r="G303" i="31"/>
  <c r="Q303" i="31"/>
  <c r="I212" i="31"/>
  <c r="H213" i="31"/>
  <c r="J124" i="31"/>
  <c r="H125" i="31"/>
  <c r="L138" i="31"/>
  <c r="J139" i="31"/>
  <c r="N270" i="31"/>
  <c r="L271" i="31"/>
  <c r="O96" i="31"/>
  <c r="L97" i="31"/>
  <c r="P1088" i="31"/>
  <c r="M1089" i="31"/>
  <c r="O1126" i="31"/>
  <c r="L1127" i="31"/>
  <c r="G58" i="31"/>
  <c r="N59" i="31"/>
  <c r="H1124" i="31"/>
  <c r="Q1124" i="31"/>
  <c r="P1136" i="31"/>
  <c r="L78" i="31"/>
  <c r="O237" i="31"/>
  <c r="G237" i="31"/>
  <c r="M236" i="31"/>
  <c r="K221" i="31"/>
  <c r="Q220" i="31"/>
  <c r="I220" i="31"/>
  <c r="O243" i="31"/>
  <c r="G243" i="31"/>
  <c r="M242" i="31"/>
  <c r="K27" i="31"/>
  <c r="Q26" i="31"/>
  <c r="I26" i="31"/>
  <c r="O47" i="31"/>
  <c r="G47" i="31"/>
  <c r="M46" i="31"/>
  <c r="K45" i="31"/>
  <c r="N237" i="31"/>
  <c r="F237" i="31"/>
  <c r="L236" i="31"/>
  <c r="J221" i="31"/>
  <c r="P220" i="31"/>
  <c r="H220" i="31"/>
  <c r="N243" i="31"/>
  <c r="F243" i="31"/>
  <c r="L242"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17" i="31"/>
  <c r="P216" i="31"/>
  <c r="H216" i="31"/>
  <c r="N31" i="31"/>
  <c r="F31" i="31"/>
  <c r="L30" i="31"/>
  <c r="P21" i="31"/>
  <c r="H21" i="31"/>
  <c r="N20" i="31"/>
  <c r="F20" i="31"/>
  <c r="Q1131" i="31"/>
  <c r="I1131" i="31"/>
  <c r="M1130" i="31"/>
  <c r="M237" i="31"/>
  <c r="K236" i="31"/>
  <c r="Q221" i="31"/>
  <c r="I221" i="31"/>
  <c r="O220" i="31"/>
  <c r="G220" i="31"/>
  <c r="M243" i="31"/>
  <c r="K242" i="31"/>
  <c r="Q27" i="31"/>
  <c r="I27" i="31"/>
  <c r="O26" i="31"/>
  <c r="G26" i="31"/>
  <c r="M47" i="31"/>
  <c r="K46" i="31"/>
  <c r="Q45" i="31"/>
  <c r="I45" i="31"/>
  <c r="L237" i="31"/>
  <c r="J236" i="31"/>
  <c r="P221" i="31"/>
  <c r="H221" i="31"/>
  <c r="N220" i="31"/>
  <c r="F220" i="31"/>
  <c r="L243" i="31"/>
  <c r="J242" i="31"/>
  <c r="P27" i="31"/>
  <c r="H27" i="31"/>
  <c r="N26" i="31"/>
  <c r="F26" i="31"/>
  <c r="L47" i="31"/>
  <c r="J46" i="31"/>
  <c r="P45" i="31"/>
  <c r="H45" i="31"/>
  <c r="K237" i="31"/>
  <c r="Q236" i="31"/>
  <c r="I236" i="31"/>
  <c r="O221" i="31"/>
  <c r="G221" i="31"/>
  <c r="M220" i="31"/>
  <c r="K243" i="31"/>
  <c r="Q242" i="31"/>
  <c r="I242" i="31"/>
  <c r="O27" i="31"/>
  <c r="G27" i="31"/>
  <c r="M26" i="31"/>
  <c r="K47" i="31"/>
  <c r="Q46" i="31"/>
  <c r="I46" i="31"/>
  <c r="O45" i="31"/>
  <c r="J237" i="31"/>
  <c r="Q237" i="31"/>
  <c r="I237" i="31"/>
  <c r="O236" i="31"/>
  <c r="G236" i="31"/>
  <c r="M221" i="31"/>
  <c r="K220" i="31"/>
  <c r="Q243" i="31"/>
  <c r="I243" i="31"/>
  <c r="O242" i="31"/>
  <c r="G242" i="31"/>
  <c r="M27" i="31"/>
  <c r="K26" i="31"/>
  <c r="Q47" i="31"/>
  <c r="I47" i="31"/>
  <c r="O46" i="31"/>
  <c r="G46" i="31"/>
  <c r="P237" i="31"/>
  <c r="H237" i="31"/>
  <c r="N236" i="31"/>
  <c r="F236" i="31"/>
  <c r="L221" i="31"/>
  <c r="J220" i="31"/>
  <c r="P243" i="31"/>
  <c r="H243" i="31"/>
  <c r="N242" i="31"/>
  <c r="F242"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21"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17" i="31"/>
  <c r="F217" i="31"/>
  <c r="K216" i="31"/>
  <c r="P31" i="31"/>
  <c r="G31" i="31"/>
  <c r="K30" i="31"/>
  <c r="O21" i="31"/>
  <c r="F21" i="31"/>
  <c r="K20" i="31"/>
  <c r="P1131" i="31"/>
  <c r="G1131" i="31"/>
  <c r="J1130" i="31"/>
  <c r="N231" i="31"/>
  <c r="F231" i="31"/>
  <c r="L230" i="31"/>
  <c r="J1099" i="31"/>
  <c r="P1098" i="31"/>
  <c r="H1098" i="31"/>
  <c r="N247" i="31"/>
  <c r="F247" i="31"/>
  <c r="L246" i="31"/>
  <c r="J223" i="31"/>
  <c r="P222" i="31"/>
  <c r="H222" i="31"/>
  <c r="N183" i="31"/>
  <c r="F183" i="31"/>
  <c r="L182" i="31"/>
  <c r="J353" i="31"/>
  <c r="L220"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17" i="31"/>
  <c r="J216" i="31"/>
  <c r="O31" i="31"/>
  <c r="J30" i="31"/>
  <c r="N21" i="31"/>
  <c r="J20" i="31"/>
  <c r="O1131" i="31"/>
  <c r="F1131" i="31"/>
  <c r="I1130" i="31"/>
  <c r="M231" i="31"/>
  <c r="K230" i="31"/>
  <c r="Q1099" i="31"/>
  <c r="I1099" i="31"/>
  <c r="O1098" i="31"/>
  <c r="G1098" i="31"/>
  <c r="M247" i="31"/>
  <c r="K246" i="31"/>
  <c r="Q223" i="31"/>
  <c r="I223" i="31"/>
  <c r="O222" i="31"/>
  <c r="G222" i="31"/>
  <c r="M183" i="31"/>
  <c r="K182" i="31"/>
  <c r="Q353" i="31"/>
  <c r="I353" i="31"/>
  <c r="J243"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17" i="31"/>
  <c r="I216" i="31"/>
  <c r="M31" i="31"/>
  <c r="I30" i="31"/>
  <c r="M21" i="31"/>
  <c r="I20" i="31"/>
  <c r="N1131" i="31"/>
  <c r="Q1130" i="31"/>
  <c r="H1130" i="31"/>
  <c r="L231" i="31"/>
  <c r="J230" i="31"/>
  <c r="P1099" i="31"/>
  <c r="H1099" i="31"/>
  <c r="N1098" i="31"/>
  <c r="F1098" i="31"/>
  <c r="L247" i="31"/>
  <c r="J246" i="31"/>
  <c r="P223" i="31"/>
  <c r="H223" i="31"/>
  <c r="N222" i="31"/>
  <c r="F222" i="31"/>
  <c r="L183" i="31"/>
  <c r="J182" i="31"/>
  <c r="P242"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17" i="31"/>
  <c r="Q216" i="31"/>
  <c r="G216" i="31"/>
  <c r="L31" i="31"/>
  <c r="Q30" i="31"/>
  <c r="H30" i="31"/>
  <c r="L21" i="31"/>
  <c r="Q20" i="31"/>
  <c r="H20" i="31"/>
  <c r="M1131" i="31"/>
  <c r="P1130" i="31"/>
  <c r="G1130" i="31"/>
  <c r="K231" i="31"/>
  <c r="Q230" i="31"/>
  <c r="I230" i="31"/>
  <c r="O1099" i="31"/>
  <c r="G1099" i="31"/>
  <c r="M1098" i="31"/>
  <c r="K247" i="31"/>
  <c r="Q246" i="31"/>
  <c r="I246" i="31"/>
  <c r="O223" i="31"/>
  <c r="G223" i="31"/>
  <c r="M222" i="31"/>
  <c r="K183" i="31"/>
  <c r="Q182" i="31"/>
  <c r="I182" i="31"/>
  <c r="H242"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17" i="31"/>
  <c r="O216" i="31"/>
  <c r="F216" i="31"/>
  <c r="K31" i="31"/>
  <c r="P30" i="31"/>
  <c r="G30" i="31"/>
  <c r="K21" i="31"/>
  <c r="P20" i="31"/>
  <c r="G20" i="31"/>
  <c r="L1131" i="31"/>
  <c r="O1130" i="31"/>
  <c r="F1130" i="31"/>
  <c r="J231" i="31"/>
  <c r="P230" i="31"/>
  <c r="H230" i="31"/>
  <c r="N1099" i="31"/>
  <c r="F1099" i="31"/>
  <c r="L1098" i="31"/>
  <c r="J247" i="31"/>
  <c r="P246" i="31"/>
  <c r="H246" i="31"/>
  <c r="N223" i="31"/>
  <c r="F223" i="31"/>
  <c r="L222" i="31"/>
  <c r="J183" i="31"/>
  <c r="P182" i="31"/>
  <c r="H182"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17" i="31"/>
  <c r="H217" i="31"/>
  <c r="M216" i="31"/>
  <c r="I31" i="31"/>
  <c r="N30" i="31"/>
  <c r="I21" i="31"/>
  <c r="M20" i="31"/>
  <c r="J1131" i="31"/>
  <c r="L1130" i="31"/>
  <c r="P231" i="31"/>
  <c r="H231" i="31"/>
  <c r="N230" i="31"/>
  <c r="F230" i="31"/>
  <c r="L1099" i="31"/>
  <c r="J1098" i="31"/>
  <c r="P247" i="31"/>
  <c r="H247" i="31"/>
  <c r="N246" i="31"/>
  <c r="F246" i="31"/>
  <c r="L223" i="31"/>
  <c r="J222" i="31"/>
  <c r="P183" i="31"/>
  <c r="H183" i="31"/>
  <c r="N182" i="31"/>
  <c r="F182" i="31"/>
  <c r="F34" i="31"/>
  <c r="F1139" i="31"/>
  <c r="N37" i="31"/>
  <c r="M378" i="31"/>
  <c r="I23" i="31"/>
  <c r="L216" i="31"/>
  <c r="Q21" i="31"/>
  <c r="G231" i="31"/>
  <c r="K1098" i="31"/>
  <c r="M223" i="31"/>
  <c r="G183" i="31"/>
  <c r="O353" i="31"/>
  <c r="K352" i="31"/>
  <c r="M355" i="31"/>
  <c r="K354" i="31"/>
  <c r="Q143" i="31"/>
  <c r="I143" i="31"/>
  <c r="O142" i="31"/>
  <c r="G142" i="31"/>
  <c r="M277" i="31"/>
  <c r="K276" i="31"/>
  <c r="Q287" i="31"/>
  <c r="I287" i="31"/>
  <c r="O286" i="31"/>
  <c r="G286" i="31"/>
  <c r="M245" i="31"/>
  <c r="K244" i="31"/>
  <c r="Q85" i="31"/>
  <c r="I85" i="31"/>
  <c r="O84" i="31"/>
  <c r="G84" i="31"/>
  <c r="Q1077" i="31"/>
  <c r="I1077" i="31"/>
  <c r="O1076" i="31"/>
  <c r="G1076" i="31"/>
  <c r="M215" i="31"/>
  <c r="K214" i="31"/>
  <c r="L1101" i="31"/>
  <c r="Q1100" i="31"/>
  <c r="I1100" i="31"/>
  <c r="O95" i="31"/>
  <c r="G95" i="31"/>
  <c r="M94" i="31"/>
  <c r="J129" i="31"/>
  <c r="O128" i="31"/>
  <c r="G128" i="31"/>
  <c r="M1061" i="31"/>
  <c r="K1060" i="31"/>
  <c r="Q119" i="31"/>
  <c r="I119" i="31"/>
  <c r="O118" i="31"/>
  <c r="G118" i="31"/>
  <c r="J43" i="31"/>
  <c r="L1138" i="31"/>
  <c r="G37" i="31"/>
  <c r="J378" i="31"/>
  <c r="Q25" i="31"/>
  <c r="G23" i="31"/>
  <c r="Q31" i="31"/>
  <c r="J21" i="31"/>
  <c r="O230" i="31"/>
  <c r="I1098" i="31"/>
  <c r="Q247" i="31"/>
  <c r="K223" i="31"/>
  <c r="O182" i="31"/>
  <c r="N353" i="31"/>
  <c r="J352" i="31"/>
  <c r="L355" i="31"/>
  <c r="J354" i="31"/>
  <c r="P143" i="31"/>
  <c r="H143" i="31"/>
  <c r="N142" i="31"/>
  <c r="F142" i="31"/>
  <c r="L277" i="31"/>
  <c r="J276" i="31"/>
  <c r="P287" i="31"/>
  <c r="H287" i="31"/>
  <c r="N286" i="31"/>
  <c r="F286" i="31"/>
  <c r="L245" i="31"/>
  <c r="J244" i="31"/>
  <c r="P85" i="31"/>
  <c r="H85" i="31"/>
  <c r="N84" i="31"/>
  <c r="F84" i="31"/>
  <c r="P1077" i="31"/>
  <c r="H1077" i="31"/>
  <c r="N1076" i="31"/>
  <c r="F1076" i="31"/>
  <c r="L215" i="31"/>
  <c r="J214" i="31"/>
  <c r="K1101" i="31"/>
  <c r="P1100" i="31"/>
  <c r="H1100" i="31"/>
  <c r="N95" i="31"/>
  <c r="F95" i="31"/>
  <c r="L94" i="31"/>
  <c r="Q129" i="31"/>
  <c r="I129" i="31"/>
  <c r="N128" i="31"/>
  <c r="F128" i="31"/>
  <c r="L1061" i="31"/>
  <c r="M42" i="31"/>
  <c r="O41" i="31"/>
  <c r="I1138" i="31"/>
  <c r="P39" i="31"/>
  <c r="O25" i="31"/>
  <c r="N22" i="31"/>
  <c r="J31" i="31"/>
  <c r="G21" i="31"/>
  <c r="M230" i="31"/>
  <c r="O247" i="31"/>
  <c r="M182" i="31"/>
  <c r="M353" i="31"/>
  <c r="Q352" i="31"/>
  <c r="I352" i="31"/>
  <c r="K355" i="31"/>
  <c r="Q354" i="31"/>
  <c r="I354" i="31"/>
  <c r="O143" i="31"/>
  <c r="G143" i="31"/>
  <c r="M142" i="31"/>
  <c r="K277" i="31"/>
  <c r="Q276" i="31"/>
  <c r="I276" i="31"/>
  <c r="O287" i="31"/>
  <c r="G287" i="31"/>
  <c r="M286" i="31"/>
  <c r="K245" i="31"/>
  <c r="Q244" i="31"/>
  <c r="I244" i="31"/>
  <c r="O85" i="31"/>
  <c r="G85" i="31"/>
  <c r="M84" i="31"/>
  <c r="O1077" i="31"/>
  <c r="G1077" i="31"/>
  <c r="M1076" i="31"/>
  <c r="K215" i="31"/>
  <c r="Q214" i="31"/>
  <c r="I214" i="31"/>
  <c r="J1101" i="31"/>
  <c r="O1100" i="31"/>
  <c r="G1100" i="31"/>
  <c r="M95" i="31"/>
  <c r="K94" i="31"/>
  <c r="P129" i="31"/>
  <c r="H129" i="31"/>
  <c r="M128" i="31"/>
  <c r="K1061" i="31"/>
  <c r="Q1060" i="31"/>
  <c r="I1060" i="31"/>
  <c r="O119" i="31"/>
  <c r="G119" i="31"/>
  <c r="M39" i="31"/>
  <c r="L36" i="31"/>
  <c r="H25" i="31"/>
  <c r="K22" i="31"/>
  <c r="H31" i="31"/>
  <c r="O20" i="31"/>
  <c r="G230" i="31"/>
  <c r="I247" i="31"/>
  <c r="Q222" i="31"/>
  <c r="G182" i="31"/>
  <c r="L353" i="31"/>
  <c r="P352" i="31"/>
  <c r="H352" i="31"/>
  <c r="J355" i="31"/>
  <c r="P354" i="31"/>
  <c r="H354" i="31"/>
  <c r="N143" i="31"/>
  <c r="F143" i="31"/>
  <c r="L142" i="31"/>
  <c r="J277" i="31"/>
  <c r="P276" i="31"/>
  <c r="H276" i="31"/>
  <c r="N287" i="31"/>
  <c r="F287" i="31"/>
  <c r="L286" i="31"/>
  <c r="J245" i="31"/>
  <c r="P244" i="31"/>
  <c r="H244" i="31"/>
  <c r="N85" i="31"/>
  <c r="F85" i="31"/>
  <c r="L84" i="31"/>
  <c r="N1077" i="31"/>
  <c r="F1077" i="31"/>
  <c r="L1076" i="31"/>
  <c r="J215" i="31"/>
  <c r="P214" i="31"/>
  <c r="H214" i="31"/>
  <c r="Q1101" i="31"/>
  <c r="I1101" i="31"/>
  <c r="N1100" i="31"/>
  <c r="F1100" i="31"/>
  <c r="L95" i="31"/>
  <c r="J94" i="31"/>
  <c r="O129" i="31"/>
  <c r="G129" i="31"/>
  <c r="L128" i="31"/>
  <c r="J1061" i="31"/>
  <c r="P1060" i="31"/>
  <c r="H1060" i="31"/>
  <c r="N119" i="31"/>
  <c r="F119" i="31"/>
  <c r="J47" i="31"/>
  <c r="O44" i="31"/>
  <c r="G40" i="31"/>
  <c r="K1135" i="31"/>
  <c r="G39" i="31"/>
  <c r="J36" i="31"/>
  <c r="Q379" i="31"/>
  <c r="F25" i="31"/>
  <c r="P217" i="31"/>
  <c r="O30" i="31"/>
  <c r="L20" i="31"/>
  <c r="M1099" i="31"/>
  <c r="G247" i="31"/>
  <c r="K222" i="31"/>
  <c r="K353" i="31"/>
  <c r="O352" i="31"/>
  <c r="G352" i="31"/>
  <c r="Q355" i="31"/>
  <c r="I355" i="31"/>
  <c r="O354" i="31"/>
  <c r="G354" i="31"/>
  <c r="M143" i="31"/>
  <c r="K142" i="31"/>
  <c r="Q277" i="31"/>
  <c r="I277" i="31"/>
  <c r="O276" i="31"/>
  <c r="G276" i="31"/>
  <c r="M287" i="31"/>
  <c r="K286" i="31"/>
  <c r="Q245" i="31"/>
  <c r="I245" i="31"/>
  <c r="O244" i="31"/>
  <c r="G244" i="31"/>
  <c r="M85" i="31"/>
  <c r="K84" i="31"/>
  <c r="M1077" i="31"/>
  <c r="K1076" i="31"/>
  <c r="Q215" i="31"/>
  <c r="I215" i="31"/>
  <c r="O214" i="31"/>
  <c r="G214" i="31"/>
  <c r="P1101" i="31"/>
  <c r="H1101" i="31"/>
  <c r="M1100" i="31"/>
  <c r="K95" i="31"/>
  <c r="Q94" i="31"/>
  <c r="I94" i="31"/>
  <c r="N129" i="31"/>
  <c r="F129" i="31"/>
  <c r="K128" i="31"/>
  <c r="Q1061" i="31"/>
  <c r="I1061" i="31"/>
  <c r="O1060" i="31"/>
  <c r="G1060" i="31"/>
  <c r="M119" i="31"/>
  <c r="I1141" i="31"/>
  <c r="O1134" i="31"/>
  <c r="O379" i="31"/>
  <c r="M24" i="31"/>
  <c r="I217" i="31"/>
  <c r="M30" i="31"/>
  <c r="K1131" i="31"/>
  <c r="N1130" i="31"/>
  <c r="Q231" i="31"/>
  <c r="K1099" i="31"/>
  <c r="O246" i="31"/>
  <c r="I222" i="31"/>
  <c r="Q183" i="31"/>
  <c r="H353" i="31"/>
  <c r="N352" i="31"/>
  <c r="F352" i="31"/>
  <c r="P355" i="31"/>
  <c r="H355" i="31"/>
  <c r="N354" i="31"/>
  <c r="F354" i="31"/>
  <c r="L143" i="31"/>
  <c r="J142" i="31"/>
  <c r="P277" i="31"/>
  <c r="H277" i="31"/>
  <c r="N276" i="31"/>
  <c r="F276" i="31"/>
  <c r="L287" i="31"/>
  <c r="J286" i="31"/>
  <c r="P245" i="31"/>
  <c r="H245" i="31"/>
  <c r="N244" i="31"/>
  <c r="F244" i="31"/>
  <c r="L85" i="31"/>
  <c r="J84" i="31"/>
  <c r="L1077" i="31"/>
  <c r="J1076" i="31"/>
  <c r="P215" i="31"/>
  <c r="H215" i="31"/>
  <c r="N214" i="31"/>
  <c r="F214" i="31"/>
  <c r="O1101" i="31"/>
  <c r="G1101" i="31"/>
  <c r="L1100" i="31"/>
  <c r="J95" i="31"/>
  <c r="P94" i="31"/>
  <c r="H94" i="31"/>
  <c r="M129" i="31"/>
  <c r="J128" i="31"/>
  <c r="P1061" i="31"/>
  <c r="H1061" i="31"/>
  <c r="N1060" i="31"/>
  <c r="F1060" i="31"/>
  <c r="L119" i="31"/>
  <c r="H236" i="31"/>
  <c r="N221" i="31"/>
  <c r="K1140" i="31"/>
  <c r="N35" i="31"/>
  <c r="P1139" i="31"/>
  <c r="K38" i="31"/>
  <c r="H379" i="31"/>
  <c r="K24" i="31"/>
  <c r="G217" i="31"/>
  <c r="F30" i="31"/>
  <c r="H1131" i="31"/>
  <c r="K1130" i="31"/>
  <c r="O231" i="31"/>
  <c r="M246" i="31"/>
  <c r="O183" i="31"/>
  <c r="G353" i="31"/>
  <c r="M352" i="31"/>
  <c r="O355" i="31"/>
  <c r="G355" i="31"/>
  <c r="M354" i="31"/>
  <c r="K143" i="31"/>
  <c r="Q142" i="31"/>
  <c r="I142" i="31"/>
  <c r="O277" i="31"/>
  <c r="G277" i="31"/>
  <c r="M276" i="31"/>
  <c r="K287" i="31"/>
  <c r="Q286" i="31"/>
  <c r="I286" i="31"/>
  <c r="O245" i="31"/>
  <c r="G245" i="31"/>
  <c r="M244" i="31"/>
  <c r="K85" i="31"/>
  <c r="Q84" i="31"/>
  <c r="I84" i="31"/>
  <c r="K1077" i="31"/>
  <c r="Q1076" i="31"/>
  <c r="I1076" i="31"/>
  <c r="O215" i="31"/>
  <c r="G215" i="31"/>
  <c r="M214" i="31"/>
  <c r="N1101" i="31"/>
  <c r="F1101" i="31"/>
  <c r="K1100" i="31"/>
  <c r="Q95" i="31"/>
  <c r="I95" i="31"/>
  <c r="O94" i="31"/>
  <c r="G94" i="31"/>
  <c r="L129" i="31"/>
  <c r="Q128" i="31"/>
  <c r="I128" i="31"/>
  <c r="O1061" i="31"/>
  <c r="G1061" i="31"/>
  <c r="Q34" i="31"/>
  <c r="H1139" i="31"/>
  <c r="I38" i="31"/>
  <c r="P37" i="31"/>
  <c r="P23" i="31"/>
  <c r="N216" i="31"/>
  <c r="I231" i="31"/>
  <c r="Q1098" i="31"/>
  <c r="G246" i="31"/>
  <c r="I183" i="31"/>
  <c r="P353" i="31"/>
  <c r="F353" i="31"/>
  <c r="L352" i="31"/>
  <c r="N355" i="31"/>
  <c r="F355" i="31"/>
  <c r="L354" i="31"/>
  <c r="J143" i="31"/>
  <c r="P142" i="31"/>
  <c r="H142" i="31"/>
  <c r="N277" i="31"/>
  <c r="F277" i="31"/>
  <c r="L276" i="31"/>
  <c r="J287" i="31"/>
  <c r="P286" i="31"/>
  <c r="H286" i="31"/>
  <c r="N245" i="31"/>
  <c r="F245" i="31"/>
  <c r="L244" i="31"/>
  <c r="J85" i="31"/>
  <c r="P84" i="31"/>
  <c r="H84" i="31"/>
  <c r="J1077" i="31"/>
  <c r="P1076" i="31"/>
  <c r="H1076" i="31"/>
  <c r="N215" i="31"/>
  <c r="F215" i="31"/>
  <c r="L214" i="31"/>
  <c r="M1101" i="31"/>
  <c r="J110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209" i="31"/>
  <c r="J208" i="31"/>
  <c r="P295" i="31"/>
  <c r="H295" i="31"/>
  <c r="N294" i="31"/>
  <c r="F294" i="31"/>
  <c r="L161" i="31"/>
  <c r="J160" i="31"/>
  <c r="P163" i="31"/>
  <c r="H163" i="31"/>
  <c r="N162" i="31"/>
  <c r="F162"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209" i="31"/>
  <c r="Q208" i="31"/>
  <c r="I208" i="31"/>
  <c r="O295" i="31"/>
  <c r="G295" i="31"/>
  <c r="M294" i="31"/>
  <c r="K161" i="31"/>
  <c r="Q160" i="31"/>
  <c r="I160" i="31"/>
  <c r="O163" i="31"/>
  <c r="G163" i="31"/>
  <c r="M162"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209" i="31"/>
  <c r="P208" i="31"/>
  <c r="H208" i="31"/>
  <c r="N295" i="31"/>
  <c r="F295" i="31"/>
  <c r="L294" i="31"/>
  <c r="J161" i="31"/>
  <c r="P160" i="31"/>
  <c r="H160"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209" i="31"/>
  <c r="I209" i="31"/>
  <c r="O208" i="31"/>
  <c r="G208" i="31"/>
  <c r="M295" i="31"/>
  <c r="K294" i="31"/>
  <c r="Q161" i="31"/>
  <c r="I161" i="31"/>
  <c r="O160" i="31"/>
  <c r="G160" i="31"/>
  <c r="M163"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209" i="31"/>
  <c r="H209" i="31"/>
  <c r="N208" i="31"/>
  <c r="F208" i="31"/>
  <c r="L295" i="31"/>
  <c r="J294" i="31"/>
  <c r="P161" i="31"/>
  <c r="H161" i="31"/>
  <c r="N160" i="31"/>
  <c r="F160" i="31"/>
  <c r="L163" i="31"/>
  <c r="J162"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209" i="31"/>
  <c r="G209" i="31"/>
  <c r="M208" i="31"/>
  <c r="K295" i="31"/>
  <c r="Q294" i="31"/>
  <c r="I294" i="31"/>
  <c r="O161" i="31"/>
  <c r="G161" i="31"/>
  <c r="M160" i="31"/>
  <c r="K163" i="31"/>
  <c r="Q162" i="31"/>
  <c r="I162"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209" i="31"/>
  <c r="F209" i="31"/>
  <c r="L208" i="31"/>
  <c r="J295" i="31"/>
  <c r="P294" i="31"/>
  <c r="H294" i="31"/>
  <c r="N161" i="31"/>
  <c r="F161" i="31"/>
  <c r="L160" i="31"/>
  <c r="J163" i="31"/>
  <c r="P162" i="31"/>
  <c r="H162"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209" i="31"/>
  <c r="K208" i="31"/>
  <c r="Q295" i="31"/>
  <c r="I295" i="31"/>
  <c r="O294" i="31"/>
  <c r="G294" i="31"/>
  <c r="M161" i="31"/>
  <c r="K160" i="31"/>
  <c r="Q163" i="31"/>
  <c r="I163" i="31"/>
  <c r="O162" i="31"/>
  <c r="G162" i="31"/>
  <c r="M319" i="31"/>
  <c r="K318" i="31"/>
  <c r="Q131" i="31"/>
  <c r="I131" i="31"/>
  <c r="O130" i="31"/>
  <c r="G130" i="31"/>
  <c r="M347" i="31"/>
  <c r="Q319" i="31"/>
  <c r="O318" i="31"/>
  <c r="H131" i="31"/>
  <c r="M130" i="31"/>
  <c r="I347" i="31"/>
  <c r="O346" i="31"/>
  <c r="G346" i="31"/>
  <c r="M315" i="31"/>
  <c r="K314" i="31"/>
  <c r="Q309" i="31"/>
  <c r="I309" i="31"/>
  <c r="O308" i="31"/>
  <c r="G308" i="31"/>
  <c r="M149" i="31"/>
  <c r="K148" i="31"/>
  <c r="Q219" i="31"/>
  <c r="I219" i="31"/>
  <c r="O218" i="31"/>
  <c r="G218" i="31"/>
  <c r="M179" i="31"/>
  <c r="K178" i="31"/>
  <c r="P1059" i="31"/>
  <c r="H1059" i="31"/>
  <c r="M1058" i="31"/>
  <c r="K17" i="31"/>
  <c r="Q16" i="31"/>
  <c r="I16" i="31"/>
  <c r="O349" i="31"/>
  <c r="G349" i="31"/>
  <c r="M348" i="31"/>
  <c r="J341" i="31"/>
  <c r="O340" i="31"/>
  <c r="G340" i="31"/>
  <c r="O141" i="31"/>
  <c r="G141" i="31"/>
  <c r="M140" i="31"/>
  <c r="K15" i="31"/>
  <c r="Q14" i="31"/>
  <c r="I14" i="31"/>
  <c r="O297" i="31"/>
  <c r="G297" i="31"/>
  <c r="M296" i="31"/>
  <c r="K171" i="31"/>
  <c r="Q170" i="31"/>
  <c r="I170" i="31"/>
  <c r="N263" i="31"/>
  <c r="F263" i="31"/>
  <c r="K262" i="31"/>
  <c r="Q147" i="31"/>
  <c r="I147" i="31"/>
  <c r="O146" i="31"/>
  <c r="G146" i="31"/>
  <c r="L299" i="31"/>
  <c r="Q298" i="31"/>
  <c r="I298" i="31"/>
  <c r="O259" i="31"/>
  <c r="G259" i="31"/>
  <c r="M258" i="31"/>
  <c r="K195" i="31"/>
  <c r="Q194" i="31"/>
  <c r="I194" i="31"/>
  <c r="K123" i="31"/>
  <c r="Q122" i="31"/>
  <c r="I122" i="31"/>
  <c r="O265" i="31"/>
  <c r="G265" i="31"/>
  <c r="M264" i="31"/>
  <c r="O319" i="31"/>
  <c r="M318" i="31"/>
  <c r="P131" i="31"/>
  <c r="G131" i="31"/>
  <c r="L130" i="31"/>
  <c r="Q347" i="31"/>
  <c r="H347" i="31"/>
  <c r="N346" i="31"/>
  <c r="F346" i="31"/>
  <c r="L315" i="31"/>
  <c r="J314" i="31"/>
  <c r="P309" i="31"/>
  <c r="H309" i="31"/>
  <c r="N308" i="31"/>
  <c r="F308" i="31"/>
  <c r="L149" i="31"/>
  <c r="J148" i="31"/>
  <c r="P219" i="31"/>
  <c r="H219" i="31"/>
  <c r="N218" i="31"/>
  <c r="F218" i="31"/>
  <c r="L179" i="31"/>
  <c r="J178" i="31"/>
  <c r="O1059" i="31"/>
  <c r="G1059" i="31"/>
  <c r="L1058" i="31"/>
  <c r="J17" i="31"/>
  <c r="P16" i="31"/>
  <c r="H16" i="31"/>
  <c r="N349" i="31"/>
  <c r="F349" i="31"/>
  <c r="L348" i="31"/>
  <c r="Q341" i="31"/>
  <c r="I341" i="31"/>
  <c r="N340" i="31"/>
  <c r="F340" i="31"/>
  <c r="N141" i="31"/>
  <c r="F141" i="31"/>
  <c r="L140" i="31"/>
  <c r="J15" i="31"/>
  <c r="P14" i="31"/>
  <c r="H14" i="31"/>
  <c r="N297" i="31"/>
  <c r="F297" i="31"/>
  <c r="L296" i="31"/>
  <c r="J171" i="31"/>
  <c r="P170" i="31"/>
  <c r="H170" i="31"/>
  <c r="M263" i="31"/>
  <c r="J262" i="31"/>
  <c r="P147" i="31"/>
  <c r="H147" i="31"/>
  <c r="N146" i="31"/>
  <c r="F146" i="31"/>
  <c r="K299" i="31"/>
  <c r="P298" i="31"/>
  <c r="H298" i="31"/>
  <c r="N259" i="31"/>
  <c r="F259" i="31"/>
  <c r="L258" i="31"/>
  <c r="J195" i="31"/>
  <c r="P194" i="31"/>
  <c r="H194" i="31"/>
  <c r="J123" i="31"/>
  <c r="P122" i="31"/>
  <c r="H122" i="31"/>
  <c r="N265" i="31"/>
  <c r="F265" i="31"/>
  <c r="L264" i="31"/>
  <c r="J307" i="31"/>
  <c r="J319" i="31"/>
  <c r="L318" i="31"/>
  <c r="O131" i="31"/>
  <c r="F131" i="31"/>
  <c r="K130" i="31"/>
  <c r="P347" i="31"/>
  <c r="G347" i="31"/>
  <c r="M346" i="31"/>
  <c r="K315" i="31"/>
  <c r="Q314" i="31"/>
  <c r="I314" i="31"/>
  <c r="O309" i="31"/>
  <c r="G309" i="31"/>
  <c r="M308" i="31"/>
  <c r="K149" i="31"/>
  <c r="Q148" i="31"/>
  <c r="I148" i="31"/>
  <c r="O219" i="31"/>
  <c r="G219" i="31"/>
  <c r="M218" i="31"/>
  <c r="K179" i="31"/>
  <c r="Q178" i="31"/>
  <c r="I178" i="31"/>
  <c r="N1059" i="31"/>
  <c r="F1059" i="31"/>
  <c r="K1058" i="31"/>
  <c r="Q17" i="31"/>
  <c r="I17" i="31"/>
  <c r="O16" i="31"/>
  <c r="G16" i="31"/>
  <c r="M349" i="31"/>
  <c r="K348" i="31"/>
  <c r="P341" i="31"/>
  <c r="H341" i="31"/>
  <c r="M340" i="31"/>
  <c r="M141" i="31"/>
  <c r="K140" i="31"/>
  <c r="Q15" i="31"/>
  <c r="I15" i="31"/>
  <c r="O14" i="31"/>
  <c r="G14" i="31"/>
  <c r="M297" i="31"/>
  <c r="K296" i="31"/>
  <c r="Q171" i="31"/>
  <c r="I171" i="31"/>
  <c r="O170" i="31"/>
  <c r="G170" i="31"/>
  <c r="L263" i="31"/>
  <c r="Q262" i="31"/>
  <c r="I262" i="31"/>
  <c r="O147" i="31"/>
  <c r="G147" i="31"/>
  <c r="M146" i="31"/>
  <c r="J299" i="31"/>
  <c r="O298" i="31"/>
  <c r="G298" i="31"/>
  <c r="M259" i="31"/>
  <c r="K258" i="31"/>
  <c r="Q195" i="31"/>
  <c r="I195" i="31"/>
  <c r="O194" i="31"/>
  <c r="G194" i="31"/>
  <c r="N163" i="31"/>
  <c r="I319" i="31"/>
  <c r="J318" i="31"/>
  <c r="N131" i="31"/>
  <c r="J130" i="31"/>
  <c r="O347" i="31"/>
  <c r="F347" i="31"/>
  <c r="L346" i="31"/>
  <c r="J315" i="31"/>
  <c r="P314" i="31"/>
  <c r="H314" i="31"/>
  <c r="N309" i="31"/>
  <c r="F309" i="31"/>
  <c r="L308" i="31"/>
  <c r="J149" i="31"/>
  <c r="P148" i="31"/>
  <c r="H148" i="31"/>
  <c r="N219" i="31"/>
  <c r="F219" i="31"/>
  <c r="L218" i="31"/>
  <c r="J179" i="31"/>
  <c r="P178" i="31"/>
  <c r="H178" i="31"/>
  <c r="M1059" i="31"/>
  <c r="J1058" i="31"/>
  <c r="P17" i="31"/>
  <c r="H17" i="31"/>
  <c r="N16" i="31"/>
  <c r="F16" i="31"/>
  <c r="L349" i="31"/>
  <c r="J348" i="31"/>
  <c r="O341" i="31"/>
  <c r="G341" i="31"/>
  <c r="L340" i="31"/>
  <c r="L141" i="31"/>
  <c r="J140" i="31"/>
  <c r="P15" i="31"/>
  <c r="H15" i="31"/>
  <c r="N14" i="31"/>
  <c r="F14" i="31"/>
  <c r="L297" i="31"/>
  <c r="J296" i="31"/>
  <c r="P171" i="31"/>
  <c r="H171" i="31"/>
  <c r="N170" i="31"/>
  <c r="F170" i="31"/>
  <c r="K263" i="31"/>
  <c r="P262" i="31"/>
  <c r="H262" i="31"/>
  <c r="N147" i="31"/>
  <c r="F147" i="31"/>
  <c r="L146" i="31"/>
  <c r="Q299" i="31"/>
  <c r="I299" i="31"/>
  <c r="N298" i="31"/>
  <c r="F298" i="31"/>
  <c r="L259" i="31"/>
  <c r="J258" i="31"/>
  <c r="P195" i="31"/>
  <c r="H195" i="31"/>
  <c r="N194" i="31"/>
  <c r="F194" i="31"/>
  <c r="F163" i="31"/>
  <c r="G319" i="31"/>
  <c r="H318" i="31"/>
  <c r="M131" i="31"/>
  <c r="I130" i="31"/>
  <c r="N347" i="31"/>
  <c r="K346" i="31"/>
  <c r="Q315" i="31"/>
  <c r="I315" i="31"/>
  <c r="O314" i="31"/>
  <c r="G314" i="31"/>
  <c r="M309" i="31"/>
  <c r="K308" i="31"/>
  <c r="Q149" i="31"/>
  <c r="I149" i="31"/>
  <c r="O148" i="31"/>
  <c r="G148" i="31"/>
  <c r="M219" i="31"/>
  <c r="K218" i="31"/>
  <c r="Q179" i="31"/>
  <c r="I179" i="31"/>
  <c r="O178" i="31"/>
  <c r="G178" i="31"/>
  <c r="L1059" i="31"/>
  <c r="Q1058" i="31"/>
  <c r="I1058" i="31"/>
  <c r="O17" i="31"/>
  <c r="G17" i="31"/>
  <c r="M16" i="31"/>
  <c r="K349" i="31"/>
  <c r="Q348" i="31"/>
  <c r="I348" i="31"/>
  <c r="N341" i="31"/>
  <c r="F341" i="31"/>
  <c r="K340" i="31"/>
  <c r="K141" i="31"/>
  <c r="Q140" i="31"/>
  <c r="I140" i="31"/>
  <c r="O15" i="31"/>
  <c r="G15" i="31"/>
  <c r="M14" i="31"/>
  <c r="K297" i="31"/>
  <c r="Q296" i="31"/>
  <c r="I296" i="31"/>
  <c r="O171" i="31"/>
  <c r="G171" i="31"/>
  <c r="M170" i="31"/>
  <c r="J263" i="31"/>
  <c r="O262" i="31"/>
  <c r="G262" i="31"/>
  <c r="M147" i="31"/>
  <c r="K146" i="31"/>
  <c r="P299" i="31"/>
  <c r="H299" i="31"/>
  <c r="M298" i="31"/>
  <c r="K259" i="31"/>
  <c r="Q258" i="31"/>
  <c r="I258" i="31"/>
  <c r="O195" i="31"/>
  <c r="G195" i="31"/>
  <c r="M194" i="31"/>
  <c r="O123" i="31"/>
  <c r="G123" i="31"/>
  <c r="M122" i="31"/>
  <c r="K265" i="31"/>
  <c r="F319" i="31"/>
  <c r="G318" i="31"/>
  <c r="L131" i="31"/>
  <c r="Q130" i="31"/>
  <c r="H130" i="31"/>
  <c r="L347" i="31"/>
  <c r="J346" i="31"/>
  <c r="P315" i="31"/>
  <c r="H315" i="31"/>
  <c r="N314" i="31"/>
  <c r="F314" i="31"/>
  <c r="L309" i="31"/>
  <c r="J308" i="31"/>
  <c r="P149" i="31"/>
  <c r="H149" i="31"/>
  <c r="N148" i="31"/>
  <c r="F148" i="31"/>
  <c r="L219" i="31"/>
  <c r="J218" i="31"/>
  <c r="P179" i="31"/>
  <c r="H179" i="31"/>
  <c r="N178" i="31"/>
  <c r="F178" i="31"/>
  <c r="K1059" i="31"/>
  <c r="P1058" i="31"/>
  <c r="H1058" i="31"/>
  <c r="N17" i="31"/>
  <c r="F17" i="31"/>
  <c r="L16" i="31"/>
  <c r="J349" i="31"/>
  <c r="P348" i="31"/>
  <c r="H348" i="31"/>
  <c r="M341" i="31"/>
  <c r="J340" i="31"/>
  <c r="J141" i="31"/>
  <c r="P140" i="31"/>
  <c r="H140" i="31"/>
  <c r="N15" i="31"/>
  <c r="F15" i="31"/>
  <c r="L14" i="31"/>
  <c r="J297" i="31"/>
  <c r="P296" i="31"/>
  <c r="H296" i="31"/>
  <c r="N171" i="31"/>
  <c r="F171" i="31"/>
  <c r="L170" i="31"/>
  <c r="Q263" i="31"/>
  <c r="I263" i="31"/>
  <c r="N262" i="31"/>
  <c r="F262" i="31"/>
  <c r="L147" i="31"/>
  <c r="J146" i="31"/>
  <c r="O299" i="31"/>
  <c r="G299" i="31"/>
  <c r="L298" i="31"/>
  <c r="J259" i="31"/>
  <c r="P258" i="31"/>
  <c r="H258" i="31"/>
  <c r="N195" i="31"/>
  <c r="F195" i="31"/>
  <c r="L194" i="31"/>
  <c r="N123" i="31"/>
  <c r="F123" i="31"/>
  <c r="L122" i="31"/>
  <c r="J265" i="31"/>
  <c r="L162" i="31"/>
  <c r="F318" i="31"/>
  <c r="K131" i="31"/>
  <c r="P130" i="31"/>
  <c r="F130" i="31"/>
  <c r="K347" i="31"/>
  <c r="Q346" i="31"/>
  <c r="I346" i="31"/>
  <c r="O315" i="31"/>
  <c r="G315" i="31"/>
  <c r="M314" i="31"/>
  <c r="K309" i="31"/>
  <c r="Q308" i="31"/>
  <c r="I308" i="31"/>
  <c r="O149" i="31"/>
  <c r="G149" i="31"/>
  <c r="M148" i="31"/>
  <c r="K219" i="31"/>
  <c r="Q218" i="31"/>
  <c r="I218" i="31"/>
  <c r="O179" i="31"/>
  <c r="G179" i="31"/>
  <c r="M178" i="31"/>
  <c r="J1059" i="31"/>
  <c r="O1058" i="31"/>
  <c r="G1058" i="31"/>
  <c r="M17" i="31"/>
  <c r="K16" i="31"/>
  <c r="Q349" i="31"/>
  <c r="I349" i="31"/>
  <c r="O348" i="31"/>
  <c r="G348" i="31"/>
  <c r="L341" i="31"/>
  <c r="Q340" i="31"/>
  <c r="I340" i="31"/>
  <c r="Q141" i="31"/>
  <c r="I141" i="31"/>
  <c r="O140" i="31"/>
  <c r="G140" i="31"/>
  <c r="M15" i="31"/>
  <c r="K14" i="31"/>
  <c r="Q297" i="31"/>
  <c r="I297" i="31"/>
  <c r="O296" i="31"/>
  <c r="G296" i="31"/>
  <c r="M171" i="31"/>
  <c r="K170" i="31"/>
  <c r="P263" i="31"/>
  <c r="H263" i="31"/>
  <c r="M262" i="31"/>
  <c r="K147" i="31"/>
  <c r="Q146" i="31"/>
  <c r="I146" i="31"/>
  <c r="N299" i="31"/>
  <c r="F299" i="31"/>
  <c r="K298" i="31"/>
  <c r="Q259" i="31"/>
  <c r="I259" i="31"/>
  <c r="O258" i="31"/>
  <c r="G258" i="31"/>
  <c r="M195" i="31"/>
  <c r="K194" i="31"/>
  <c r="M123" i="31"/>
  <c r="K122" i="31"/>
  <c r="Q265" i="31"/>
  <c r="K162" i="31"/>
  <c r="P318" i="31"/>
  <c r="J131" i="31"/>
  <c r="N130" i="31"/>
  <c r="J347" i="31"/>
  <c r="P346" i="31"/>
  <c r="H346" i="31"/>
  <c r="N315" i="31"/>
  <c r="F315" i="31"/>
  <c r="L314" i="31"/>
  <c r="J309" i="31"/>
  <c r="P308" i="31"/>
  <c r="H308" i="31"/>
  <c r="N149" i="31"/>
  <c r="F149" i="31"/>
  <c r="L148" i="31"/>
  <c r="J219" i="31"/>
  <c r="P218" i="31"/>
  <c r="H218" i="31"/>
  <c r="N179" i="31"/>
  <c r="F179" i="31"/>
  <c r="L178" i="31"/>
  <c r="Q1059" i="31"/>
  <c r="I1059" i="31"/>
  <c r="N1058" i="31"/>
  <c r="F1058" i="31"/>
  <c r="L17" i="31"/>
  <c r="J16" i="31"/>
  <c r="P349" i="31"/>
  <c r="H349" i="31"/>
  <c r="N348" i="31"/>
  <c r="F348" i="31"/>
  <c r="K341" i="31"/>
  <c r="P340" i="31"/>
  <c r="H340" i="31"/>
  <c r="P141" i="31"/>
  <c r="H141" i="31"/>
  <c r="N140" i="31"/>
  <c r="F140" i="31"/>
  <c r="L15" i="31"/>
  <c r="J14" i="31"/>
  <c r="P297" i="31"/>
  <c r="H297" i="31"/>
  <c r="N296" i="31"/>
  <c r="F296" i="31"/>
  <c r="L171" i="31"/>
  <c r="J170" i="31"/>
  <c r="O263" i="31"/>
  <c r="G263" i="31"/>
  <c r="L262" i="31"/>
  <c r="J147" i="31"/>
  <c r="P146" i="31"/>
  <c r="M299" i="31"/>
  <c r="L265" i="31"/>
  <c r="N264" i="31"/>
  <c r="Q307" i="31"/>
  <c r="H307" i="31"/>
  <c r="N306" i="31"/>
  <c r="F306" i="31"/>
  <c r="L227" i="31"/>
  <c r="J226" i="31"/>
  <c r="P257" i="31"/>
  <c r="H257" i="31"/>
  <c r="N256" i="31"/>
  <c r="F256" i="31"/>
  <c r="L255" i="31"/>
  <c r="J254" i="31"/>
  <c r="P127" i="31"/>
  <c r="H127" i="31"/>
  <c r="N126" i="31"/>
  <c r="F126" i="31"/>
  <c r="K13" i="31"/>
  <c r="P12" i="31"/>
  <c r="H12" i="31"/>
  <c r="N233" i="31"/>
  <c r="F233" i="31"/>
  <c r="L232" i="31"/>
  <c r="N695" i="31"/>
  <c r="F695" i="31"/>
  <c r="L694" i="31"/>
  <c r="J327" i="31"/>
  <c r="P326" i="31"/>
  <c r="H326" i="31"/>
  <c r="N201" i="31"/>
  <c r="F201" i="31"/>
  <c r="L200" i="31"/>
  <c r="J175" i="31"/>
  <c r="P174" i="31"/>
  <c r="H174" i="31"/>
  <c r="N75" i="31"/>
  <c r="F75" i="31"/>
  <c r="L74" i="31"/>
  <c r="J261" i="31"/>
  <c r="P260" i="31"/>
  <c r="H260" i="31"/>
  <c r="N169" i="31"/>
  <c r="F169" i="31"/>
  <c r="L168" i="31"/>
  <c r="J253" i="31"/>
  <c r="P252" i="31"/>
  <c r="H252" i="31"/>
  <c r="N73" i="31"/>
  <c r="F73" i="31"/>
  <c r="L72" i="31"/>
  <c r="M1097" i="31"/>
  <c r="J1096" i="31"/>
  <c r="P153" i="31"/>
  <c r="H153" i="31"/>
  <c r="N152" i="31"/>
  <c r="F152" i="31"/>
  <c r="L167" i="31"/>
  <c r="J166" i="31"/>
  <c r="P71" i="31"/>
  <c r="H71" i="31"/>
  <c r="N70" i="31"/>
  <c r="F70" i="31"/>
  <c r="K1133" i="31"/>
  <c r="P1132" i="31"/>
  <c r="H146" i="31"/>
  <c r="J298" i="31"/>
  <c r="P259" i="31"/>
  <c r="O122" i="31"/>
  <c r="I265" i="31"/>
  <c r="K264" i="31"/>
  <c r="P307" i="31"/>
  <c r="G307" i="31"/>
  <c r="M306" i="31"/>
  <c r="K227" i="31"/>
  <c r="Q226" i="31"/>
  <c r="I226" i="31"/>
  <c r="O257" i="31"/>
  <c r="G257" i="31"/>
  <c r="M256" i="31"/>
  <c r="K255" i="31"/>
  <c r="Q254" i="31"/>
  <c r="I254" i="31"/>
  <c r="O127" i="31"/>
  <c r="G127" i="31"/>
  <c r="M126" i="31"/>
  <c r="J13" i="31"/>
  <c r="O12" i="31"/>
  <c r="G12" i="31"/>
  <c r="M233" i="31"/>
  <c r="K232" i="31"/>
  <c r="M695" i="31"/>
  <c r="K694" i="31"/>
  <c r="Q327" i="31"/>
  <c r="I327" i="31"/>
  <c r="O326" i="31"/>
  <c r="G326" i="31"/>
  <c r="M201" i="31"/>
  <c r="K200" i="31"/>
  <c r="Q175" i="31"/>
  <c r="I175" i="31"/>
  <c r="O174" i="31"/>
  <c r="G174" i="31"/>
  <c r="M75" i="31"/>
  <c r="K74" i="31"/>
  <c r="Q261" i="31"/>
  <c r="I261" i="31"/>
  <c r="O260" i="31"/>
  <c r="G260" i="31"/>
  <c r="M169" i="31"/>
  <c r="K168" i="31"/>
  <c r="Q253" i="31"/>
  <c r="I253" i="31"/>
  <c r="O252" i="31"/>
  <c r="G252" i="31"/>
  <c r="M73" i="31"/>
  <c r="K72" i="31"/>
  <c r="L1097" i="31"/>
  <c r="Q1096" i="31"/>
  <c r="I1096" i="31"/>
  <c r="O153" i="31"/>
  <c r="G153" i="31"/>
  <c r="M152" i="31"/>
  <c r="K167" i="31"/>
  <c r="Q166" i="31"/>
  <c r="I166" i="31"/>
  <c r="O71" i="31"/>
  <c r="H259" i="31"/>
  <c r="N122" i="31"/>
  <c r="H265" i="31"/>
  <c r="J264" i="31"/>
  <c r="O307" i="31"/>
  <c r="F307" i="31"/>
  <c r="L306" i="31"/>
  <c r="J227" i="31"/>
  <c r="P226" i="31"/>
  <c r="H226" i="31"/>
  <c r="N257" i="31"/>
  <c r="F257" i="31"/>
  <c r="L256" i="31"/>
  <c r="J255" i="31"/>
  <c r="P254" i="31"/>
  <c r="H254" i="31"/>
  <c r="N127" i="31"/>
  <c r="F127" i="31"/>
  <c r="L126" i="31"/>
  <c r="Q13" i="31"/>
  <c r="I13" i="31"/>
  <c r="N12" i="31"/>
  <c r="F12" i="31"/>
  <c r="L233" i="31"/>
  <c r="J232" i="31"/>
  <c r="L695" i="31"/>
  <c r="J694" i="31"/>
  <c r="P327" i="31"/>
  <c r="H327" i="31"/>
  <c r="N326" i="31"/>
  <c r="F326" i="31"/>
  <c r="L201" i="31"/>
  <c r="J200" i="31"/>
  <c r="P175" i="31"/>
  <c r="H175" i="31"/>
  <c r="N174" i="31"/>
  <c r="F174" i="31"/>
  <c r="L75" i="31"/>
  <c r="J74" i="31"/>
  <c r="P261" i="31"/>
  <c r="H261" i="31"/>
  <c r="N260" i="31"/>
  <c r="F260" i="31"/>
  <c r="L169" i="31"/>
  <c r="J168" i="31"/>
  <c r="P253" i="31"/>
  <c r="H253" i="31"/>
  <c r="N252" i="31"/>
  <c r="F252" i="31"/>
  <c r="L73" i="31"/>
  <c r="J72" i="31"/>
  <c r="K1097" i="31"/>
  <c r="P1096" i="31"/>
  <c r="H1096" i="31"/>
  <c r="N153" i="31"/>
  <c r="F153" i="31"/>
  <c r="L152" i="31"/>
  <c r="J167" i="31"/>
  <c r="P166" i="31"/>
  <c r="N258" i="31"/>
  <c r="Q123" i="31"/>
  <c r="J122" i="31"/>
  <c r="I264" i="31"/>
  <c r="N307" i="31"/>
  <c r="K306" i="31"/>
  <c r="Q227" i="31"/>
  <c r="I227" i="31"/>
  <c r="O226" i="31"/>
  <c r="G226" i="31"/>
  <c r="M257" i="31"/>
  <c r="K256" i="31"/>
  <c r="Q255" i="31"/>
  <c r="I255" i="31"/>
  <c r="O254" i="31"/>
  <c r="G254" i="31"/>
  <c r="M127" i="31"/>
  <c r="K126" i="31"/>
  <c r="P13" i="31"/>
  <c r="H13" i="31"/>
  <c r="M12" i="31"/>
  <c r="K233" i="31"/>
  <c r="Q232" i="31"/>
  <c r="I232" i="31"/>
  <c r="K695" i="31"/>
  <c r="Q694" i="31"/>
  <c r="I694" i="31"/>
  <c r="O327" i="31"/>
  <c r="G327" i="31"/>
  <c r="M326" i="31"/>
  <c r="K201" i="31"/>
  <c r="Q200" i="31"/>
  <c r="I200" i="31"/>
  <c r="O175" i="31"/>
  <c r="G175" i="31"/>
  <c r="M174" i="31"/>
  <c r="K75" i="31"/>
  <c r="Q74" i="31"/>
  <c r="I74" i="31"/>
  <c r="O261" i="31"/>
  <c r="G261" i="31"/>
  <c r="M260" i="31"/>
  <c r="K169" i="31"/>
  <c r="Q168" i="31"/>
  <c r="I168" i="31"/>
  <c r="O253" i="31"/>
  <c r="G253" i="31"/>
  <c r="M252" i="31"/>
  <c r="K73" i="31"/>
  <c r="Q72" i="31"/>
  <c r="I72" i="31"/>
  <c r="J1097" i="31"/>
  <c r="O1096" i="31"/>
  <c r="G1096" i="31"/>
  <c r="M153" i="31"/>
  <c r="K152" i="31"/>
  <c r="Q167" i="31"/>
  <c r="I167" i="31"/>
  <c r="O166" i="31"/>
  <c r="G166" i="31"/>
  <c r="M71" i="31"/>
  <c r="K70" i="31"/>
  <c r="F258" i="31"/>
  <c r="P123" i="31"/>
  <c r="G122" i="31"/>
  <c r="H264" i="31"/>
  <c r="M307" i="31"/>
  <c r="J306" i="31"/>
  <c r="P227" i="31"/>
  <c r="H227" i="31"/>
  <c r="N226" i="31"/>
  <c r="F226" i="31"/>
  <c r="L257" i="31"/>
  <c r="J256" i="31"/>
  <c r="P255" i="31"/>
  <c r="H255" i="31"/>
  <c r="N254" i="31"/>
  <c r="F254" i="31"/>
  <c r="L127" i="31"/>
  <c r="J126" i="31"/>
  <c r="O13" i="31"/>
  <c r="G13" i="31"/>
  <c r="L12" i="31"/>
  <c r="J233" i="31"/>
  <c r="P232" i="31"/>
  <c r="H232" i="31"/>
  <c r="J695" i="31"/>
  <c r="P694" i="31"/>
  <c r="H694" i="31"/>
  <c r="N327" i="31"/>
  <c r="F327" i="31"/>
  <c r="L326" i="31"/>
  <c r="J201" i="31"/>
  <c r="P200" i="31"/>
  <c r="H200" i="31"/>
  <c r="N175" i="31"/>
  <c r="F175" i="31"/>
  <c r="L174" i="31"/>
  <c r="J75" i="31"/>
  <c r="P74" i="31"/>
  <c r="H74" i="31"/>
  <c r="N261" i="31"/>
  <c r="F261" i="31"/>
  <c r="L260" i="31"/>
  <c r="J169" i="31"/>
  <c r="P168" i="31"/>
  <c r="H168" i="31"/>
  <c r="N253" i="31"/>
  <c r="F253" i="31"/>
  <c r="L252" i="31"/>
  <c r="J73" i="31"/>
  <c r="P72" i="31"/>
  <c r="H72" i="31"/>
  <c r="Q1097" i="31"/>
  <c r="I1097" i="31"/>
  <c r="N1096" i="31"/>
  <c r="F1096" i="31"/>
  <c r="L153" i="31"/>
  <c r="J152" i="31"/>
  <c r="P167" i="31"/>
  <c r="H167" i="31"/>
  <c r="N166" i="31"/>
  <c r="F166" i="31"/>
  <c r="L71" i="31"/>
  <c r="J70" i="31"/>
  <c r="O1133" i="31"/>
  <c r="G1133" i="31"/>
  <c r="L195" i="31"/>
  <c r="L123" i="31"/>
  <c r="F122" i="31"/>
  <c r="Q264" i="31"/>
  <c r="G264" i="31"/>
  <c r="L307" i="31"/>
  <c r="Q306" i="31"/>
  <c r="I306" i="31"/>
  <c r="O227" i="31"/>
  <c r="G227" i="31"/>
  <c r="M226" i="31"/>
  <c r="K257" i="31"/>
  <c r="Q256" i="31"/>
  <c r="I256" i="31"/>
  <c r="O255" i="31"/>
  <c r="G255" i="31"/>
  <c r="M254" i="31"/>
  <c r="K127" i="31"/>
  <c r="Q126" i="31"/>
  <c r="I126" i="31"/>
  <c r="N13" i="31"/>
  <c r="F13" i="31"/>
  <c r="K12" i="31"/>
  <c r="Q233" i="31"/>
  <c r="I233" i="31"/>
  <c r="O232" i="31"/>
  <c r="G232" i="31"/>
  <c r="Q695" i="31"/>
  <c r="I695" i="31"/>
  <c r="O694" i="31"/>
  <c r="G694" i="31"/>
  <c r="M327" i="31"/>
  <c r="K326" i="31"/>
  <c r="Q201" i="31"/>
  <c r="I201" i="31"/>
  <c r="O200" i="31"/>
  <c r="G200" i="31"/>
  <c r="M175" i="31"/>
  <c r="K174" i="31"/>
  <c r="Q75" i="31"/>
  <c r="I75" i="31"/>
  <c r="O74" i="31"/>
  <c r="G74" i="31"/>
  <c r="M261" i="31"/>
  <c r="K260" i="31"/>
  <c r="Q169" i="31"/>
  <c r="I169" i="31"/>
  <c r="O168" i="31"/>
  <c r="G168" i="31"/>
  <c r="M253" i="31"/>
  <c r="K252" i="31"/>
  <c r="Q73" i="31"/>
  <c r="I73" i="31"/>
  <c r="O72" i="31"/>
  <c r="G72" i="31"/>
  <c r="P1097" i="31"/>
  <c r="H1097" i="31"/>
  <c r="M1096" i="31"/>
  <c r="K153" i="31"/>
  <c r="Q152" i="31"/>
  <c r="I152" i="31"/>
  <c r="O167" i="31"/>
  <c r="G167" i="31"/>
  <c r="M166" i="31"/>
  <c r="K71" i="31"/>
  <c r="Q70" i="31"/>
  <c r="I70" i="31"/>
  <c r="N1133" i="31"/>
  <c r="F1133" i="31"/>
  <c r="I123" i="31"/>
  <c r="P265" i="31"/>
  <c r="P264" i="31"/>
  <c r="F264" i="31"/>
  <c r="K307" i="31"/>
  <c r="P306" i="31"/>
  <c r="H306" i="31"/>
  <c r="N227" i="31"/>
  <c r="F227" i="31"/>
  <c r="L226" i="31"/>
  <c r="J257" i="31"/>
  <c r="P256" i="31"/>
  <c r="H256" i="31"/>
  <c r="N255" i="31"/>
  <c r="F255" i="31"/>
  <c r="L254" i="31"/>
  <c r="J127" i="31"/>
  <c r="P126" i="31"/>
  <c r="H126" i="31"/>
  <c r="M13" i="31"/>
  <c r="J12" i="31"/>
  <c r="P233" i="31"/>
  <c r="H233" i="31"/>
  <c r="N232" i="31"/>
  <c r="F232" i="31"/>
  <c r="P695" i="31"/>
  <c r="H695" i="31"/>
  <c r="N694" i="31"/>
  <c r="F694" i="31"/>
  <c r="L327" i="31"/>
  <c r="J326" i="31"/>
  <c r="P201" i="31"/>
  <c r="H201" i="31"/>
  <c r="N200" i="31"/>
  <c r="F200" i="31"/>
  <c r="L175" i="31"/>
  <c r="J174" i="31"/>
  <c r="P75" i="31"/>
  <c r="H75" i="31"/>
  <c r="N74" i="31"/>
  <c r="F74" i="31"/>
  <c r="L261" i="31"/>
  <c r="J260" i="31"/>
  <c r="P169" i="31"/>
  <c r="H169" i="31"/>
  <c r="N168" i="31"/>
  <c r="F168" i="31"/>
  <c r="L253" i="31"/>
  <c r="J252" i="31"/>
  <c r="P73" i="31"/>
  <c r="H73" i="31"/>
  <c r="N72" i="31"/>
  <c r="F72" i="31"/>
  <c r="O1097" i="31"/>
  <c r="G1097" i="31"/>
  <c r="L1096" i="31"/>
  <c r="J153" i="31"/>
  <c r="P152" i="31"/>
  <c r="H152" i="31"/>
  <c r="N167" i="31"/>
  <c r="F167" i="31"/>
  <c r="L166" i="31"/>
  <c r="J71" i="31"/>
  <c r="P70" i="31"/>
  <c r="H70" i="31"/>
  <c r="M1133" i="31"/>
  <c r="J1132" i="31"/>
  <c r="O301" i="31"/>
  <c r="G301" i="31"/>
  <c r="L300" i="31"/>
  <c r="Q69" i="31"/>
  <c r="J194" i="31"/>
  <c r="H123" i="31"/>
  <c r="M265" i="31"/>
  <c r="O264" i="31"/>
  <c r="I307" i="31"/>
  <c r="O306" i="31"/>
  <c r="G306" i="31"/>
  <c r="M227" i="31"/>
  <c r="K226" i="31"/>
  <c r="Q257" i="31"/>
  <c r="I257" i="31"/>
  <c r="O256" i="31"/>
  <c r="G256" i="31"/>
  <c r="M255" i="31"/>
  <c r="K254" i="31"/>
  <c r="Q127" i="31"/>
  <c r="I127" i="31"/>
  <c r="O126" i="31"/>
  <c r="G126" i="31"/>
  <c r="L13" i="31"/>
  <c r="Q12" i="31"/>
  <c r="I12" i="31"/>
  <c r="O233" i="31"/>
  <c r="G233" i="31"/>
  <c r="M232" i="31"/>
  <c r="O695" i="31"/>
  <c r="G695" i="31"/>
  <c r="M694" i="31"/>
  <c r="K327" i="31"/>
  <c r="Q326" i="31"/>
  <c r="I326" i="31"/>
  <c r="O201" i="31"/>
  <c r="G201" i="31"/>
  <c r="M200" i="31"/>
  <c r="K175" i="31"/>
  <c r="Q174" i="31"/>
  <c r="I174" i="31"/>
  <c r="O75" i="31"/>
  <c r="G75" i="31"/>
  <c r="M74" i="31"/>
  <c r="K261" i="31"/>
  <c r="Q260" i="31"/>
  <c r="I260" i="31"/>
  <c r="O169" i="31"/>
  <c r="G169" i="31"/>
  <c r="M168" i="31"/>
  <c r="K253" i="31"/>
  <c r="Q252" i="31"/>
  <c r="I252" i="31"/>
  <c r="O73" i="31"/>
  <c r="G73" i="31"/>
  <c r="M72" i="31"/>
  <c r="N1097" i="31"/>
  <c r="F1097" i="31"/>
  <c r="K1096" i="31"/>
  <c r="Q153" i="31"/>
  <c r="I153" i="31"/>
  <c r="O152" i="31"/>
  <c r="G152" i="31"/>
  <c r="M167" i="31"/>
  <c r="K166" i="31"/>
  <c r="Q71" i="31"/>
  <c r="I71" i="31"/>
  <c r="P1133" i="31"/>
  <c r="M1132" i="31"/>
  <c r="Q301" i="31"/>
  <c r="H301" i="31"/>
  <c r="K300" i="31"/>
  <c r="O69" i="31"/>
  <c r="G69" i="31"/>
  <c r="L68" i="31"/>
  <c r="J165" i="31"/>
  <c r="P164" i="31"/>
  <c r="H164" i="31"/>
  <c r="N207" i="31"/>
  <c r="F207" i="31"/>
  <c r="L206" i="31"/>
  <c r="J159" i="31"/>
  <c r="P158" i="31"/>
  <c r="H158" i="31"/>
  <c r="N289" i="31"/>
  <c r="F289" i="31"/>
  <c r="L288" i="31"/>
  <c r="J65" i="31"/>
  <c r="P64" i="31"/>
  <c r="H64" i="31"/>
  <c r="N177" i="31"/>
  <c r="F177" i="31"/>
  <c r="L176" i="31"/>
  <c r="J157" i="31"/>
  <c r="P156" i="31"/>
  <c r="H156" i="31"/>
  <c r="N283" i="31"/>
  <c r="F283" i="31"/>
  <c r="L282" i="31"/>
  <c r="J311" i="31"/>
  <c r="P310" i="31"/>
  <c r="H310" i="31"/>
  <c r="J99" i="31"/>
  <c r="P98" i="31"/>
  <c r="H98" i="31"/>
  <c r="N351" i="31"/>
  <c r="F351" i="31"/>
  <c r="L350" i="31"/>
  <c r="J1073" i="31"/>
  <c r="P1072" i="31"/>
  <c r="H1072" i="31"/>
  <c r="N285" i="31"/>
  <c r="F285" i="31"/>
  <c r="L284" i="31"/>
  <c r="J1079" i="31"/>
  <c r="P1078" i="31"/>
  <c r="H1078" i="31"/>
  <c r="N357" i="31"/>
  <c r="F357" i="31"/>
  <c r="L356" i="31"/>
  <c r="N345" i="31"/>
  <c r="F345" i="31"/>
  <c r="L344" i="31"/>
  <c r="J181" i="31"/>
  <c r="P180" i="31"/>
  <c r="H180" i="31"/>
  <c r="N173" i="31"/>
  <c r="G71" i="31"/>
  <c r="L1133" i="31"/>
  <c r="L1132" i="31"/>
  <c r="P301" i="31"/>
  <c r="F301" i="31"/>
  <c r="J300" i="31"/>
  <c r="N69" i="31"/>
  <c r="F69" i="31"/>
  <c r="K68" i="31"/>
  <c r="Q165" i="31"/>
  <c r="I165" i="31"/>
  <c r="O164" i="31"/>
  <c r="G164" i="31"/>
  <c r="M207" i="31"/>
  <c r="K206" i="31"/>
  <c r="Q159" i="31"/>
  <c r="I159" i="31"/>
  <c r="O158" i="31"/>
  <c r="G158" i="31"/>
  <c r="M289" i="31"/>
  <c r="K288" i="31"/>
  <c r="Q65" i="31"/>
  <c r="I65" i="31"/>
  <c r="O64" i="31"/>
  <c r="G64" i="31"/>
  <c r="M177" i="31"/>
  <c r="K176" i="31"/>
  <c r="Q157" i="31"/>
  <c r="I157" i="31"/>
  <c r="O156" i="31"/>
  <c r="G156" i="31"/>
  <c r="M283" i="31"/>
  <c r="K282" i="31"/>
  <c r="Q311" i="31"/>
  <c r="I311" i="31"/>
  <c r="O310" i="31"/>
  <c r="G310" i="31"/>
  <c r="Q99" i="31"/>
  <c r="I99" i="31"/>
  <c r="O98" i="31"/>
  <c r="G98" i="31"/>
  <c r="M351" i="31"/>
  <c r="K350" i="31"/>
  <c r="Q1073" i="31"/>
  <c r="I1073" i="31"/>
  <c r="O1072" i="31"/>
  <c r="G1072" i="31"/>
  <c r="M285" i="31"/>
  <c r="K284" i="31"/>
  <c r="Q1079" i="31"/>
  <c r="I1079" i="31"/>
  <c r="O1078" i="31"/>
  <c r="G1078" i="31"/>
  <c r="M357" i="31"/>
  <c r="K356" i="31"/>
  <c r="M345" i="31"/>
  <c r="K344" i="31"/>
  <c r="Q181" i="31"/>
  <c r="I181" i="31"/>
  <c r="O180" i="31"/>
  <c r="G180" i="31"/>
  <c r="F71" i="31"/>
  <c r="J1133" i="31"/>
  <c r="K1132" i="31"/>
  <c r="N301" i="31"/>
  <c r="I300" i="31"/>
  <c r="M69" i="31"/>
  <c r="J68" i="31"/>
  <c r="P165" i="31"/>
  <c r="H165" i="31"/>
  <c r="N164" i="31"/>
  <c r="F164" i="31"/>
  <c r="L207" i="31"/>
  <c r="J206" i="31"/>
  <c r="P159" i="31"/>
  <c r="H159" i="31"/>
  <c r="N158" i="31"/>
  <c r="F158" i="31"/>
  <c r="L289" i="31"/>
  <c r="J288" i="31"/>
  <c r="P65" i="31"/>
  <c r="H65" i="31"/>
  <c r="N64" i="31"/>
  <c r="F64" i="31"/>
  <c r="L177" i="31"/>
  <c r="J176" i="31"/>
  <c r="P157" i="31"/>
  <c r="H157" i="31"/>
  <c r="N156" i="31"/>
  <c r="F156" i="31"/>
  <c r="L283" i="31"/>
  <c r="J282" i="31"/>
  <c r="P311" i="31"/>
  <c r="H311" i="31"/>
  <c r="N310" i="31"/>
  <c r="F310" i="31"/>
  <c r="P99" i="31"/>
  <c r="H99" i="31"/>
  <c r="N98" i="31"/>
  <c r="F98" i="31"/>
  <c r="L351" i="31"/>
  <c r="J350" i="31"/>
  <c r="P1073" i="31"/>
  <c r="H1073" i="31"/>
  <c r="N1072" i="31"/>
  <c r="F1072" i="31"/>
  <c r="L285" i="31"/>
  <c r="J284" i="31"/>
  <c r="P1079" i="31"/>
  <c r="H1079" i="31"/>
  <c r="N1078" i="31"/>
  <c r="F1078" i="31"/>
  <c r="L357" i="31"/>
  <c r="J356" i="31"/>
  <c r="L345" i="31"/>
  <c r="J344" i="31"/>
  <c r="P181" i="31"/>
  <c r="H181" i="31"/>
  <c r="O70" i="31"/>
  <c r="I1133" i="31"/>
  <c r="I1132" i="31"/>
  <c r="M301" i="31"/>
  <c r="Q300" i="31"/>
  <c r="H300" i="31"/>
  <c r="L69" i="31"/>
  <c r="Q68" i="31"/>
  <c r="I68" i="31"/>
  <c r="O165" i="31"/>
  <c r="G165" i="31"/>
  <c r="M164" i="31"/>
  <c r="K207" i="31"/>
  <c r="Q206" i="31"/>
  <c r="I206" i="31"/>
  <c r="O159" i="31"/>
  <c r="G159" i="31"/>
  <c r="M158" i="31"/>
  <c r="K289" i="31"/>
  <c r="Q288" i="31"/>
  <c r="I288" i="31"/>
  <c r="O65" i="31"/>
  <c r="G65" i="31"/>
  <c r="M64" i="31"/>
  <c r="K177" i="31"/>
  <c r="Q176" i="31"/>
  <c r="I176" i="31"/>
  <c r="O157" i="31"/>
  <c r="G157" i="31"/>
  <c r="M156" i="31"/>
  <c r="K283" i="31"/>
  <c r="Q282" i="31"/>
  <c r="I282" i="31"/>
  <c r="O311" i="31"/>
  <c r="G311" i="31"/>
  <c r="M310" i="31"/>
  <c r="O99" i="31"/>
  <c r="G99" i="31"/>
  <c r="M98" i="31"/>
  <c r="K351" i="31"/>
  <c r="Q350" i="31"/>
  <c r="I350" i="31"/>
  <c r="O1073" i="31"/>
  <c r="G1073" i="31"/>
  <c r="M1072" i="31"/>
  <c r="K285" i="31"/>
  <c r="Q284" i="31"/>
  <c r="I284" i="31"/>
  <c r="O1079" i="31"/>
  <c r="G1079" i="31"/>
  <c r="M1078" i="31"/>
  <c r="K357" i="31"/>
  <c r="Q356" i="31"/>
  <c r="I356" i="31"/>
  <c r="K345" i="31"/>
  <c r="Q344" i="31"/>
  <c r="I344" i="31"/>
  <c r="O181" i="31"/>
  <c r="M70" i="31"/>
  <c r="H1133" i="31"/>
  <c r="H1132" i="31"/>
  <c r="L301" i="31"/>
  <c r="P300" i="31"/>
  <c r="G300" i="31"/>
  <c r="K69" i="31"/>
  <c r="P68" i="31"/>
  <c r="H68" i="31"/>
  <c r="N165" i="31"/>
  <c r="F165" i="31"/>
  <c r="L164" i="31"/>
  <c r="J207" i="31"/>
  <c r="P206" i="31"/>
  <c r="H206" i="31"/>
  <c r="N159" i="31"/>
  <c r="F159" i="31"/>
  <c r="L158" i="31"/>
  <c r="J289" i="31"/>
  <c r="P288" i="31"/>
  <c r="H288" i="31"/>
  <c r="N65" i="31"/>
  <c r="F65" i="31"/>
  <c r="L64" i="31"/>
  <c r="J177" i="31"/>
  <c r="P176" i="31"/>
  <c r="H176" i="31"/>
  <c r="N157" i="31"/>
  <c r="F157" i="31"/>
  <c r="L156" i="31"/>
  <c r="J283" i="31"/>
  <c r="P282" i="31"/>
  <c r="H282" i="31"/>
  <c r="N311" i="31"/>
  <c r="F311" i="31"/>
  <c r="L310" i="31"/>
  <c r="N99" i="31"/>
  <c r="F99" i="31"/>
  <c r="L98" i="31"/>
  <c r="J351" i="31"/>
  <c r="P350" i="31"/>
  <c r="H350" i="31"/>
  <c r="N1073" i="31"/>
  <c r="F1073" i="31"/>
  <c r="L1072" i="31"/>
  <c r="J285" i="31"/>
  <c r="P284" i="31"/>
  <c r="H284" i="31"/>
  <c r="N1079" i="31"/>
  <c r="F1079" i="31"/>
  <c r="L1078" i="31"/>
  <c r="J357" i="31"/>
  <c r="P356" i="31"/>
  <c r="H356" i="31"/>
  <c r="J345" i="31"/>
  <c r="P344" i="31"/>
  <c r="H344" i="31"/>
  <c r="N181" i="31"/>
  <c r="F181" i="31"/>
  <c r="L180" i="31"/>
  <c r="J173" i="31"/>
  <c r="L70" i="31"/>
  <c r="Q1132" i="31"/>
  <c r="G1132" i="31"/>
  <c r="K301" i="31"/>
  <c r="O300" i="31"/>
  <c r="F300" i="31"/>
  <c r="J69" i="31"/>
  <c r="O68" i="31"/>
  <c r="G68" i="31"/>
  <c r="M165" i="31"/>
  <c r="K164" i="31"/>
  <c r="Q207" i="31"/>
  <c r="I207" i="31"/>
  <c r="O206" i="31"/>
  <c r="G206" i="31"/>
  <c r="M159" i="31"/>
  <c r="K158" i="31"/>
  <c r="Q289" i="31"/>
  <c r="I289" i="31"/>
  <c r="O288" i="31"/>
  <c r="G288" i="31"/>
  <c r="M65" i="31"/>
  <c r="K64" i="31"/>
  <c r="Q177" i="31"/>
  <c r="I177" i="31"/>
  <c r="O176" i="31"/>
  <c r="G176" i="31"/>
  <c r="M157" i="31"/>
  <c r="K156" i="31"/>
  <c r="Q283" i="31"/>
  <c r="I283" i="31"/>
  <c r="O282" i="31"/>
  <c r="G282" i="31"/>
  <c r="M311" i="31"/>
  <c r="K310" i="31"/>
  <c r="M99" i="31"/>
  <c r="K98" i="31"/>
  <c r="Q351" i="31"/>
  <c r="I351" i="31"/>
  <c r="O350" i="31"/>
  <c r="G350" i="31"/>
  <c r="M1073" i="31"/>
  <c r="K1072" i="31"/>
  <c r="Q285" i="31"/>
  <c r="I285" i="31"/>
  <c r="O284" i="31"/>
  <c r="G284" i="31"/>
  <c r="M1079" i="31"/>
  <c r="K1078" i="31"/>
  <c r="Q357" i="31"/>
  <c r="I357" i="31"/>
  <c r="O356" i="31"/>
  <c r="G356" i="31"/>
  <c r="Q345" i="31"/>
  <c r="I345" i="31"/>
  <c r="O344" i="31"/>
  <c r="G344" i="31"/>
  <c r="M181" i="31"/>
  <c r="K180" i="31"/>
  <c r="Q173" i="31"/>
  <c r="I173" i="31"/>
  <c r="O172" i="31"/>
  <c r="G172" i="31"/>
  <c r="M251" i="31"/>
  <c r="G70" i="31"/>
  <c r="O1132" i="31"/>
  <c r="F1132" i="31"/>
  <c r="J301" i="31"/>
  <c r="N300" i="31"/>
  <c r="I69" i="31"/>
  <c r="N68" i="31"/>
  <c r="F68" i="31"/>
  <c r="L165" i="31"/>
  <c r="J164" i="31"/>
  <c r="P207" i="31"/>
  <c r="H207" i="31"/>
  <c r="N206" i="31"/>
  <c r="F206" i="31"/>
  <c r="L159" i="31"/>
  <c r="J158" i="31"/>
  <c r="P289" i="31"/>
  <c r="H289" i="31"/>
  <c r="N288" i="31"/>
  <c r="F288" i="31"/>
  <c r="L65" i="31"/>
  <c r="J64" i="31"/>
  <c r="P177" i="31"/>
  <c r="H177" i="31"/>
  <c r="N176" i="31"/>
  <c r="F176" i="31"/>
  <c r="L157" i="31"/>
  <c r="J156" i="31"/>
  <c r="P283" i="31"/>
  <c r="H283" i="31"/>
  <c r="N282" i="31"/>
  <c r="F282" i="31"/>
  <c r="L311" i="31"/>
  <c r="J310" i="31"/>
  <c r="L99" i="31"/>
  <c r="J98" i="31"/>
  <c r="P351" i="31"/>
  <c r="H351" i="31"/>
  <c r="N350" i="31"/>
  <c r="F350" i="31"/>
  <c r="L1073" i="31"/>
  <c r="J1072" i="31"/>
  <c r="P285" i="31"/>
  <c r="H285" i="31"/>
  <c r="N284" i="31"/>
  <c r="F284" i="31"/>
  <c r="L1079" i="31"/>
  <c r="J1078" i="31"/>
  <c r="P357" i="31"/>
  <c r="H357" i="31"/>
  <c r="N356" i="31"/>
  <c r="F356" i="31"/>
  <c r="P345" i="31"/>
  <c r="H345" i="31"/>
  <c r="N344" i="31"/>
  <c r="F344" i="31"/>
  <c r="L181" i="31"/>
  <c r="J180" i="31"/>
  <c r="P173" i="31"/>
  <c r="H173" i="31"/>
  <c r="N172" i="31"/>
  <c r="F172" i="31"/>
  <c r="H166" i="31"/>
  <c r="N71" i="31"/>
  <c r="Q1133" i="31"/>
  <c r="N1132" i="31"/>
  <c r="I301" i="31"/>
  <c r="M300" i="31"/>
  <c r="P69" i="31"/>
  <c r="H69" i="31"/>
  <c r="M68" i="31"/>
  <c r="K165" i="31"/>
  <c r="Q164" i="31"/>
  <c r="I164" i="31"/>
  <c r="O207" i="31"/>
  <c r="G207" i="31"/>
  <c r="M206" i="31"/>
  <c r="K159" i="31"/>
  <c r="Q158" i="31"/>
  <c r="I158" i="31"/>
  <c r="O289" i="31"/>
  <c r="G289" i="31"/>
  <c r="M288" i="31"/>
  <c r="K65" i="31"/>
  <c r="Q64" i="31"/>
  <c r="I64" i="31"/>
  <c r="O177" i="31"/>
  <c r="G177" i="31"/>
  <c r="M176" i="31"/>
  <c r="K157" i="31"/>
  <c r="Q156" i="31"/>
  <c r="I156" i="31"/>
  <c r="O283" i="31"/>
  <c r="G283" i="31"/>
  <c r="M282" i="31"/>
  <c r="K311" i="31"/>
  <c r="Q310" i="31"/>
  <c r="I310" i="31"/>
  <c r="K99" i="31"/>
  <c r="Q98" i="31"/>
  <c r="I98" i="31"/>
  <c r="O351" i="31"/>
  <c r="G351" i="31"/>
  <c r="M350" i="31"/>
  <c r="K1073" i="31"/>
  <c r="Q1072" i="31"/>
  <c r="I1072" i="31"/>
  <c r="O285" i="31"/>
  <c r="G285" i="31"/>
  <c r="M284" i="31"/>
  <c r="K1079" i="31"/>
  <c r="Q1078" i="31"/>
  <c r="I1078" i="31"/>
  <c r="O357" i="31"/>
  <c r="G357" i="31"/>
  <c r="M356" i="31"/>
  <c r="O345" i="31"/>
  <c r="G345" i="31"/>
  <c r="M344" i="31"/>
  <c r="K181" i="31"/>
  <c r="Q180" i="31"/>
  <c r="I180" i="31"/>
  <c r="O173" i="31"/>
  <c r="G173" i="31"/>
  <c r="M172" i="31"/>
  <c r="K251" i="31"/>
  <c r="Q250" i="31"/>
  <c r="I250" i="31"/>
  <c r="O281" i="31"/>
  <c r="L173" i="31"/>
  <c r="K172" i="31"/>
  <c r="N251" i="31"/>
  <c r="H250" i="31"/>
  <c r="M281" i="31"/>
  <c r="K280" i="31"/>
  <c r="Q241" i="31"/>
  <c r="I241" i="31"/>
  <c r="O240" i="31"/>
  <c r="G240" i="31"/>
  <c r="M1065" i="31"/>
  <c r="K1064" i="31"/>
  <c r="Q1091" i="31"/>
  <c r="I1091" i="31"/>
  <c r="O1090" i="31"/>
  <c r="G1090" i="31"/>
  <c r="M389" i="31"/>
  <c r="K388" i="31"/>
  <c r="Q151" i="31"/>
  <c r="I151" i="31"/>
  <c r="O150" i="31"/>
  <c r="G150" i="31"/>
  <c r="M229" i="31"/>
  <c r="K228" i="31"/>
  <c r="Q211" i="31"/>
  <c r="I211" i="31"/>
  <c r="O210" i="31"/>
  <c r="G210" i="31"/>
  <c r="M155" i="31"/>
  <c r="K154" i="31"/>
  <c r="Q239" i="31"/>
  <c r="I239" i="31"/>
  <c r="O238" i="31"/>
  <c r="G238" i="31"/>
  <c r="M57" i="31"/>
  <c r="K56" i="31"/>
  <c r="Q293" i="31"/>
  <c r="I293" i="31"/>
  <c r="O292" i="31"/>
  <c r="G292" i="31"/>
  <c r="L335" i="31"/>
  <c r="Q334" i="31"/>
  <c r="I334" i="31"/>
  <c r="O133" i="31"/>
  <c r="G133" i="31"/>
  <c r="M132" i="31"/>
  <c r="K279" i="31"/>
  <c r="Q278" i="31"/>
  <c r="I278" i="31"/>
  <c r="O291" i="31"/>
  <c r="G291" i="31"/>
  <c r="M290" i="31"/>
  <c r="J11" i="31"/>
  <c r="O10" i="31"/>
  <c r="G10" i="31"/>
  <c r="M55" i="31"/>
  <c r="K54" i="31"/>
  <c r="M235" i="31"/>
  <c r="K234" i="31"/>
  <c r="Q53" i="31"/>
  <c r="I53" i="31"/>
  <c r="K173" i="31"/>
  <c r="J172" i="31"/>
  <c r="L251" i="31"/>
  <c r="P250" i="31"/>
  <c r="G250" i="31"/>
  <c r="L281" i="31"/>
  <c r="J280" i="31"/>
  <c r="P241" i="31"/>
  <c r="H241" i="31"/>
  <c r="N240" i="31"/>
  <c r="F240" i="31"/>
  <c r="L1065" i="31"/>
  <c r="J1064" i="31"/>
  <c r="P1091" i="31"/>
  <c r="H1091" i="31"/>
  <c r="N1090" i="31"/>
  <c r="F1090" i="31"/>
  <c r="L389" i="31"/>
  <c r="J388" i="31"/>
  <c r="P151" i="31"/>
  <c r="H151" i="31"/>
  <c r="N150" i="31"/>
  <c r="F150" i="31"/>
  <c r="L229" i="31"/>
  <c r="J228" i="31"/>
  <c r="P211" i="31"/>
  <c r="H211" i="31"/>
  <c r="N210" i="31"/>
  <c r="F210" i="31"/>
  <c r="L155" i="31"/>
  <c r="J154" i="31"/>
  <c r="P239" i="31"/>
  <c r="H239" i="31"/>
  <c r="N238" i="31"/>
  <c r="F238" i="31"/>
  <c r="L57" i="31"/>
  <c r="J56" i="31"/>
  <c r="P293" i="31"/>
  <c r="H293" i="31"/>
  <c r="N292" i="31"/>
  <c r="F292" i="31"/>
  <c r="K335" i="31"/>
  <c r="P334" i="31"/>
  <c r="H334" i="31"/>
  <c r="N133" i="31"/>
  <c r="F133" i="31"/>
  <c r="L132" i="31"/>
  <c r="J279" i="31"/>
  <c r="P278" i="31"/>
  <c r="H278" i="31"/>
  <c r="N291" i="31"/>
  <c r="F291" i="31"/>
  <c r="L290" i="31"/>
  <c r="Q11" i="31"/>
  <c r="I11" i="31"/>
  <c r="N10" i="31"/>
  <c r="F10" i="31"/>
  <c r="L55" i="31"/>
  <c r="J54" i="31"/>
  <c r="G181" i="31"/>
  <c r="F173" i="31"/>
  <c r="I172" i="31"/>
  <c r="J251" i="31"/>
  <c r="O250" i="31"/>
  <c r="F250" i="31"/>
  <c r="K281" i="31"/>
  <c r="Q280" i="31"/>
  <c r="I280" i="31"/>
  <c r="O241" i="31"/>
  <c r="G241" i="31"/>
  <c r="M240" i="31"/>
  <c r="K1065" i="31"/>
  <c r="Q1064" i="31"/>
  <c r="I1064" i="31"/>
  <c r="O1091" i="31"/>
  <c r="G1091" i="31"/>
  <c r="M1090" i="31"/>
  <c r="K389" i="31"/>
  <c r="Q388" i="31"/>
  <c r="I388" i="31"/>
  <c r="O151" i="31"/>
  <c r="G151" i="31"/>
  <c r="M150" i="31"/>
  <c r="K229" i="31"/>
  <c r="Q228" i="31"/>
  <c r="I228" i="31"/>
  <c r="O211" i="31"/>
  <c r="G211" i="31"/>
  <c r="M210" i="31"/>
  <c r="K155" i="31"/>
  <c r="Q154" i="31"/>
  <c r="I154" i="31"/>
  <c r="O239" i="31"/>
  <c r="G239" i="31"/>
  <c r="M238" i="31"/>
  <c r="K57" i="31"/>
  <c r="Q56" i="31"/>
  <c r="I56" i="31"/>
  <c r="O293" i="31"/>
  <c r="G293" i="31"/>
  <c r="M292" i="31"/>
  <c r="J335" i="31"/>
  <c r="O334" i="31"/>
  <c r="G334" i="31"/>
  <c r="M133" i="31"/>
  <c r="K132" i="31"/>
  <c r="Q279" i="31"/>
  <c r="I279" i="31"/>
  <c r="O278" i="31"/>
  <c r="G278" i="31"/>
  <c r="M291" i="31"/>
  <c r="K290" i="31"/>
  <c r="P11" i="31"/>
  <c r="H11" i="31"/>
  <c r="M10" i="31"/>
  <c r="K55" i="31"/>
  <c r="Q54" i="31"/>
  <c r="I54" i="31"/>
  <c r="N180" i="31"/>
  <c r="H172" i="31"/>
  <c r="I251" i="31"/>
  <c r="N250" i="31"/>
  <c r="J281" i="31"/>
  <c r="P280" i="31"/>
  <c r="H280" i="31"/>
  <c r="N241" i="31"/>
  <c r="F241" i="31"/>
  <c r="L240" i="31"/>
  <c r="J1065" i="31"/>
  <c r="P1064" i="31"/>
  <c r="H1064" i="31"/>
  <c r="N1091" i="31"/>
  <c r="F1091" i="31"/>
  <c r="L1090" i="31"/>
  <c r="J389" i="31"/>
  <c r="P388" i="31"/>
  <c r="H388" i="31"/>
  <c r="N151" i="31"/>
  <c r="F151" i="31"/>
  <c r="L150" i="31"/>
  <c r="J229" i="31"/>
  <c r="P228" i="31"/>
  <c r="H228" i="31"/>
  <c r="N211" i="31"/>
  <c r="F211" i="31"/>
  <c r="L210" i="31"/>
  <c r="J155" i="31"/>
  <c r="P154" i="31"/>
  <c r="H154" i="31"/>
  <c r="N239" i="31"/>
  <c r="F239" i="31"/>
  <c r="L238" i="31"/>
  <c r="J57" i="31"/>
  <c r="P56" i="31"/>
  <c r="H56" i="31"/>
  <c r="N293" i="31"/>
  <c r="F293" i="31"/>
  <c r="L292" i="31"/>
  <c r="Q335" i="31"/>
  <c r="I335" i="31"/>
  <c r="N334" i="31"/>
  <c r="F334" i="31"/>
  <c r="L133" i="31"/>
  <c r="J132" i="31"/>
  <c r="P279" i="31"/>
  <c r="H279" i="31"/>
  <c r="N278" i="31"/>
  <c r="F278" i="31"/>
  <c r="L291" i="31"/>
  <c r="J290" i="31"/>
  <c r="O11" i="31"/>
  <c r="G11" i="31"/>
  <c r="L10" i="31"/>
  <c r="J55" i="31"/>
  <c r="P54" i="31"/>
  <c r="H54" i="31"/>
  <c r="M180" i="31"/>
  <c r="H251" i="31"/>
  <c r="M250" i="31"/>
  <c r="I281" i="31"/>
  <c r="O280" i="31"/>
  <c r="G280" i="31"/>
  <c r="M241" i="31"/>
  <c r="K240" i="31"/>
  <c r="Q1065" i="31"/>
  <c r="I1065" i="31"/>
  <c r="O1064" i="31"/>
  <c r="G1064" i="31"/>
  <c r="M1091" i="31"/>
  <c r="K1090" i="31"/>
  <c r="Q389" i="31"/>
  <c r="I389" i="31"/>
  <c r="O388" i="31"/>
  <c r="G388" i="31"/>
  <c r="M151" i="31"/>
  <c r="K150" i="31"/>
  <c r="Q229" i="31"/>
  <c r="I229" i="31"/>
  <c r="O228" i="31"/>
  <c r="G228" i="31"/>
  <c r="M211" i="31"/>
  <c r="K210" i="31"/>
  <c r="Q155" i="31"/>
  <c r="I155" i="31"/>
  <c r="O154" i="31"/>
  <c r="G154" i="31"/>
  <c r="M239" i="31"/>
  <c r="K238" i="31"/>
  <c r="Q57" i="31"/>
  <c r="I57" i="31"/>
  <c r="O56" i="31"/>
  <c r="G56" i="31"/>
  <c r="M293" i="31"/>
  <c r="K292" i="31"/>
  <c r="P335" i="31"/>
  <c r="H335" i="31"/>
  <c r="M334" i="31"/>
  <c r="K133" i="31"/>
  <c r="Q132" i="31"/>
  <c r="I132" i="31"/>
  <c r="O279" i="31"/>
  <c r="G279" i="31"/>
  <c r="M278" i="31"/>
  <c r="K291" i="31"/>
  <c r="Q290" i="31"/>
  <c r="I290" i="31"/>
  <c r="N11" i="31"/>
  <c r="F11" i="31"/>
  <c r="K10" i="31"/>
  <c r="Q55" i="31"/>
  <c r="I55" i="31"/>
  <c r="O54" i="31"/>
  <c r="G54" i="31"/>
  <c r="Q235" i="31"/>
  <c r="I235" i="31"/>
  <c r="O234" i="31"/>
  <c r="G234" i="31"/>
  <c r="M53" i="31"/>
  <c r="F180" i="31"/>
  <c r="Q172" i="31"/>
  <c r="Q251" i="31"/>
  <c r="G251" i="31"/>
  <c r="L250" i="31"/>
  <c r="Q281" i="31"/>
  <c r="H281" i="31"/>
  <c r="N280" i="31"/>
  <c r="F280" i="31"/>
  <c r="L241" i="31"/>
  <c r="J240" i="31"/>
  <c r="P1065" i="31"/>
  <c r="H1065" i="31"/>
  <c r="N1064" i="31"/>
  <c r="F1064" i="31"/>
  <c r="L1091" i="31"/>
  <c r="J1090" i="31"/>
  <c r="P389" i="31"/>
  <c r="H389" i="31"/>
  <c r="N388" i="31"/>
  <c r="F388" i="31"/>
  <c r="L151" i="31"/>
  <c r="J150" i="31"/>
  <c r="P229" i="31"/>
  <c r="H229" i="31"/>
  <c r="N228" i="31"/>
  <c r="F228" i="31"/>
  <c r="L211" i="31"/>
  <c r="J210" i="31"/>
  <c r="P155" i="31"/>
  <c r="H155" i="31"/>
  <c r="N154" i="31"/>
  <c r="F154" i="31"/>
  <c r="L239" i="31"/>
  <c r="J238" i="31"/>
  <c r="P57" i="31"/>
  <c r="H57" i="31"/>
  <c r="N56" i="31"/>
  <c r="F56" i="31"/>
  <c r="L293" i="31"/>
  <c r="J292" i="31"/>
  <c r="O335" i="31"/>
  <c r="G335" i="31"/>
  <c r="L334" i="31"/>
  <c r="J133" i="31"/>
  <c r="P132" i="31"/>
  <c r="H132" i="31"/>
  <c r="N279" i="31"/>
  <c r="F279" i="31"/>
  <c r="L278" i="31"/>
  <c r="J291" i="31"/>
  <c r="P290" i="31"/>
  <c r="H290" i="31"/>
  <c r="M11" i="31"/>
  <c r="J10" i="31"/>
  <c r="P55" i="31"/>
  <c r="H55" i="31"/>
  <c r="N54" i="31"/>
  <c r="F54" i="31"/>
  <c r="P235" i="31"/>
  <c r="H235" i="31"/>
  <c r="N234" i="31"/>
  <c r="P172" i="31"/>
  <c r="P251" i="31"/>
  <c r="F251" i="31"/>
  <c r="K250" i="31"/>
  <c r="P281" i="31"/>
  <c r="G281" i="31"/>
  <c r="M280" i="31"/>
  <c r="K241" i="31"/>
  <c r="Q240" i="31"/>
  <c r="I240" i="31"/>
  <c r="O1065" i="31"/>
  <c r="G1065" i="31"/>
  <c r="M1064" i="31"/>
  <c r="K1091" i="31"/>
  <c r="Q1090" i="31"/>
  <c r="I1090" i="31"/>
  <c r="O389" i="31"/>
  <c r="G389" i="31"/>
  <c r="M388" i="31"/>
  <c r="K151" i="31"/>
  <c r="Q150" i="31"/>
  <c r="I150" i="31"/>
  <c r="O229" i="31"/>
  <c r="G229" i="31"/>
  <c r="M228" i="31"/>
  <c r="K211" i="31"/>
  <c r="Q210" i="31"/>
  <c r="I210" i="31"/>
  <c r="O155" i="31"/>
  <c r="G155" i="31"/>
  <c r="M154" i="31"/>
  <c r="K239" i="31"/>
  <c r="Q238" i="31"/>
  <c r="I238" i="31"/>
  <c r="O57" i="31"/>
  <c r="G57" i="31"/>
  <c r="M56" i="31"/>
  <c r="K293" i="31"/>
  <c r="Q292" i="31"/>
  <c r="I292" i="31"/>
  <c r="N335" i="31"/>
  <c r="F335" i="31"/>
  <c r="K334" i="31"/>
  <c r="Q133" i="31"/>
  <c r="I133" i="31"/>
  <c r="O132" i="31"/>
  <c r="G132" i="31"/>
  <c r="M279" i="31"/>
  <c r="K278" i="31"/>
  <c r="Q291" i="31"/>
  <c r="I291" i="31"/>
  <c r="O290" i="31"/>
  <c r="G290" i="31"/>
  <c r="L11" i="31"/>
  <c r="Q10" i="31"/>
  <c r="I10" i="31"/>
  <c r="O55" i="31"/>
  <c r="G55" i="31"/>
  <c r="M54" i="31"/>
  <c r="O235" i="31"/>
  <c r="G235" i="31"/>
  <c r="M173" i="31"/>
  <c r="L172" i="31"/>
  <c r="O251" i="31"/>
  <c r="J250" i="31"/>
  <c r="N281" i="31"/>
  <c r="F281" i="31"/>
  <c r="L280" i="31"/>
  <c r="J241" i="31"/>
  <c r="P240" i="31"/>
  <c r="H240" i="31"/>
  <c r="N1065" i="31"/>
  <c r="F1065" i="31"/>
  <c r="L1064" i="31"/>
  <c r="J1091" i="31"/>
  <c r="P1090" i="31"/>
  <c r="H1090" i="31"/>
  <c r="N389" i="31"/>
  <c r="F389" i="31"/>
  <c r="L388" i="31"/>
  <c r="J151" i="31"/>
  <c r="P150" i="31"/>
  <c r="H150" i="31"/>
  <c r="N229" i="31"/>
  <c r="F229" i="31"/>
  <c r="L228" i="31"/>
  <c r="J211" i="31"/>
  <c r="P210" i="31"/>
  <c r="H210" i="31"/>
  <c r="N155" i="31"/>
  <c r="F155" i="31"/>
  <c r="L154" i="31"/>
  <c r="J239" i="31"/>
  <c r="P238" i="31"/>
  <c r="H238" i="31"/>
  <c r="N57" i="31"/>
  <c r="F57" i="31"/>
  <c r="L56" i="31"/>
  <c r="J293" i="31"/>
  <c r="P292" i="31"/>
  <c r="H292" i="31"/>
  <c r="M335" i="31"/>
  <c r="J334" i="31"/>
  <c r="P133" i="31"/>
  <c r="H133" i="31"/>
  <c r="N132" i="31"/>
  <c r="F132" i="31"/>
  <c r="L279" i="31"/>
  <c r="J278" i="31"/>
  <c r="P291" i="31"/>
  <c r="H291" i="31"/>
  <c r="N290" i="31"/>
  <c r="F290" i="31"/>
  <c r="K11" i="31"/>
  <c r="P10" i="31"/>
  <c r="H10" i="31"/>
  <c r="N55" i="31"/>
  <c r="F55" i="31"/>
  <c r="L54" i="31"/>
  <c r="N235" i="31"/>
  <c r="F235" i="31"/>
  <c r="L234" i="31"/>
  <c r="J53" i="31"/>
  <c r="P52" i="31"/>
  <c r="H52" i="31"/>
  <c r="Q234" i="31"/>
  <c r="P53" i="31"/>
  <c r="J52" i="31"/>
  <c r="J269" i="31"/>
  <c r="P268" i="31"/>
  <c r="H268" i="31"/>
  <c r="N191" i="31"/>
  <c r="F191" i="31"/>
  <c r="L190" i="31"/>
  <c r="J189" i="31"/>
  <c r="P188" i="31"/>
  <c r="H188" i="31"/>
  <c r="N203" i="31"/>
  <c r="F203" i="31"/>
  <c r="L202"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21" i="31"/>
  <c r="F321" i="31"/>
  <c r="L320" i="31"/>
  <c r="J317" i="31"/>
  <c r="P316" i="31"/>
  <c r="H316" i="31"/>
  <c r="N313" i="31"/>
  <c r="F313" i="31"/>
  <c r="L312" i="31"/>
  <c r="J135" i="31"/>
  <c r="P134" i="31"/>
  <c r="H134" i="31"/>
  <c r="N305" i="31"/>
  <c r="F305" i="31"/>
  <c r="L304"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91" i="31"/>
  <c r="K190" i="31"/>
  <c r="Q189" i="31"/>
  <c r="I189" i="31"/>
  <c r="O188" i="31"/>
  <c r="G188" i="31"/>
  <c r="M203" i="31"/>
  <c r="K202"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21" i="31"/>
  <c r="K320" i="31"/>
  <c r="Q317" i="31"/>
  <c r="I317" i="31"/>
  <c r="O316" i="31"/>
  <c r="G316" i="31"/>
  <c r="M313" i="31"/>
  <c r="K312" i="31"/>
  <c r="Q135" i="31"/>
  <c r="I135" i="31"/>
  <c r="O134" i="31"/>
  <c r="G134" i="31"/>
  <c r="M305" i="31"/>
  <c r="K304"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91" i="31"/>
  <c r="J190" i="31"/>
  <c r="P189" i="31"/>
  <c r="H189" i="31"/>
  <c r="N188" i="31"/>
  <c r="F188" i="31"/>
  <c r="L203" i="31"/>
  <c r="J202"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21" i="31"/>
  <c r="J320" i="31"/>
  <c r="P317" i="31"/>
  <c r="H317" i="31"/>
  <c r="N316" i="31"/>
  <c r="F316" i="31"/>
  <c r="L313" i="31"/>
  <c r="J312" i="31"/>
  <c r="P135" i="31"/>
  <c r="H135" i="31"/>
  <c r="N134" i="31"/>
  <c r="F134" i="31"/>
  <c r="L305" i="31"/>
  <c r="J304"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91" i="31"/>
  <c r="Q190" i="31"/>
  <c r="I190" i="31"/>
  <c r="O189" i="31"/>
  <c r="G189" i="31"/>
  <c r="M188" i="31"/>
  <c r="K203" i="31"/>
  <c r="Q202" i="31"/>
  <c r="I202"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21" i="31"/>
  <c r="Q320" i="31"/>
  <c r="I320" i="31"/>
  <c r="O317" i="31"/>
  <c r="G317" i="31"/>
  <c r="M316" i="31"/>
  <c r="K313" i="31"/>
  <c r="Q312" i="31"/>
  <c r="I312" i="31"/>
  <c r="O135" i="31"/>
  <c r="G135" i="31"/>
  <c r="M134" i="31"/>
  <c r="K305" i="31"/>
  <c r="Q304" i="31"/>
  <c r="I304"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91" i="31"/>
  <c r="P190" i="31"/>
  <c r="H190" i="31"/>
  <c r="N189" i="31"/>
  <c r="F189" i="31"/>
  <c r="L188" i="31"/>
  <c r="J203" i="31"/>
  <c r="P202" i="31"/>
  <c r="H202"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21" i="31"/>
  <c r="P320" i="31"/>
  <c r="H320" i="31"/>
  <c r="N317" i="31"/>
  <c r="F317" i="31"/>
  <c r="L316" i="31"/>
  <c r="J313" i="31"/>
  <c r="P312" i="31"/>
  <c r="H312" i="31"/>
  <c r="N135" i="31"/>
  <c r="F135" i="31"/>
  <c r="L134" i="31"/>
  <c r="J305" i="31"/>
  <c r="P304" i="31"/>
  <c r="H304"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91" i="31"/>
  <c r="I191" i="31"/>
  <c r="O190" i="31"/>
  <c r="G190" i="31"/>
  <c r="M189" i="31"/>
  <c r="K188" i="31"/>
  <c r="Q203" i="31"/>
  <c r="I203" i="31"/>
  <c r="O202" i="31"/>
  <c r="G202"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21" i="31"/>
  <c r="I321" i="31"/>
  <c r="O320" i="31"/>
  <c r="G320" i="31"/>
  <c r="M317" i="31"/>
  <c r="K316" i="31"/>
  <c r="Q313" i="31"/>
  <c r="I313" i="31"/>
  <c r="O312" i="31"/>
  <c r="G312" i="31"/>
  <c r="M135" i="31"/>
  <c r="K134" i="31"/>
  <c r="Q305" i="31"/>
  <c r="I305" i="31"/>
  <c r="O304" i="31"/>
  <c r="G304"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91" i="31"/>
  <c r="H191" i="31"/>
  <c r="N190" i="31"/>
  <c r="F190" i="31"/>
  <c r="L189" i="31"/>
  <c r="J188" i="31"/>
  <c r="P203" i="31"/>
  <c r="H203" i="31"/>
  <c r="N202" i="31"/>
  <c r="F202"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21" i="31"/>
  <c r="H321" i="31"/>
  <c r="N320" i="31"/>
  <c r="F320" i="31"/>
  <c r="L317" i="31"/>
  <c r="J316" i="31"/>
  <c r="P313" i="31"/>
  <c r="H313" i="31"/>
  <c r="N312" i="31"/>
  <c r="F312" i="31"/>
  <c r="L135" i="31"/>
  <c r="J134" i="31"/>
  <c r="P305" i="31"/>
  <c r="H305" i="31"/>
  <c r="N304" i="31"/>
  <c r="F304"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91" i="31"/>
  <c r="G191" i="31"/>
  <c r="M190" i="31"/>
  <c r="K189" i="31"/>
  <c r="Q188" i="31"/>
  <c r="I188" i="31"/>
  <c r="O203" i="31"/>
  <c r="G203" i="31"/>
  <c r="M202"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21" i="31"/>
  <c r="G321" i="31"/>
  <c r="M320" i="31"/>
  <c r="K317" i="31"/>
  <c r="Q316" i="31"/>
  <c r="I316" i="31"/>
  <c r="O313" i="31"/>
  <c r="G313" i="31"/>
  <c r="M312" i="31"/>
  <c r="K135" i="31"/>
  <c r="Q134" i="31"/>
  <c r="I134" i="31"/>
  <c r="O305" i="31"/>
  <c r="G305" i="31"/>
  <c r="M304"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1121" i="31"/>
  <c r="J1120"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1121" i="31"/>
  <c r="Q1120" i="31"/>
  <c r="I1120"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1121" i="31"/>
  <c r="P1120" i="31"/>
  <c r="H1120"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1121" i="31"/>
  <c r="I1121" i="31"/>
  <c r="O1120" i="31"/>
  <c r="G1120"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1121" i="31"/>
  <c r="G1121" i="31"/>
  <c r="M1120"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1121" i="31"/>
  <c r="F1121" i="31"/>
  <c r="L1120"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1120"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1121"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1121"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1121"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1120"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1120"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119" i="31"/>
  <c r="F1119" i="31"/>
  <c r="L1118"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119" i="31"/>
  <c r="K1118"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119" i="31"/>
  <c r="J1118"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119" i="31"/>
  <c r="Q1118" i="31"/>
  <c r="I1118"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119" i="31"/>
  <c r="P1118" i="31"/>
  <c r="H1118"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119" i="31"/>
  <c r="I1119" i="31"/>
  <c r="O1118" i="31"/>
  <c r="G1118"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119" i="31"/>
  <c r="H1119" i="31"/>
  <c r="N1118" i="31"/>
  <c r="F1118"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119" i="31"/>
  <c r="G1119" i="31"/>
  <c r="M1118"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117" i="31"/>
  <c r="K1116" i="31"/>
  <c r="Q1057" i="31"/>
  <c r="I1057" i="31"/>
  <c r="O1056" i="31"/>
  <c r="G1056" i="31"/>
  <c r="M1055" i="31"/>
  <c r="K1054" i="31"/>
  <c r="Q1179" i="31"/>
  <c r="I1179" i="31"/>
  <c r="O1178" i="31"/>
  <c r="G1178" i="31"/>
  <c r="M1067" i="31"/>
  <c r="K1066" i="31"/>
  <c r="Q1071" i="31"/>
  <c r="I1071" i="31"/>
  <c r="O1070" i="31"/>
  <c r="G1070" i="31"/>
  <c r="M1075" i="31"/>
  <c r="K1074" i="31"/>
  <c r="Q1113" i="31"/>
  <c r="I1113" i="31"/>
  <c r="O1112" i="31"/>
  <c r="G1112" i="31"/>
  <c r="M1063" i="31"/>
  <c r="K1062" i="31"/>
  <c r="Q1105" i="31"/>
  <c r="I1105" i="31"/>
  <c r="O1104" i="31"/>
  <c r="G1104" i="31"/>
  <c r="M1103" i="31"/>
  <c r="K1102" i="31"/>
  <c r="Q1069" i="31"/>
  <c r="I1069" i="31"/>
  <c r="O1068" i="31"/>
  <c r="G1068" i="31"/>
  <c r="M1109" i="31"/>
  <c r="K1108" i="31"/>
  <c r="Q1171" i="31"/>
  <c r="I1171" i="31"/>
  <c r="O1170" i="31"/>
  <c r="G1170" i="31"/>
  <c r="M1129" i="31"/>
  <c r="K1128" i="31"/>
  <c r="Q89" i="31"/>
  <c r="I89" i="31"/>
  <c r="O88" i="31"/>
  <c r="G88" i="31"/>
  <c r="M339" i="31"/>
  <c r="K338" i="31"/>
  <c r="Q91" i="31"/>
  <c r="I91" i="31"/>
  <c r="O90" i="31"/>
  <c r="G90" i="31"/>
  <c r="M337" i="31"/>
  <c r="K336" i="31"/>
  <c r="Q205" i="31"/>
  <c r="I205" i="31"/>
  <c r="O204" i="31"/>
  <c r="G204" i="31"/>
  <c r="M771" i="31"/>
  <c r="K770" i="31"/>
  <c r="Q93" i="31"/>
  <c r="I93" i="31"/>
  <c r="O92" i="31"/>
  <c r="G92" i="31"/>
  <c r="M197" i="31"/>
  <c r="K196" i="31"/>
  <c r="Q83" i="31"/>
  <c r="I83" i="31"/>
  <c r="O82" i="31"/>
  <c r="G82" i="31"/>
  <c r="M193" i="31"/>
  <c r="K192" i="31"/>
  <c r="Q343" i="31"/>
  <c r="I343" i="31"/>
  <c r="O342" i="31"/>
  <c r="G342" i="31"/>
  <c r="M187" i="31"/>
  <c r="K186" i="31"/>
  <c r="Q199" i="31"/>
  <c r="I199" i="31"/>
  <c r="O198" i="31"/>
  <c r="G198" i="31"/>
  <c r="Q275" i="31"/>
  <c r="I275" i="31"/>
  <c r="O274" i="31"/>
  <c r="G274" i="31"/>
  <c r="M267" i="31"/>
  <c r="K266" i="31"/>
  <c r="M145" i="31"/>
  <c r="K144" i="31"/>
  <c r="M87" i="31"/>
  <c r="K86" i="31"/>
  <c r="P1093" i="31"/>
  <c r="H1093" i="31"/>
  <c r="M1092" i="31"/>
  <c r="K1095" i="31"/>
  <c r="Q1094" i="31"/>
  <c r="I1094" i="31"/>
  <c r="O1111" i="31"/>
  <c r="G1111" i="31"/>
  <c r="M1110" i="31"/>
  <c r="J1115" i="31"/>
  <c r="O1114" i="31"/>
  <c r="G1114" i="31"/>
  <c r="M1107" i="31"/>
  <c r="K1106" i="31"/>
  <c r="P1081" i="31"/>
  <c r="H1081" i="31"/>
  <c r="M1080" i="31"/>
  <c r="K1083" i="31"/>
  <c r="Q1082" i="31"/>
  <c r="I1082"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117" i="31"/>
  <c r="J1116" i="31"/>
  <c r="P1057" i="31"/>
  <c r="H1057" i="31"/>
  <c r="N1056" i="31"/>
  <c r="F1056" i="31"/>
  <c r="L1055" i="31"/>
  <c r="J1054" i="31"/>
  <c r="P1179" i="31"/>
  <c r="H1179" i="31"/>
  <c r="N1178" i="31"/>
  <c r="F1178" i="31"/>
  <c r="L1067" i="31"/>
  <c r="J1066" i="31"/>
  <c r="P1071" i="31"/>
  <c r="H1071" i="31"/>
  <c r="N1070" i="31"/>
  <c r="F1070" i="31"/>
  <c r="L1075" i="31"/>
  <c r="J1074" i="31"/>
  <c r="P1113" i="31"/>
  <c r="H1113" i="31"/>
  <c r="N1112" i="31"/>
  <c r="F1112" i="31"/>
  <c r="L1063" i="31"/>
  <c r="J1062" i="31"/>
  <c r="P1105" i="31"/>
  <c r="H1105" i="31"/>
  <c r="N1104" i="31"/>
  <c r="F1104" i="31"/>
  <c r="L1103" i="31"/>
  <c r="J1102" i="31"/>
  <c r="P1069" i="31"/>
  <c r="H1069" i="31"/>
  <c r="N1068" i="31"/>
  <c r="F1068" i="31"/>
  <c r="L1109" i="31"/>
  <c r="J1108" i="31"/>
  <c r="P1171" i="31"/>
  <c r="H1171" i="31"/>
  <c r="N1170" i="31"/>
  <c r="F1170" i="31"/>
  <c r="L1129" i="31"/>
  <c r="J1128" i="31"/>
  <c r="P89" i="31"/>
  <c r="H89" i="31"/>
  <c r="N88" i="31"/>
  <c r="F88" i="31"/>
  <c r="L339" i="31"/>
  <c r="J338" i="31"/>
  <c r="P91" i="31"/>
  <c r="H91" i="31"/>
  <c r="N90" i="31"/>
  <c r="F90" i="31"/>
  <c r="L337" i="31"/>
  <c r="J336" i="31"/>
  <c r="P205" i="31"/>
  <c r="H205" i="31"/>
  <c r="N204" i="31"/>
  <c r="F204" i="31"/>
  <c r="L771" i="31"/>
  <c r="J770" i="31"/>
  <c r="P93" i="31"/>
  <c r="H93" i="31"/>
  <c r="N92" i="31"/>
  <c r="F92" i="31"/>
  <c r="L197" i="31"/>
  <c r="J196" i="31"/>
  <c r="P83" i="31"/>
  <c r="H83" i="31"/>
  <c r="N82" i="31"/>
  <c r="F82" i="31"/>
  <c r="L193" i="31"/>
  <c r="J192" i="31"/>
  <c r="P343" i="31"/>
  <c r="H343" i="31"/>
  <c r="N342" i="31"/>
  <c r="F342" i="31"/>
  <c r="L187" i="31"/>
  <c r="J186" i="31"/>
  <c r="P199" i="31"/>
  <c r="H199" i="31"/>
  <c r="N198" i="31"/>
  <c r="F198" i="31"/>
  <c r="P275" i="31"/>
  <c r="H275" i="31"/>
  <c r="N274" i="31"/>
  <c r="F274" i="31"/>
  <c r="L267" i="31"/>
  <c r="J266" i="31"/>
  <c r="L145" i="31"/>
  <c r="J144" i="31"/>
  <c r="L87" i="31"/>
  <c r="J86" i="31"/>
  <c r="O1093" i="31"/>
  <c r="G1093" i="31"/>
  <c r="L1092" i="31"/>
  <c r="J1095" i="31"/>
  <c r="P1094" i="31"/>
  <c r="H1094" i="31"/>
  <c r="N1111" i="31"/>
  <c r="F1111" i="31"/>
  <c r="L1110" i="31"/>
  <c r="Q1115" i="31"/>
  <c r="I1115" i="31"/>
  <c r="N1114" i="31"/>
  <c r="F1114" i="31"/>
  <c r="L1107" i="31"/>
  <c r="J1106" i="31"/>
  <c r="O1081" i="31"/>
  <c r="G1081" i="31"/>
  <c r="L1080" i="31"/>
  <c r="J1083" i="31"/>
  <c r="P1082" i="31"/>
  <c r="H1082"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117" i="31"/>
  <c r="Q1116" i="31"/>
  <c r="I1116" i="31"/>
  <c r="O1057" i="31"/>
  <c r="G1057" i="31"/>
  <c r="M1056" i="31"/>
  <c r="K1055" i="31"/>
  <c r="Q1054" i="31"/>
  <c r="I1054" i="31"/>
  <c r="O1179" i="31"/>
  <c r="G1179" i="31"/>
  <c r="M1178" i="31"/>
  <c r="K1067" i="31"/>
  <c r="Q1066" i="31"/>
  <c r="I1066" i="31"/>
  <c r="O1071" i="31"/>
  <c r="G1071" i="31"/>
  <c r="M1070" i="31"/>
  <c r="K1075" i="31"/>
  <c r="Q1074" i="31"/>
  <c r="I1074" i="31"/>
  <c r="O1113" i="31"/>
  <c r="G1113" i="31"/>
  <c r="M1112" i="31"/>
  <c r="K1063" i="31"/>
  <c r="Q1062" i="31"/>
  <c r="I1062" i="31"/>
  <c r="O1105" i="31"/>
  <c r="G1105" i="31"/>
  <c r="M1104" i="31"/>
  <c r="K1103" i="31"/>
  <c r="Q1102" i="31"/>
  <c r="I1102" i="31"/>
  <c r="O1069" i="31"/>
  <c r="G1069" i="31"/>
  <c r="M1068" i="31"/>
  <c r="K1109" i="31"/>
  <c r="Q1108" i="31"/>
  <c r="I1108" i="31"/>
  <c r="O1171" i="31"/>
  <c r="G1171" i="31"/>
  <c r="M1170" i="31"/>
  <c r="K1129" i="31"/>
  <c r="Q1128" i="31"/>
  <c r="I1128" i="31"/>
  <c r="O89" i="31"/>
  <c r="G89" i="31"/>
  <c r="M88" i="31"/>
  <c r="K339" i="31"/>
  <c r="Q338" i="31"/>
  <c r="I338" i="31"/>
  <c r="O91" i="31"/>
  <c r="G91" i="31"/>
  <c r="M90" i="31"/>
  <c r="K337" i="31"/>
  <c r="Q336" i="31"/>
  <c r="I336" i="31"/>
  <c r="O205" i="31"/>
  <c r="G205" i="31"/>
  <c r="M204" i="31"/>
  <c r="K771" i="31"/>
  <c r="Q770" i="31"/>
  <c r="I770" i="31"/>
  <c r="O93" i="31"/>
  <c r="G93" i="31"/>
  <c r="M92" i="31"/>
  <c r="K197" i="31"/>
  <c r="Q196" i="31"/>
  <c r="I196" i="31"/>
  <c r="O83" i="31"/>
  <c r="G83" i="31"/>
  <c r="M82" i="31"/>
  <c r="K193" i="31"/>
  <c r="Q192" i="31"/>
  <c r="I192" i="31"/>
  <c r="O343" i="31"/>
  <c r="G343" i="31"/>
  <c r="M342" i="31"/>
  <c r="K187" i="31"/>
  <c r="Q186" i="31"/>
  <c r="I186" i="31"/>
  <c r="O199" i="31"/>
  <c r="G199" i="31"/>
  <c r="M198" i="31"/>
  <c r="O275" i="31"/>
  <c r="G275" i="31"/>
  <c r="M274" i="31"/>
  <c r="K267" i="31"/>
  <c r="Q266" i="31"/>
  <c r="I266" i="31"/>
  <c r="K145" i="31"/>
  <c r="Q144" i="31"/>
  <c r="I144" i="31"/>
  <c r="K87" i="31"/>
  <c r="Q86" i="31"/>
  <c r="I86" i="31"/>
  <c r="N1093" i="31"/>
  <c r="F1093" i="31"/>
  <c r="K1092" i="31"/>
  <c r="Q1095" i="31"/>
  <c r="I1095" i="31"/>
  <c r="O1094" i="31"/>
  <c r="G1094" i="31"/>
  <c r="M1111" i="31"/>
  <c r="K1110" i="31"/>
  <c r="P1115" i="31"/>
  <c r="H1115" i="31"/>
  <c r="M1114" i="31"/>
  <c r="K1107" i="31"/>
  <c r="Q1106" i="31"/>
  <c r="I1106" i="31"/>
  <c r="N1081" i="31"/>
  <c r="F1081" i="31"/>
  <c r="K1080" i="31"/>
  <c r="Q1083" i="31"/>
  <c r="I1083" i="31"/>
  <c r="O1082" i="31"/>
  <c r="G1082"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117" i="31"/>
  <c r="P1116" i="31"/>
  <c r="H1116" i="31"/>
  <c r="N1057" i="31"/>
  <c r="F1057" i="31"/>
  <c r="L1056" i="31"/>
  <c r="J1055" i="31"/>
  <c r="P1054" i="31"/>
  <c r="H1054" i="31"/>
  <c r="N1179" i="31"/>
  <c r="F1179" i="31"/>
  <c r="L1178" i="31"/>
  <c r="J1067" i="31"/>
  <c r="P1066" i="31"/>
  <c r="H1066" i="31"/>
  <c r="N1071" i="31"/>
  <c r="F1071" i="31"/>
  <c r="L1070" i="31"/>
  <c r="J1075" i="31"/>
  <c r="P1074" i="31"/>
  <c r="H1074" i="31"/>
  <c r="N1113" i="31"/>
  <c r="F1113" i="31"/>
  <c r="L1112" i="31"/>
  <c r="J1063" i="31"/>
  <c r="P1062" i="31"/>
  <c r="H1062" i="31"/>
  <c r="N1105" i="31"/>
  <c r="F1105" i="31"/>
  <c r="L1104" i="31"/>
  <c r="J1103" i="31"/>
  <c r="P1102" i="31"/>
  <c r="H1102" i="31"/>
  <c r="N1069" i="31"/>
  <c r="F1069" i="31"/>
  <c r="L1068" i="31"/>
  <c r="J1109" i="31"/>
  <c r="P1108" i="31"/>
  <c r="H1108" i="31"/>
  <c r="N1171" i="31"/>
  <c r="F1171" i="31"/>
  <c r="L1170" i="31"/>
  <c r="J1129" i="31"/>
  <c r="P1128" i="31"/>
  <c r="H1128" i="31"/>
  <c r="N89" i="31"/>
  <c r="F89" i="31"/>
  <c r="L88" i="31"/>
  <c r="J339" i="31"/>
  <c r="P338" i="31"/>
  <c r="H338" i="31"/>
  <c r="N91" i="31"/>
  <c r="F91" i="31"/>
  <c r="L90" i="31"/>
  <c r="J337" i="31"/>
  <c r="P336" i="31"/>
  <c r="H336" i="31"/>
  <c r="N205" i="31"/>
  <c r="F205" i="31"/>
  <c r="L204" i="31"/>
  <c r="J771" i="31"/>
  <c r="P770" i="31"/>
  <c r="H770" i="31"/>
  <c r="N93" i="31"/>
  <c r="F93" i="31"/>
  <c r="L92" i="31"/>
  <c r="J197" i="31"/>
  <c r="P196" i="31"/>
  <c r="H196" i="31"/>
  <c r="N83" i="31"/>
  <c r="F83" i="31"/>
  <c r="L82" i="31"/>
  <c r="J193" i="31"/>
  <c r="P192" i="31"/>
  <c r="H192" i="31"/>
  <c r="N343" i="31"/>
  <c r="F343" i="31"/>
  <c r="L342" i="31"/>
  <c r="J187" i="31"/>
  <c r="P186" i="31"/>
  <c r="H186" i="31"/>
  <c r="N199" i="31"/>
  <c r="F199" i="31"/>
  <c r="L198" i="31"/>
  <c r="N275" i="31"/>
  <c r="F275" i="31"/>
  <c r="L274" i="31"/>
  <c r="J267" i="31"/>
  <c r="P266" i="31"/>
  <c r="H266" i="31"/>
  <c r="J145" i="31"/>
  <c r="P144" i="31"/>
  <c r="H144" i="31"/>
  <c r="J87" i="31"/>
  <c r="P86" i="31"/>
  <c r="H86" i="31"/>
  <c r="M1093" i="31"/>
  <c r="J1092" i="31"/>
  <c r="P1095" i="31"/>
  <c r="H1095" i="31"/>
  <c r="N1094" i="31"/>
  <c r="F1094" i="31"/>
  <c r="L1111" i="31"/>
  <c r="J1110" i="31"/>
  <c r="O1115" i="31"/>
  <c r="G1115" i="31"/>
  <c r="L1114" i="31"/>
  <c r="J1107" i="31"/>
  <c r="P1106" i="31"/>
  <c r="H1106" i="31"/>
  <c r="M1081" i="31"/>
  <c r="J1080" i="31"/>
  <c r="P1083" i="31"/>
  <c r="H1083" i="31"/>
  <c r="N1082" i="31"/>
  <c r="F1082"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117" i="31"/>
  <c r="I1117" i="31"/>
  <c r="O1116" i="31"/>
  <c r="G1116" i="31"/>
  <c r="M1057" i="31"/>
  <c r="K1056" i="31"/>
  <c r="Q1055" i="31"/>
  <c r="I1055" i="31"/>
  <c r="O1054" i="31"/>
  <c r="G1054" i="31"/>
  <c r="M1179" i="31"/>
  <c r="K1178" i="31"/>
  <c r="Q1067" i="31"/>
  <c r="I1067" i="31"/>
  <c r="O1066" i="31"/>
  <c r="G1066" i="31"/>
  <c r="M1071" i="31"/>
  <c r="K1070" i="31"/>
  <c r="Q1075" i="31"/>
  <c r="I1075" i="31"/>
  <c r="O1074" i="31"/>
  <c r="G1074" i="31"/>
  <c r="M1113" i="31"/>
  <c r="K1112" i="31"/>
  <c r="Q1063" i="31"/>
  <c r="I1063" i="31"/>
  <c r="O1062" i="31"/>
  <c r="G1062" i="31"/>
  <c r="M1105" i="31"/>
  <c r="K1104" i="31"/>
  <c r="Q1103" i="31"/>
  <c r="I1103" i="31"/>
  <c r="O1102" i="31"/>
  <c r="G1102" i="31"/>
  <c r="M1069" i="31"/>
  <c r="K1068" i="31"/>
  <c r="Q1109" i="31"/>
  <c r="I1109" i="31"/>
  <c r="O1108" i="31"/>
  <c r="G1108" i="31"/>
  <c r="M1171" i="31"/>
  <c r="K1170" i="31"/>
  <c r="Q1129" i="31"/>
  <c r="I1129" i="31"/>
  <c r="O1128" i="31"/>
  <c r="G1128" i="31"/>
  <c r="M89" i="31"/>
  <c r="K88" i="31"/>
  <c r="Q339" i="31"/>
  <c r="I339" i="31"/>
  <c r="O338" i="31"/>
  <c r="G338" i="31"/>
  <c r="M91" i="31"/>
  <c r="K90" i="31"/>
  <c r="Q337" i="31"/>
  <c r="I337" i="31"/>
  <c r="O336" i="31"/>
  <c r="G336" i="31"/>
  <c r="M205" i="31"/>
  <c r="K204" i="31"/>
  <c r="Q771" i="31"/>
  <c r="I771" i="31"/>
  <c r="O770" i="31"/>
  <c r="G770" i="31"/>
  <c r="M93" i="31"/>
  <c r="K92" i="31"/>
  <c r="Q197" i="31"/>
  <c r="I197" i="31"/>
  <c r="O196" i="31"/>
  <c r="G196" i="31"/>
  <c r="M83" i="31"/>
  <c r="K82" i="31"/>
  <c r="Q193" i="31"/>
  <c r="I193" i="31"/>
  <c r="O192" i="31"/>
  <c r="G192" i="31"/>
  <c r="M343" i="31"/>
  <c r="K342" i="31"/>
  <c r="Q187" i="31"/>
  <c r="I187" i="31"/>
  <c r="O186" i="31"/>
  <c r="G186" i="31"/>
  <c r="M199" i="31"/>
  <c r="K198" i="31"/>
  <c r="M275" i="31"/>
  <c r="K274" i="31"/>
  <c r="Q267" i="31"/>
  <c r="I267" i="31"/>
  <c r="O266" i="31"/>
  <c r="G266" i="31"/>
  <c r="Q145" i="31"/>
  <c r="I145" i="31"/>
  <c r="O144" i="31"/>
  <c r="G144" i="31"/>
  <c r="Q87" i="31"/>
  <c r="I87" i="31"/>
  <c r="O86" i="31"/>
  <c r="G86" i="31"/>
  <c r="L1093" i="31"/>
  <c r="Q1092" i="31"/>
  <c r="I1092" i="31"/>
  <c r="O1095" i="31"/>
  <c r="G1095" i="31"/>
  <c r="M1094" i="31"/>
  <c r="K1111" i="31"/>
  <c r="Q1110" i="31"/>
  <c r="I1110" i="31"/>
  <c r="N1115" i="31"/>
  <c r="F1115" i="31"/>
  <c r="K1114" i="31"/>
  <c r="Q1107" i="31"/>
  <c r="I1107" i="31"/>
  <c r="O1106" i="31"/>
  <c r="G1106" i="31"/>
  <c r="L1081" i="31"/>
  <c r="Q1080" i="31"/>
  <c r="I1080" i="31"/>
  <c r="O1083" i="31"/>
  <c r="G1083" i="31"/>
  <c r="M1082"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117" i="31"/>
  <c r="H1117" i="31"/>
  <c r="N1116" i="31"/>
  <c r="F1116" i="31"/>
  <c r="L1057" i="31"/>
  <c r="J1056" i="31"/>
  <c r="P1055" i="31"/>
  <c r="H1055" i="31"/>
  <c r="N1054" i="31"/>
  <c r="F1054" i="31"/>
  <c r="L1179" i="31"/>
  <c r="J1178" i="31"/>
  <c r="P1067" i="31"/>
  <c r="H1067" i="31"/>
  <c r="N1066" i="31"/>
  <c r="F1066" i="31"/>
  <c r="L1071" i="31"/>
  <c r="J1070" i="31"/>
  <c r="P1075" i="31"/>
  <c r="H1075" i="31"/>
  <c r="N1074" i="31"/>
  <c r="F1074" i="31"/>
  <c r="L1113" i="31"/>
  <c r="J1112" i="31"/>
  <c r="P1063" i="31"/>
  <c r="H1063" i="31"/>
  <c r="N1062" i="31"/>
  <c r="F1062" i="31"/>
  <c r="L1105" i="31"/>
  <c r="J1104" i="31"/>
  <c r="P1103" i="31"/>
  <c r="H1103" i="31"/>
  <c r="N1102" i="31"/>
  <c r="F1102" i="31"/>
  <c r="L1069" i="31"/>
  <c r="J1068" i="31"/>
  <c r="P1109" i="31"/>
  <c r="H1109" i="31"/>
  <c r="N1108" i="31"/>
  <c r="F1108" i="31"/>
  <c r="L1171" i="31"/>
  <c r="J1170" i="31"/>
  <c r="P1129" i="31"/>
  <c r="H1129" i="31"/>
  <c r="N1128" i="31"/>
  <c r="F1128" i="31"/>
  <c r="L89" i="31"/>
  <c r="J88" i="31"/>
  <c r="P339" i="31"/>
  <c r="H339" i="31"/>
  <c r="N338" i="31"/>
  <c r="F338" i="31"/>
  <c r="L91" i="31"/>
  <c r="J90" i="31"/>
  <c r="P337" i="31"/>
  <c r="H337" i="31"/>
  <c r="N336" i="31"/>
  <c r="F336" i="31"/>
  <c r="L205" i="31"/>
  <c r="J204" i="31"/>
  <c r="P771" i="31"/>
  <c r="H771" i="31"/>
  <c r="N770" i="31"/>
  <c r="F770" i="31"/>
  <c r="L93" i="31"/>
  <c r="J92" i="31"/>
  <c r="P197" i="31"/>
  <c r="H197" i="31"/>
  <c r="N196" i="31"/>
  <c r="F196" i="31"/>
  <c r="L83" i="31"/>
  <c r="J82" i="31"/>
  <c r="P193" i="31"/>
  <c r="H193" i="31"/>
  <c r="N192" i="31"/>
  <c r="F192" i="31"/>
  <c r="L343" i="31"/>
  <c r="J342" i="31"/>
  <c r="P187" i="31"/>
  <c r="H187" i="31"/>
  <c r="N186" i="31"/>
  <c r="F186" i="31"/>
  <c r="L199" i="31"/>
  <c r="J198" i="31"/>
  <c r="L275" i="31"/>
  <c r="J274" i="31"/>
  <c r="P267" i="31"/>
  <c r="H267" i="31"/>
  <c r="N266" i="31"/>
  <c r="F266" i="31"/>
  <c r="P145" i="31"/>
  <c r="H145" i="31"/>
  <c r="N144" i="31"/>
  <c r="F144" i="31"/>
  <c r="P87" i="31"/>
  <c r="H87" i="31"/>
  <c r="N86" i="31"/>
  <c r="F86" i="31"/>
  <c r="K1093" i="31"/>
  <c r="P1092" i="31"/>
  <c r="H1092" i="31"/>
  <c r="N1095" i="31"/>
  <c r="F1095" i="31"/>
  <c r="L1094" i="31"/>
  <c r="J1111" i="31"/>
  <c r="P1110" i="31"/>
  <c r="H1110" i="31"/>
  <c r="M1115" i="31"/>
  <c r="J1114" i="31"/>
  <c r="P1107" i="31"/>
  <c r="H1107" i="31"/>
  <c r="N1106" i="31"/>
  <c r="F1106" i="31"/>
  <c r="K1081" i="31"/>
  <c r="P1080" i="31"/>
  <c r="H1080" i="31"/>
  <c r="N1083" i="31"/>
  <c r="F1083" i="31"/>
  <c r="L1082"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117" i="31"/>
  <c r="G1117" i="31"/>
  <c r="M1116" i="31"/>
  <c r="K1057" i="31"/>
  <c r="Q1056" i="31"/>
  <c r="I1056" i="31"/>
  <c r="O1055" i="31"/>
  <c r="G1055" i="31"/>
  <c r="M1054" i="31"/>
  <c r="K1179" i="31"/>
  <c r="Q1178" i="31"/>
  <c r="I1178" i="31"/>
  <c r="O1067" i="31"/>
  <c r="G1067" i="31"/>
  <c r="M1066" i="31"/>
  <c r="K1071" i="31"/>
  <c r="Q1070" i="31"/>
  <c r="I1070" i="31"/>
  <c r="O1075" i="31"/>
  <c r="G1075" i="31"/>
  <c r="M1074" i="31"/>
  <c r="K1113" i="31"/>
  <c r="Q1112" i="31"/>
  <c r="I1112" i="31"/>
  <c r="O1063" i="31"/>
  <c r="G1063" i="31"/>
  <c r="M1062" i="31"/>
  <c r="K1105" i="31"/>
  <c r="Q1104" i="31"/>
  <c r="I1104" i="31"/>
  <c r="O1103" i="31"/>
  <c r="G1103" i="31"/>
  <c r="M1102" i="31"/>
  <c r="K1069" i="31"/>
  <c r="Q1068" i="31"/>
  <c r="I1068" i="31"/>
  <c r="O1109" i="31"/>
  <c r="G1109" i="31"/>
  <c r="M1108" i="31"/>
  <c r="K1171" i="31"/>
  <c r="Q1170" i="31"/>
  <c r="I1170" i="31"/>
  <c r="O1129" i="31"/>
  <c r="G1129" i="31"/>
  <c r="M1128" i="31"/>
  <c r="K89" i="31"/>
  <c r="Q88" i="31"/>
  <c r="I88" i="31"/>
  <c r="O339" i="31"/>
  <c r="G339" i="31"/>
  <c r="M338" i="31"/>
  <c r="K91" i="31"/>
  <c r="Q90" i="31"/>
  <c r="I90" i="31"/>
  <c r="O337" i="31"/>
  <c r="G337" i="31"/>
  <c r="M336" i="31"/>
  <c r="K205" i="31"/>
  <c r="Q204" i="31"/>
  <c r="I204" i="31"/>
  <c r="O771" i="31"/>
  <c r="G771" i="31"/>
  <c r="M770" i="31"/>
  <c r="K93" i="31"/>
  <c r="Q92" i="31"/>
  <c r="I92" i="31"/>
  <c r="O197" i="31"/>
  <c r="G197" i="31"/>
  <c r="M196" i="31"/>
  <c r="K83" i="31"/>
  <c r="Q82" i="31"/>
  <c r="I82" i="31"/>
  <c r="O193" i="31"/>
  <c r="G193" i="31"/>
  <c r="M192" i="31"/>
  <c r="K343" i="31"/>
  <c r="Q342" i="31"/>
  <c r="I342" i="31"/>
  <c r="O187" i="31"/>
  <c r="G187" i="31"/>
  <c r="M186" i="31"/>
  <c r="K199" i="31"/>
  <c r="Q198" i="31"/>
  <c r="I198" i="31"/>
  <c r="K275" i="31"/>
  <c r="Q274" i="31"/>
  <c r="I274" i="31"/>
  <c r="O267" i="31"/>
  <c r="G267" i="31"/>
  <c r="M266" i="31"/>
  <c r="O145" i="31"/>
  <c r="G145" i="31"/>
  <c r="M144" i="31"/>
  <c r="O87" i="31"/>
  <c r="G87" i="31"/>
  <c r="M86" i="31"/>
  <c r="J1093" i="31"/>
  <c r="O1092" i="31"/>
  <c r="G1092" i="31"/>
  <c r="M1095" i="31"/>
  <c r="K1094" i="31"/>
  <c r="Q1111" i="31"/>
  <c r="I1111" i="31"/>
  <c r="O1110" i="31"/>
  <c r="G1110" i="31"/>
  <c r="L1115" i="31"/>
  <c r="Q1114" i="31"/>
  <c r="I1114" i="31"/>
  <c r="O1107" i="31"/>
  <c r="G1107" i="31"/>
  <c r="M1106" i="31"/>
  <c r="J1081" i="31"/>
  <c r="O1080" i="31"/>
  <c r="G1080" i="31"/>
  <c r="M1083" i="31"/>
  <c r="K1082"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117" i="31"/>
  <c r="F1117" i="31"/>
  <c r="L1116" i="31"/>
  <c r="J1057" i="31"/>
  <c r="P1056" i="31"/>
  <c r="H1056" i="31"/>
  <c r="N1055" i="31"/>
  <c r="F1055" i="31"/>
  <c r="L1054" i="31"/>
  <c r="J1179" i="31"/>
  <c r="P1178" i="31"/>
  <c r="H1178" i="31"/>
  <c r="N1067" i="31"/>
  <c r="F1067" i="31"/>
  <c r="L1066" i="31"/>
  <c r="J1071" i="31"/>
  <c r="P1070" i="31"/>
  <c r="H1070" i="31"/>
  <c r="N1075" i="31"/>
  <c r="F1075" i="31"/>
  <c r="L1074" i="31"/>
  <c r="J1113" i="31"/>
  <c r="P1112" i="31"/>
  <c r="H1112" i="31"/>
  <c r="N1063" i="31"/>
  <c r="F1063" i="31"/>
  <c r="L1062" i="31"/>
  <c r="J1105" i="31"/>
  <c r="P1104" i="31"/>
  <c r="H1104" i="31"/>
  <c r="N1103" i="31"/>
  <c r="F1103" i="31"/>
  <c r="L1102" i="31"/>
  <c r="J1069" i="31"/>
  <c r="P1068" i="31"/>
  <c r="H1068" i="31"/>
  <c r="N1109" i="31"/>
  <c r="F1109" i="31"/>
  <c r="L1108" i="31"/>
  <c r="J1171" i="31"/>
  <c r="P1170" i="31"/>
  <c r="H1170" i="31"/>
  <c r="N1129" i="31"/>
  <c r="F1129" i="31"/>
  <c r="L1128" i="31"/>
  <c r="J89" i="31"/>
  <c r="P88" i="31"/>
  <c r="H88" i="31"/>
  <c r="N339" i="31"/>
  <c r="F339" i="31"/>
  <c r="L338" i="31"/>
  <c r="J91" i="31"/>
  <c r="P90" i="31"/>
  <c r="H90" i="31"/>
  <c r="N337" i="31"/>
  <c r="F337" i="31"/>
  <c r="L336" i="31"/>
  <c r="J205" i="31"/>
  <c r="P204" i="31"/>
  <c r="H204" i="31"/>
  <c r="N771" i="31"/>
  <c r="F771" i="31"/>
  <c r="L770" i="31"/>
  <c r="J93" i="31"/>
  <c r="P92" i="31"/>
  <c r="H92" i="31"/>
  <c r="N197" i="31"/>
  <c r="F197" i="31"/>
  <c r="L196" i="31"/>
  <c r="J83" i="31"/>
  <c r="P82" i="31"/>
  <c r="H82" i="31"/>
  <c r="N193" i="31"/>
  <c r="F193" i="31"/>
  <c r="L192" i="31"/>
  <c r="J343" i="31"/>
  <c r="P342" i="31"/>
  <c r="H342" i="31"/>
  <c r="N187" i="31"/>
  <c r="F187" i="31"/>
  <c r="L186" i="31"/>
  <c r="J199" i="31"/>
  <c r="P198" i="31"/>
  <c r="H198" i="31"/>
  <c r="J275" i="31"/>
  <c r="P274" i="31"/>
  <c r="H274" i="31"/>
  <c r="N267" i="31"/>
  <c r="F267" i="31"/>
  <c r="L266" i="31"/>
  <c r="N145" i="31"/>
  <c r="F145" i="31"/>
  <c r="L144" i="31"/>
  <c r="N87" i="31"/>
  <c r="F87" i="31"/>
  <c r="L86" i="31"/>
  <c r="Q1093" i="31"/>
  <c r="I1093" i="31"/>
  <c r="N1092" i="31"/>
  <c r="F1092" i="31"/>
  <c r="L1095" i="31"/>
  <c r="J1094" i="31"/>
  <c r="P1111" i="31"/>
  <c r="H1111" i="31"/>
  <c r="N1110" i="31"/>
  <c r="F1110" i="31"/>
  <c r="K1115" i="31"/>
  <c r="P1114" i="31"/>
  <c r="H1114" i="31"/>
  <c r="N1107" i="31"/>
  <c r="F1107" i="31"/>
  <c r="L1106" i="31"/>
  <c r="Q1081" i="31"/>
  <c r="I1081" i="31"/>
  <c r="N1080" i="31"/>
  <c r="F1080" i="31"/>
  <c r="L1083" i="31"/>
  <c r="J1082"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125" i="31"/>
  <c r="R49" i="31"/>
  <c r="R78" i="31"/>
  <c r="R81" i="31"/>
  <c r="R1089" i="31"/>
  <c r="R386" i="31"/>
  <c r="R387" i="31"/>
  <c r="R302" i="31"/>
  <c r="R1127" i="31"/>
  <c r="R63" i="31"/>
  <c r="R1085" i="31"/>
  <c r="R249" i="31"/>
  <c r="R67" i="31"/>
  <c r="R213" i="31"/>
  <c r="R77" i="31"/>
  <c r="R212" i="31"/>
  <c r="R1137" i="31"/>
  <c r="R97" i="31"/>
  <c r="R60" i="31"/>
  <c r="R270" i="31"/>
  <c r="R96" i="31"/>
  <c r="R1126" i="31"/>
  <c r="R124" i="31"/>
  <c r="R48" i="31"/>
  <c r="R138" i="31"/>
  <c r="R139" i="31"/>
  <c r="R322" i="31"/>
  <c r="R333" i="31"/>
  <c r="R66" i="31"/>
  <c r="R33" i="31"/>
  <c r="R58" i="31"/>
  <c r="R79" i="31"/>
  <c r="R1124" i="31"/>
  <c r="R80" i="31"/>
  <c r="R50" i="31"/>
  <c r="R323" i="31"/>
  <c r="R32" i="31"/>
  <c r="R303" i="31"/>
  <c r="R61" i="31"/>
  <c r="R51" i="31"/>
  <c r="R271" i="31"/>
  <c r="R76" i="31"/>
  <c r="R332" i="31"/>
  <c r="R62" i="31"/>
  <c r="R1088" i="31"/>
  <c r="R1084" i="31"/>
  <c r="R248" i="31"/>
  <c r="R931" i="31"/>
  <c r="R55" i="31"/>
  <c r="R122" i="31"/>
  <c r="R348" i="31"/>
  <c r="R1092" i="31"/>
  <c r="R452" i="31"/>
  <c r="R1148" i="31"/>
  <c r="R29" i="31"/>
  <c r="R770" i="31"/>
  <c r="R110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79" i="31"/>
  <c r="R1064" i="31"/>
  <c r="R239" i="31"/>
  <c r="R350" i="31"/>
  <c r="R288" i="31"/>
  <c r="R1079" i="31"/>
  <c r="R157" i="31"/>
  <c r="R285" i="31"/>
  <c r="R177" i="31"/>
  <c r="R174" i="31"/>
  <c r="R178" i="31"/>
  <c r="R194" i="31"/>
  <c r="R170" i="31"/>
  <c r="R263" i="31"/>
  <c r="R85" i="31"/>
  <c r="R286" i="31"/>
  <c r="R27" i="31"/>
  <c r="R395" i="31"/>
  <c r="R1159" i="31"/>
  <c r="R105" i="31"/>
  <c r="R1107" i="31"/>
  <c r="R468" i="31"/>
  <c r="R725" i="31"/>
  <c r="R718" i="31"/>
  <c r="R464" i="31"/>
  <c r="R1169" i="31"/>
  <c r="R1067" i="31"/>
  <c r="R403" i="31"/>
  <c r="R419" i="31"/>
  <c r="R435" i="31"/>
  <c r="R640" i="31"/>
  <c r="R786" i="31"/>
  <c r="R747" i="31"/>
  <c r="R763" i="31"/>
  <c r="R777" i="31"/>
  <c r="R132" i="31"/>
  <c r="R71" i="31"/>
  <c r="R353" i="31"/>
  <c r="R729" i="31"/>
  <c r="R806" i="31"/>
  <c r="R356" i="31"/>
  <c r="R282" i="31"/>
  <c r="R68" i="31"/>
  <c r="R45" i="31"/>
  <c r="R100" i="31"/>
  <c r="R1123" i="31"/>
  <c r="R1153" i="31"/>
  <c r="R1165" i="31"/>
  <c r="R267" i="31"/>
  <c r="R197" i="31"/>
  <c r="R1129" i="31"/>
  <c r="R1075" i="31"/>
  <c r="R399" i="31"/>
  <c r="R415" i="31"/>
  <c r="R431" i="31"/>
  <c r="R450" i="31"/>
  <c r="R1163" i="31"/>
  <c r="R199" i="31"/>
  <c r="R205" i="31"/>
  <c r="R1069" i="31"/>
  <c r="R1179" i="31"/>
  <c r="R405" i="31"/>
  <c r="R421" i="31"/>
  <c r="R437" i="31"/>
  <c r="R1081" i="31"/>
  <c r="R1114"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118"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12" i="31"/>
  <c r="R368" i="31"/>
  <c r="R190" i="31"/>
  <c r="R1034" i="31"/>
  <c r="R1050" i="31"/>
  <c r="R358" i="31"/>
  <c r="R374" i="31"/>
  <c r="R1037" i="31"/>
  <c r="R1053" i="31"/>
  <c r="R361" i="31"/>
  <c r="R377" i="31"/>
  <c r="R290" i="31"/>
  <c r="R57" i="31"/>
  <c r="R389" i="31"/>
  <c r="R10" i="31"/>
  <c r="R292" i="31"/>
  <c r="R150" i="31"/>
  <c r="R1072" i="31"/>
  <c r="R64" i="31"/>
  <c r="R200" i="31"/>
  <c r="R13" i="31"/>
  <c r="R1096" i="31"/>
  <c r="R257" i="31"/>
  <c r="R201" i="31"/>
  <c r="R15" i="31"/>
  <c r="R163" i="31"/>
  <c r="R16" i="31"/>
  <c r="R309" i="31"/>
  <c r="R340" i="31"/>
  <c r="R19" i="31"/>
  <c r="R109" i="31"/>
  <c r="R208" i="31"/>
  <c r="R1172" i="31"/>
  <c r="R116" i="31"/>
  <c r="R162" i="31"/>
  <c r="R224" i="31"/>
  <c r="R110" i="31"/>
  <c r="R215" i="31"/>
  <c r="R355" i="31"/>
  <c r="R352" i="31"/>
  <c r="R25" i="31"/>
  <c r="R119" i="31"/>
  <c r="R230" i="31"/>
  <c r="R216" i="31"/>
  <c r="R378" i="31"/>
  <c r="R1131" i="31"/>
  <c r="R1140" i="31"/>
  <c r="R31" i="31"/>
  <c r="R1135" i="31"/>
  <c r="R243" i="31"/>
  <c r="R1157" i="31"/>
  <c r="R1147" i="31"/>
  <c r="R1151" i="31"/>
  <c r="R1110" i="31"/>
  <c r="R1160" i="31"/>
  <c r="R86" i="31"/>
  <c r="R186" i="31"/>
  <c r="R336" i="31"/>
  <c r="R1102" i="31"/>
  <c r="R1054" i="31"/>
  <c r="R406" i="31"/>
  <c r="R422" i="31"/>
  <c r="R438" i="31"/>
  <c r="R448" i="31"/>
  <c r="R120" i="31"/>
  <c r="R1086" i="31"/>
  <c r="R19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189" i="31"/>
  <c r="R251" i="31"/>
  <c r="R54" i="31"/>
  <c r="R154" i="31"/>
  <c r="R211" i="31"/>
  <c r="R241" i="31"/>
  <c r="R173" i="31"/>
  <c r="R344" i="31"/>
  <c r="R206" i="31"/>
  <c r="R1073" i="31"/>
  <c r="R65" i="31"/>
  <c r="R351" i="31"/>
  <c r="R289" i="31"/>
  <c r="R264" i="31"/>
  <c r="R261" i="31"/>
  <c r="R326" i="31"/>
  <c r="R126" i="31"/>
  <c r="R1058" i="31"/>
  <c r="R299" i="31"/>
  <c r="R318" i="31"/>
  <c r="R148" i="31"/>
  <c r="R319" i="31"/>
  <c r="R298" i="31"/>
  <c r="R14" i="31"/>
  <c r="R225" i="31"/>
  <c r="R111" i="31"/>
  <c r="R1061" i="31"/>
  <c r="R30" i="31"/>
  <c r="R287" i="31"/>
  <c r="R142" i="31"/>
  <c r="R41" i="31"/>
  <c r="R44" i="31"/>
  <c r="R231" i="31"/>
  <c r="R221" i="31"/>
  <c r="R220" i="31"/>
  <c r="R1146" i="31"/>
  <c r="R28" i="31"/>
  <c r="R1149" i="31"/>
  <c r="R1155" i="31"/>
  <c r="R1161" i="31"/>
  <c r="R145" i="31"/>
  <c r="R193" i="31"/>
  <c r="R339" i="31"/>
  <c r="R1063" i="31"/>
  <c r="R1117" i="31"/>
  <c r="R411" i="31"/>
  <c r="R427" i="31"/>
  <c r="R443" i="31"/>
  <c r="R1106" i="31"/>
  <c r="R121" i="31"/>
  <c r="R27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1121"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04" i="31"/>
  <c r="R364" i="31"/>
  <c r="R202" i="31"/>
  <c r="R1030" i="31"/>
  <c r="R1046" i="31"/>
  <c r="R316" i="31"/>
  <c r="R370" i="31"/>
  <c r="R268" i="31"/>
  <c r="R1033" i="31"/>
  <c r="R1049" i="31"/>
  <c r="R321" i="31"/>
  <c r="R373" i="31"/>
  <c r="R229" i="31"/>
  <c r="R281" i="31"/>
  <c r="R334" i="31"/>
  <c r="R210" i="31"/>
  <c r="R240" i="31"/>
  <c r="R1078" i="31"/>
  <c r="R156" i="31"/>
  <c r="R69" i="31"/>
  <c r="R74" i="31"/>
  <c r="R166" i="31"/>
  <c r="R127" i="31"/>
  <c r="R75" i="31"/>
  <c r="R140" i="31"/>
  <c r="R315" i="31"/>
  <c r="R171" i="31"/>
  <c r="R219" i="31"/>
  <c r="R265" i="31"/>
  <c r="R185" i="31"/>
  <c r="R1177" i="31"/>
  <c r="R160" i="31"/>
  <c r="R330" i="31"/>
  <c r="R112" i="31"/>
  <c r="R328" i="31"/>
  <c r="R106" i="31"/>
  <c r="R277" i="31"/>
  <c r="R1101" i="31"/>
  <c r="R214" i="31"/>
  <c r="R354" i="31"/>
  <c r="R129" i="31"/>
  <c r="R1100" i="31"/>
  <c r="R246" i="31"/>
  <c r="R1099" i="31"/>
  <c r="R21" i="31"/>
  <c r="R42" i="31"/>
  <c r="R236" i="31"/>
  <c r="R39" i="31"/>
  <c r="R47" i="31"/>
  <c r="R104" i="31"/>
  <c r="R1156" i="31"/>
  <c r="R102" i="31"/>
  <c r="R27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1120" i="31"/>
  <c r="R820" i="31"/>
  <c r="R836" i="31"/>
  <c r="R790" i="31"/>
  <c r="R818" i="31"/>
  <c r="R834" i="31"/>
  <c r="R850" i="31"/>
  <c r="R857" i="31"/>
  <c r="R873" i="31"/>
  <c r="R889" i="31"/>
  <c r="R905" i="31"/>
  <c r="R921" i="31"/>
  <c r="R961" i="31"/>
  <c r="R993" i="31"/>
  <c r="R1023" i="31"/>
  <c r="R1039" i="31"/>
  <c r="R9" i="31"/>
  <c r="R363" i="31"/>
  <c r="R273" i="31"/>
  <c r="R133" i="31"/>
  <c r="R172" i="31"/>
  <c r="R253" i="31"/>
  <c r="R226" i="31"/>
  <c r="R195" i="31"/>
  <c r="R146" i="31"/>
  <c r="R141" i="31"/>
  <c r="R346" i="31"/>
  <c r="R329" i="31"/>
  <c r="R107" i="31"/>
  <c r="R22" i="31"/>
  <c r="R247" i="31"/>
  <c r="R26" i="31"/>
  <c r="R1158" i="31"/>
  <c r="R87" i="31"/>
  <c r="R187" i="31"/>
  <c r="R337" i="31"/>
  <c r="R1103" i="31"/>
  <c r="R1055" i="31"/>
  <c r="R407" i="31"/>
  <c r="R423" i="31"/>
  <c r="R439" i="31"/>
  <c r="R1095" i="31"/>
  <c r="R103" i="31"/>
  <c r="R1094" i="31"/>
  <c r="R83" i="31"/>
  <c r="R89" i="31"/>
  <c r="R111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188" i="31"/>
  <c r="R1029" i="31"/>
  <c r="R1045" i="31"/>
  <c r="R313" i="31"/>
  <c r="R369" i="31"/>
  <c r="R191" i="31"/>
  <c r="R155" i="31"/>
  <c r="R11" i="31"/>
  <c r="R278" i="31"/>
  <c r="R238" i="31"/>
  <c r="R1132" i="31"/>
  <c r="R310" i="31"/>
  <c r="R164" i="31"/>
  <c r="R167" i="31"/>
  <c r="R168" i="31"/>
  <c r="R232" i="31"/>
  <c r="R227" i="31"/>
  <c r="R258" i="31"/>
  <c r="R153" i="31"/>
  <c r="R152" i="31"/>
  <c r="R169" i="31"/>
  <c r="R233" i="31"/>
  <c r="R296" i="31"/>
  <c r="R149" i="31"/>
  <c r="R131" i="31"/>
  <c r="R209" i="31"/>
  <c r="R1173" i="31"/>
  <c r="R117" i="31"/>
  <c r="R18" i="31"/>
  <c r="R108" i="31"/>
  <c r="R324" i="31"/>
  <c r="R1174" i="31"/>
  <c r="R118" i="31"/>
  <c r="R245" i="31"/>
  <c r="R1060" i="31"/>
  <c r="R276" i="31"/>
  <c r="R95" i="31"/>
  <c r="R182" i="31"/>
  <c r="R223" i="31"/>
  <c r="R1098" i="31"/>
  <c r="R36" i="31"/>
  <c r="R1138" i="31"/>
  <c r="R1134" i="31"/>
  <c r="R242" i="31"/>
  <c r="R379" i="31"/>
  <c r="R1141" i="31"/>
  <c r="R1144" i="31"/>
  <c r="R101" i="31"/>
  <c r="R1145" i="31"/>
  <c r="R394" i="31"/>
  <c r="R1168" i="31"/>
  <c r="R1083" i="31"/>
  <c r="R266" i="31"/>
  <c r="R196" i="31"/>
  <c r="R1128" i="31"/>
  <c r="R1074" i="31"/>
  <c r="R398" i="31"/>
  <c r="R414" i="31"/>
  <c r="R430" i="31"/>
  <c r="R446" i="31"/>
  <c r="R1154" i="31"/>
  <c r="R1166" i="31"/>
  <c r="R1111" i="31"/>
  <c r="R82" i="31"/>
  <c r="R88" i="31"/>
  <c r="R111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388" i="31"/>
  <c r="R1091" i="31"/>
  <c r="R250" i="31"/>
  <c r="R291" i="31"/>
  <c r="R284" i="31"/>
  <c r="R176" i="31"/>
  <c r="R311" i="31"/>
  <c r="R165" i="31"/>
  <c r="R301" i="31"/>
  <c r="R357" i="31"/>
  <c r="R283" i="31"/>
  <c r="R1097" i="31"/>
  <c r="R1133" i="31"/>
  <c r="R327" i="31"/>
  <c r="R254" i="31"/>
  <c r="R260" i="31"/>
  <c r="R12" i="31"/>
  <c r="R306" i="31"/>
  <c r="R123" i="31"/>
  <c r="R262" i="31"/>
  <c r="R297" i="31"/>
  <c r="R349" i="31"/>
  <c r="R308" i="31"/>
  <c r="R325" i="31"/>
  <c r="R1175" i="31"/>
  <c r="R1077" i="31"/>
  <c r="R84" i="31"/>
  <c r="R1139" i="31"/>
  <c r="R24" i="31"/>
  <c r="R183" i="31"/>
  <c r="R217" i="31"/>
  <c r="R20" i="31"/>
  <c r="R1150" i="31"/>
  <c r="R771" i="31"/>
  <c r="R1109" i="31"/>
  <c r="R1167" i="31"/>
  <c r="R1082" i="31"/>
  <c r="R343" i="31"/>
  <c r="R91" i="31"/>
  <c r="R1105"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20" i="31"/>
  <c r="R372" i="31"/>
  <c r="R52" i="31"/>
  <c r="R1022" i="31"/>
  <c r="R1038" i="31"/>
  <c r="R8" i="31"/>
  <c r="R362" i="31"/>
  <c r="R272" i="31"/>
  <c r="R1025" i="31"/>
  <c r="R1041" i="31"/>
  <c r="R305" i="31"/>
  <c r="R365" i="31"/>
  <c r="R203" i="31"/>
  <c r="R1065" i="31"/>
  <c r="R335" i="31"/>
  <c r="R1090" i="31"/>
  <c r="R98" i="31"/>
  <c r="R158" i="31"/>
  <c r="R72" i="31"/>
  <c r="R694" i="31"/>
  <c r="R255" i="31"/>
  <c r="R307" i="31"/>
  <c r="R70" i="31"/>
  <c r="R73" i="31"/>
  <c r="R695" i="31"/>
  <c r="R179" i="31"/>
  <c r="R130" i="31"/>
  <c r="R17" i="31"/>
  <c r="R147" i="31"/>
  <c r="R347" i="31"/>
  <c r="R259" i="31"/>
  <c r="R161" i="31"/>
  <c r="R331" i="31"/>
  <c r="R113" i="31"/>
  <c r="R184" i="31"/>
  <c r="R1176" i="31"/>
  <c r="R294" i="31"/>
  <c r="R1142" i="31"/>
  <c r="R114" i="31"/>
  <c r="R94" i="31"/>
  <c r="R244" i="31"/>
  <c r="R34" i="31"/>
  <c r="R35" i="31"/>
  <c r="R222" i="31"/>
  <c r="R40" i="31"/>
  <c r="R46" i="31"/>
  <c r="R23" i="31"/>
  <c r="R43" i="31"/>
  <c r="R237" i="31"/>
  <c r="R1122" i="31"/>
  <c r="R1080" i="31"/>
  <c r="R1152" i="31"/>
  <c r="R1164" i="31"/>
  <c r="R144" i="31"/>
  <c r="R192" i="31"/>
  <c r="R338" i="31"/>
  <c r="R1062" i="31"/>
  <c r="R1116" i="31"/>
  <c r="R410" i="31"/>
  <c r="R426" i="31"/>
  <c r="R442" i="31"/>
  <c r="R1087" i="31"/>
  <c r="R1115" i="31"/>
  <c r="R1093" i="31"/>
  <c r="R1162" i="31"/>
  <c r="R342" i="31"/>
  <c r="R90" i="31"/>
  <c r="R1104"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119"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17" i="31"/>
  <c r="R371" i="31"/>
  <c r="R269" i="31"/>
  <c r="R228" i="31"/>
  <c r="R280" i="31"/>
  <c r="R180" i="31"/>
  <c r="R293" i="31"/>
  <c r="R151" i="31"/>
  <c r="R300" i="31"/>
  <c r="R181" i="31"/>
  <c r="R99" i="31"/>
  <c r="R159" i="31"/>
  <c r="R345" i="31"/>
  <c r="R207" i="31"/>
  <c r="R175" i="31"/>
  <c r="R252" i="31"/>
  <c r="R256" i="31"/>
  <c r="R314" i="31"/>
  <c r="R341" i="31"/>
  <c r="R1059" i="31"/>
  <c r="R218" i="31"/>
  <c r="R295" i="31"/>
  <c r="R1143" i="31"/>
  <c r="R115" i="31"/>
  <c r="R143" i="31"/>
  <c r="R128" i="31"/>
  <c r="R1076" i="31"/>
  <c r="R37" i="31"/>
  <c r="R1130" i="31"/>
  <c r="R38" i="31"/>
  <c r="S145" i="31" l="1"/>
  <c r="T145" i="31" s="1"/>
  <c r="T144" i="31" s="1"/>
  <c r="S77" i="31"/>
  <c r="T77" i="31" s="1"/>
  <c r="T76" i="31" s="1"/>
  <c r="S1137" i="31"/>
  <c r="T1137" i="31" s="1"/>
  <c r="T1136" i="31" s="1"/>
  <c r="S339" i="31"/>
  <c r="T339" i="31" s="1"/>
  <c r="T338" i="31" s="1"/>
  <c r="S33" i="31"/>
  <c r="T33" i="31" s="1"/>
  <c r="T32" i="31" s="1"/>
  <c r="S97" i="31"/>
  <c r="T97" i="31" s="1"/>
  <c r="T96" i="31" s="1"/>
  <c r="S1125" i="31"/>
  <c r="T1125" i="31" s="1"/>
  <c r="T1124" i="31" s="1"/>
  <c r="S213" i="31"/>
  <c r="T213" i="31" s="1"/>
  <c r="T212" i="31" s="1"/>
  <c r="S303" i="31"/>
  <c r="T303" i="31" s="1"/>
  <c r="T302" i="31" s="1"/>
  <c r="S59" i="31"/>
  <c r="T59" i="31" s="1"/>
  <c r="T58" i="31" s="1"/>
  <c r="S63" i="31"/>
  <c r="T63" i="31" s="1"/>
  <c r="T62" i="31" s="1"/>
  <c r="S1089" i="31"/>
  <c r="T1089" i="31" s="1"/>
  <c r="T1088" i="31" s="1"/>
  <c r="S67" i="31"/>
  <c r="T67" i="31" s="1"/>
  <c r="T66" i="31" s="1"/>
  <c r="S333" i="31"/>
  <c r="T333" i="31" s="1"/>
  <c r="T332" i="31" s="1"/>
  <c r="S81" i="31"/>
  <c r="T81" i="31" s="1"/>
  <c r="T80" i="31" s="1"/>
  <c r="S1107" i="31"/>
  <c r="T1107" i="31" s="1"/>
  <c r="T1106" i="31" s="1"/>
  <c r="S49" i="31"/>
  <c r="T49" i="31" s="1"/>
  <c r="T48" i="31" s="1"/>
  <c r="S1081" i="31"/>
  <c r="T1081" i="31" s="1"/>
  <c r="T1080" i="31" s="1"/>
  <c r="S249" i="31"/>
  <c r="T249" i="31" s="1"/>
  <c r="T248" i="31" s="1"/>
  <c r="S387" i="31"/>
  <c r="T387" i="31" s="1"/>
  <c r="T386" i="31" s="1"/>
  <c r="S1085" i="31"/>
  <c r="T1085" i="31" s="1"/>
  <c r="T1084" i="31" s="1"/>
  <c r="S125" i="31"/>
  <c r="T125" i="31" s="1"/>
  <c r="T124" i="31" s="1"/>
  <c r="S1127" i="31"/>
  <c r="T1127" i="31" s="1"/>
  <c r="T1126" i="31" s="1"/>
  <c r="S51" i="31"/>
  <c r="T51" i="31" s="1"/>
  <c r="T50" i="31" s="1"/>
  <c r="S323" i="31"/>
  <c r="T323" i="31" s="1"/>
  <c r="T322" i="31" s="1"/>
  <c r="S271" i="31"/>
  <c r="T271" i="31" s="1"/>
  <c r="T270" i="31" s="1"/>
  <c r="S61" i="31"/>
  <c r="T61" i="31" s="1"/>
  <c r="T60" i="31" s="1"/>
  <c r="S79" i="31"/>
  <c r="T79" i="31" s="1"/>
  <c r="T78" i="31" s="1"/>
  <c r="S139" i="31"/>
  <c r="T139" i="31" s="1"/>
  <c r="T138" i="31" s="1"/>
  <c r="S1079" i="31"/>
  <c r="T1079" i="31" s="1"/>
  <c r="T1078" i="31" s="1"/>
  <c r="S287" i="31"/>
  <c r="T287" i="31" s="1"/>
  <c r="T286" i="31" s="1"/>
  <c r="S429" i="31"/>
  <c r="T429" i="31" s="1"/>
  <c r="T428" i="31" s="1"/>
  <c r="S157" i="31"/>
  <c r="T157" i="31" s="1"/>
  <c r="T156" i="31" s="1"/>
  <c r="S1177" i="31"/>
  <c r="T1177" i="31" s="1"/>
  <c r="T1176" i="31" s="1"/>
  <c r="S465" i="31"/>
  <c r="T465" i="31" s="1"/>
  <c r="T464" i="31" s="1"/>
  <c r="S659" i="31"/>
  <c r="T659" i="31" s="1"/>
  <c r="T658" i="31" s="1"/>
  <c r="S411" i="31"/>
  <c r="T411" i="31" s="1"/>
  <c r="T410" i="31" s="1"/>
  <c r="S89" i="31"/>
  <c r="T89" i="31" s="1"/>
  <c r="T88" i="31" s="1"/>
  <c r="S1117" i="31"/>
  <c r="T1117" i="31" s="1"/>
  <c r="T1116" i="31" s="1"/>
  <c r="S445" i="31"/>
  <c r="T445" i="31" s="1"/>
  <c r="T444" i="31" s="1"/>
  <c r="S707" i="31"/>
  <c r="T707" i="31" s="1"/>
  <c r="T706" i="31" s="1"/>
  <c r="S675" i="31"/>
  <c r="T675" i="31" s="1"/>
  <c r="T674" i="31" s="1"/>
  <c r="S1149" i="31"/>
  <c r="T1149" i="31" s="1"/>
  <c r="T1148" i="31" s="1"/>
  <c r="S15" i="31"/>
  <c r="T15" i="31" s="1"/>
  <c r="T14" i="31" s="1"/>
  <c r="S1113" i="31"/>
  <c r="T1113" i="31" s="1"/>
  <c r="T1112" i="31" s="1"/>
  <c r="S1093" i="31"/>
  <c r="T1093" i="31" s="1"/>
  <c r="T1092" i="31" s="1"/>
  <c r="S593" i="31"/>
  <c r="T593" i="31" s="1"/>
  <c r="T592" i="31" s="1"/>
  <c r="S643" i="31"/>
  <c r="T643" i="31" s="1"/>
  <c r="T642" i="31" s="1"/>
  <c r="S741" i="31"/>
  <c r="T741" i="31" s="1"/>
  <c r="T740" i="31" s="1"/>
  <c r="S69" i="31"/>
  <c r="T69" i="31" s="1"/>
  <c r="T68" i="31" s="1"/>
  <c r="S315" i="31"/>
  <c r="T315" i="31" s="1"/>
  <c r="T314" i="31" s="1"/>
  <c r="S47" i="31"/>
  <c r="T47" i="31" s="1"/>
  <c r="T46" i="31" s="1"/>
  <c r="S171" i="31"/>
  <c r="T171" i="31" s="1"/>
  <c r="T170" i="31" s="1"/>
  <c r="S321" i="31"/>
  <c r="T321" i="31" s="1"/>
  <c r="T320" i="31" s="1"/>
  <c r="S619" i="31"/>
  <c r="T619" i="31" s="1"/>
  <c r="T618" i="31" s="1"/>
  <c r="S1017" i="31"/>
  <c r="T1017" i="31" s="1"/>
  <c r="T1016" i="31" s="1"/>
  <c r="S223" i="31"/>
  <c r="T223" i="31" s="1"/>
  <c r="T222" i="31" s="1"/>
  <c r="S1037" i="31"/>
  <c r="T1037" i="31" s="1"/>
  <c r="T1036" i="31" s="1"/>
  <c r="S821" i="31"/>
  <c r="T821" i="31" s="1"/>
  <c r="T820" i="31" s="1"/>
  <c r="S355" i="31"/>
  <c r="T355" i="31" s="1"/>
  <c r="T354" i="31" s="1"/>
  <c r="S807" i="31"/>
  <c r="T807" i="31" s="1"/>
  <c r="T806" i="31" s="1"/>
  <c r="S279" i="31"/>
  <c r="T279" i="31" s="1"/>
  <c r="T278" i="31" s="1"/>
  <c r="S133" i="31"/>
  <c r="T133" i="31" s="1"/>
  <c r="T132" i="31" s="1"/>
  <c r="S45" i="31"/>
  <c r="T45" i="31" s="1"/>
  <c r="T44" i="31" s="1"/>
  <c r="S909" i="31"/>
  <c r="T909" i="31" s="1"/>
  <c r="T908" i="31" s="1"/>
  <c r="S999" i="31"/>
  <c r="T999" i="31" s="1"/>
  <c r="T998" i="31" s="1"/>
  <c r="S539" i="31"/>
  <c r="T539" i="31" s="1"/>
  <c r="T538" i="31" s="1"/>
  <c r="S373" i="31"/>
  <c r="T373" i="31" s="1"/>
  <c r="T372" i="31" s="1"/>
  <c r="S309" i="31"/>
  <c r="T309" i="31" s="1"/>
  <c r="T308" i="31" s="1"/>
  <c r="S771" i="31"/>
  <c r="T771" i="31" s="1"/>
  <c r="T770" i="31" s="1"/>
  <c r="S263" i="31"/>
  <c r="T263" i="31" s="1"/>
  <c r="T26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3" i="31"/>
  <c r="T253" i="31" s="1"/>
  <c r="T252" i="31" s="1"/>
  <c r="S591" i="31"/>
  <c r="T591" i="31" s="1"/>
  <c r="T590" i="31" s="1"/>
  <c r="S1109" i="31"/>
  <c r="T1109" i="31" s="1"/>
  <c r="T1108" i="31" s="1"/>
  <c r="S57" i="31"/>
  <c r="T57" i="31" s="1"/>
  <c r="T56" i="31" s="1"/>
  <c r="S689" i="31"/>
  <c r="T689" i="31" s="1"/>
  <c r="T688" i="31" s="1"/>
  <c r="S773" i="31"/>
  <c r="T773" i="31" s="1"/>
  <c r="T772" i="31" s="1"/>
  <c r="S123" i="31"/>
  <c r="T123" i="31" s="1"/>
  <c r="T122" i="31" s="1"/>
  <c r="S285" i="31"/>
  <c r="T285" i="31" s="1"/>
  <c r="T284" i="31" s="1"/>
  <c r="S469" i="31"/>
  <c r="T469" i="31" s="1"/>
  <c r="T468" i="31" s="1"/>
  <c r="S835" i="31"/>
  <c r="T835" i="31" s="1"/>
  <c r="T834" i="31" s="1"/>
  <c r="S1153" i="31"/>
  <c r="T1153" i="31" s="1"/>
  <c r="T1152" i="31" s="1"/>
  <c r="S949" i="31"/>
  <c r="T949" i="31" s="1"/>
  <c r="T948" i="31" s="1"/>
  <c r="S175" i="31"/>
  <c r="T175" i="31" s="1"/>
  <c r="T174" i="31" s="1"/>
  <c r="S431" i="31"/>
  <c r="T431" i="31" s="1"/>
  <c r="T430" i="31" s="1"/>
  <c r="S357" i="31"/>
  <c r="T357" i="31" s="1"/>
  <c r="T356" i="31" s="1"/>
  <c r="S609" i="31"/>
  <c r="T609" i="31" s="1"/>
  <c r="T608" i="31" s="1"/>
  <c r="S851" i="31"/>
  <c r="T851" i="31" s="1"/>
  <c r="T850" i="31" s="1"/>
  <c r="S805" i="31"/>
  <c r="T805" i="31" s="1"/>
  <c r="T804" i="31" s="1"/>
  <c r="S251" i="31"/>
  <c r="T251" i="31" s="1"/>
  <c r="T250"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79" i="31"/>
  <c r="T179" i="31" s="1"/>
  <c r="T178" i="31" s="1"/>
  <c r="S775" i="31"/>
  <c r="T775" i="31" s="1"/>
  <c r="T774" i="31" s="1"/>
  <c r="S607" i="31"/>
  <c r="T607" i="31" s="1"/>
  <c r="T606" i="31" s="1"/>
  <c r="S855" i="31"/>
  <c r="T855" i="31" s="1"/>
  <c r="T854" i="31" s="1"/>
  <c r="S723" i="31"/>
  <c r="T723" i="31" s="1"/>
  <c r="T722" i="31" s="1"/>
  <c r="S933" i="31"/>
  <c r="T933" i="31" s="1"/>
  <c r="T932" i="31" s="1"/>
  <c r="S349" i="31"/>
  <c r="T349" i="31" s="1"/>
  <c r="T348" i="31" s="1"/>
  <c r="S389" i="31"/>
  <c r="T389" i="31" s="1"/>
  <c r="T388" i="31" s="1"/>
  <c r="S447" i="31"/>
  <c r="T447" i="31" s="1"/>
  <c r="T446" i="31" s="1"/>
  <c r="S243" i="31"/>
  <c r="T243" i="31" s="1"/>
  <c r="T242"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73" i="31"/>
  <c r="T173" i="31" s="1"/>
  <c r="T172" i="31" s="1"/>
  <c r="S925" i="31"/>
  <c r="T925" i="31" s="1"/>
  <c r="T924" i="31" s="1"/>
  <c r="S351" i="31"/>
  <c r="T351" i="31" s="1"/>
  <c r="T35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45" i="31"/>
  <c r="T245" i="31" s="1"/>
  <c r="T244" i="31" s="1"/>
  <c r="S535" i="31"/>
  <c r="T535" i="31" s="1"/>
  <c r="T534" i="31" s="1"/>
  <c r="S1061" i="31"/>
  <c r="T1061" i="31" s="1"/>
  <c r="T1060" i="31" s="1"/>
  <c r="S1043" i="31"/>
  <c r="T1043" i="31" s="1"/>
  <c r="T1042" i="31" s="1"/>
  <c r="S905" i="31"/>
  <c r="T905" i="31" s="1"/>
  <c r="T904" i="31" s="1"/>
  <c r="S211" i="31"/>
  <c r="T211" i="31" s="1"/>
  <c r="T210" i="31" s="1"/>
  <c r="S55" i="31"/>
  <c r="T55" i="31" s="1"/>
  <c r="T54" i="31" s="1"/>
  <c r="S1099" i="31"/>
  <c r="T1099" i="31" s="1"/>
  <c r="T1098" i="31" s="1"/>
  <c r="S809" i="31"/>
  <c r="T809" i="31" s="1"/>
  <c r="T808" i="31" s="1"/>
  <c r="S921" i="31"/>
  <c r="T921" i="31" s="1"/>
  <c r="T920" i="31" s="1"/>
  <c r="S399" i="31"/>
  <c r="T399" i="31" s="1"/>
  <c r="T398" i="31" s="1"/>
  <c r="S91" i="31"/>
  <c r="T91" i="31" s="1"/>
  <c r="T90" i="31" s="1"/>
  <c r="S299" i="31"/>
  <c r="T299" i="31" s="1"/>
  <c r="T298" i="31" s="1"/>
  <c r="S1147" i="31"/>
  <c r="T1147" i="31" s="1"/>
  <c r="T1146" i="31" s="1"/>
  <c r="S153" i="31"/>
  <c r="T153" i="31" s="1"/>
  <c r="T152"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353" i="31"/>
  <c r="T353" i="31" s="1"/>
  <c r="T352" i="31" s="1"/>
  <c r="S651" i="31"/>
  <c r="T651" i="31" s="1"/>
  <c r="T650" i="31" s="1"/>
  <c r="S425" i="31"/>
  <c r="T425" i="31" s="1"/>
  <c r="T424" i="31" s="1"/>
  <c r="S229" i="31"/>
  <c r="T229" i="31" s="1"/>
  <c r="T228" i="31" s="1"/>
  <c r="S193" i="31"/>
  <c r="T193" i="31" s="1"/>
  <c r="T192" i="31" s="1"/>
  <c r="S85" i="31"/>
  <c r="T85" i="31" s="1"/>
  <c r="T84" i="31" s="1"/>
  <c r="S177" i="31"/>
  <c r="T177" i="31" s="1"/>
  <c r="T176"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41" i="31"/>
  <c r="T141" i="31" s="1"/>
  <c r="T140"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83" i="31"/>
  <c r="T283" i="31" s="1"/>
  <c r="T282" i="31" s="1"/>
  <c r="S289" i="31"/>
  <c r="T289" i="31" s="1"/>
  <c r="T288" i="31" s="1"/>
  <c r="S343" i="31"/>
  <c r="T343" i="31" s="1"/>
  <c r="T342" i="31" s="1"/>
  <c r="S873" i="31"/>
  <c r="T873" i="31" s="1"/>
  <c r="T872" i="31" s="1"/>
  <c r="S971" i="31"/>
  <c r="T971" i="31" s="1"/>
  <c r="T970" i="31" s="1"/>
  <c r="S277" i="31"/>
  <c r="T277" i="31" s="1"/>
  <c r="T276"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11" i="31"/>
  <c r="T311" i="31" s="1"/>
  <c r="T310" i="31" s="1"/>
  <c r="S983" i="31"/>
  <c r="T983" i="31" s="1"/>
  <c r="T982" i="31" s="1"/>
  <c r="S103" i="31"/>
  <c r="T103" i="31" s="1"/>
  <c r="T102" i="31" s="1"/>
  <c r="S581" i="31"/>
  <c r="T581" i="31" s="1"/>
  <c r="T580" i="31" s="1"/>
  <c r="S521" i="31"/>
  <c r="T521" i="31" s="1"/>
  <c r="T520" i="31" s="1"/>
  <c r="S301" i="31"/>
  <c r="T301" i="31" s="1"/>
  <c r="T300" i="31" s="1"/>
  <c r="S569" i="31"/>
  <c r="T569" i="31" s="1"/>
  <c r="T568" i="31" s="1"/>
  <c r="S99" i="31"/>
  <c r="T99" i="31" s="1"/>
  <c r="T98" i="31" s="1"/>
  <c r="S997" i="31"/>
  <c r="T997" i="31" s="1"/>
  <c r="T996" i="31" s="1"/>
  <c r="S963" i="31"/>
  <c r="T963" i="31" s="1"/>
  <c r="T962" i="31" s="1"/>
  <c r="S803" i="31"/>
  <c r="T803" i="31" s="1"/>
  <c r="T802" i="31" s="1"/>
  <c r="S493" i="31"/>
  <c r="T493" i="31" s="1"/>
  <c r="T492" i="31" s="1"/>
  <c r="S1091" i="31"/>
  <c r="T1091" i="31" s="1"/>
  <c r="T1090"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33" i="31"/>
  <c r="T233" i="31" s="1"/>
  <c r="T232" i="31" s="1"/>
  <c r="S239" i="31"/>
  <c r="T239" i="31" s="1"/>
  <c r="T238" i="31" s="1"/>
  <c r="S75" i="31"/>
  <c r="T75" i="31" s="1"/>
  <c r="T74" i="31" s="1"/>
  <c r="S1005" i="31"/>
  <c r="T1005" i="31" s="1"/>
  <c r="T1004" i="31" s="1"/>
  <c r="S955" i="31"/>
  <c r="T955" i="31" s="1"/>
  <c r="T954" i="31" s="1"/>
  <c r="S623" i="31"/>
  <c r="T623" i="31" s="1"/>
  <c r="T622" i="31" s="1"/>
  <c r="S507" i="31"/>
  <c r="T507" i="31" s="1"/>
  <c r="T506" i="31" s="1"/>
  <c r="S221" i="31"/>
  <c r="T221" i="31" s="1"/>
  <c r="T220" i="31" s="1"/>
  <c r="S437" i="31"/>
  <c r="T437" i="31" s="1"/>
  <c r="T436" i="31" s="1"/>
  <c r="S899" i="31"/>
  <c r="T899" i="31" s="1"/>
  <c r="T898" i="31" s="1"/>
  <c r="S463" i="31"/>
  <c r="T463" i="31" s="1"/>
  <c r="T462" i="31" s="1"/>
  <c r="S1067" i="31"/>
  <c r="T1067" i="31" s="1"/>
  <c r="T1066" i="31" s="1"/>
  <c r="S257" i="31"/>
  <c r="T257" i="31" s="1"/>
  <c r="T256" i="31" s="1"/>
  <c r="S1063" i="31"/>
  <c r="T1063" i="31" s="1"/>
  <c r="T1062" i="31" s="1"/>
  <c r="S185" i="31"/>
  <c r="T185" i="31" s="1"/>
  <c r="T184" i="31" s="1"/>
  <c r="S1011" i="31"/>
  <c r="T1011" i="31" s="1"/>
  <c r="T1010" i="31" s="1"/>
  <c r="S261" i="31"/>
  <c r="T261" i="31" s="1"/>
  <c r="T260" i="31" s="1"/>
  <c r="S589" i="31"/>
  <c r="T589" i="31" s="1"/>
  <c r="T588" i="31" s="1"/>
  <c r="S1167" i="31"/>
  <c r="T1167" i="31" s="1"/>
  <c r="T1166" i="31" s="1"/>
  <c r="S197" i="31"/>
  <c r="T197" i="31" s="1"/>
  <c r="T196" i="31" s="1"/>
  <c r="S361" i="31"/>
  <c r="T361" i="31" s="1"/>
  <c r="T360" i="31" s="1"/>
  <c r="S761" i="31"/>
  <c r="T761" i="31" s="1"/>
  <c r="T760" i="31" s="1"/>
  <c r="S491" i="31"/>
  <c r="T491" i="31" s="1"/>
  <c r="T490" i="31" s="1"/>
  <c r="S565" i="31"/>
  <c r="T565" i="31" s="1"/>
  <c r="T564" i="31" s="1"/>
  <c r="S1009" i="31"/>
  <c r="T1009" i="31" s="1"/>
  <c r="T1008" i="31" s="1"/>
  <c r="S709" i="31"/>
  <c r="T709" i="31" s="1"/>
  <c r="T708" i="31" s="1"/>
  <c r="S281" i="31"/>
  <c r="T281" i="31" s="1"/>
  <c r="T28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65" i="31"/>
  <c r="T165" i="31" s="1"/>
  <c r="T164" i="31" s="1"/>
  <c r="S923" i="31"/>
  <c r="T923" i="31" s="1"/>
  <c r="T922" i="31" s="1"/>
  <c r="S729" i="31"/>
  <c r="T729" i="31" s="1"/>
  <c r="T728" i="31" s="1"/>
  <c r="S1159" i="31"/>
  <c r="T1159" i="31" s="1"/>
  <c r="T1158" i="31" s="1"/>
  <c r="S147" i="31"/>
  <c r="T147" i="31" s="1"/>
  <c r="T146" i="31" s="1"/>
  <c r="S1059" i="31"/>
  <c r="T1059" i="31" s="1"/>
  <c r="T1058"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77" i="31"/>
  <c r="T1077" i="31" s="1"/>
  <c r="T1076"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95" i="31"/>
  <c r="T195" i="31" s="1"/>
  <c r="T194" i="31" s="1"/>
  <c r="S1121" i="31"/>
  <c r="T1121" i="31" s="1"/>
  <c r="T1120"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15" i="31"/>
  <c r="T215" i="31" s="1"/>
  <c r="T214"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75" i="31"/>
  <c r="T275" i="31" s="1"/>
  <c r="T274" i="31" s="1"/>
  <c r="S161" i="31"/>
  <c r="T161" i="31" s="1"/>
  <c r="T160" i="31" s="1"/>
  <c r="S305" i="31"/>
  <c r="T305" i="31" s="1"/>
  <c r="T304" i="31" s="1"/>
  <c r="S733" i="31"/>
  <c r="T733" i="31" s="1"/>
  <c r="T732" i="31" s="1"/>
  <c r="S385" i="31"/>
  <c r="T385" i="31" s="1"/>
  <c r="T384" i="31" s="1"/>
  <c r="S497" i="31"/>
  <c r="T497" i="31" s="1"/>
  <c r="T496" i="31" s="1"/>
  <c r="S127" i="31"/>
  <c r="T127" i="31" s="1"/>
  <c r="T126" i="31" s="1"/>
  <c r="S155" i="31"/>
  <c r="T155" i="31" s="1"/>
  <c r="T154" i="31" s="1"/>
  <c r="S407" i="31"/>
  <c r="T407" i="31" s="1"/>
  <c r="T406" i="31" s="1"/>
  <c r="S1173" i="31"/>
  <c r="T1173" i="31" s="1"/>
  <c r="T1172" i="31" s="1"/>
  <c r="S1073" i="31"/>
  <c r="T1073" i="31" s="1"/>
  <c r="T1072" i="31" s="1"/>
  <c r="S191" i="31"/>
  <c r="T191" i="31" s="1"/>
  <c r="T190" i="31" s="1"/>
  <c r="S961" i="31"/>
  <c r="T961" i="31" s="1"/>
  <c r="T960" i="31" s="1"/>
  <c r="S753" i="31"/>
  <c r="T753" i="31" s="1"/>
  <c r="T752" i="31" s="1"/>
  <c r="S647" i="31"/>
  <c r="T647" i="31" s="1"/>
  <c r="T646" i="31" s="1"/>
  <c r="S1115" i="31"/>
  <c r="T1115" i="31" s="1"/>
  <c r="T1114"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35" i="31"/>
  <c r="T335" i="31" s="1"/>
  <c r="T334" i="31" s="1"/>
  <c r="S269" i="31"/>
  <c r="T269" i="31" s="1"/>
  <c r="T268" i="31" s="1"/>
  <c r="S1041" i="31"/>
  <c r="T1041" i="31" s="1"/>
  <c r="T1040" i="31" s="1"/>
  <c r="S537" i="31"/>
  <c r="T537" i="31" s="1"/>
  <c r="T536" i="31" s="1"/>
  <c r="S481" i="31"/>
  <c r="T481" i="31" s="1"/>
  <c r="T480" i="31" s="1"/>
  <c r="S143" i="31"/>
  <c r="T143" i="31" s="1"/>
  <c r="T142" i="31" s="1"/>
  <c r="S327" i="31"/>
  <c r="T327" i="31" s="1"/>
  <c r="T326" i="31" s="1"/>
  <c r="S207" i="31"/>
  <c r="T207" i="31" s="1"/>
  <c r="T206" i="31" s="1"/>
  <c r="S685" i="31"/>
  <c r="T685" i="31" s="1"/>
  <c r="T684" i="31" s="1"/>
  <c r="S205" i="31"/>
  <c r="T205" i="31" s="1"/>
  <c r="T204" i="31" s="1"/>
  <c r="S1055" i="31"/>
  <c r="T1055" i="31" s="1"/>
  <c r="T1054" i="31" s="1"/>
  <c r="S209" i="31"/>
  <c r="T209" i="31" s="1"/>
  <c r="T208" i="31" s="1"/>
  <c r="S151" i="31"/>
  <c r="T151" i="31" s="1"/>
  <c r="T150"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81" i="31"/>
  <c r="T181" i="31" s="1"/>
  <c r="T180"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67" i="31"/>
  <c r="T167" i="31" s="1"/>
  <c r="T166"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199" i="31"/>
  <c r="T199" i="31" s="1"/>
  <c r="T198" i="31" s="1"/>
  <c r="S1103" i="31"/>
  <c r="T1103" i="31" s="1"/>
  <c r="T1102" i="31" s="1"/>
  <c r="S379" i="31"/>
  <c r="T379" i="31" s="1"/>
  <c r="T378" i="31" s="1"/>
  <c r="S293" i="31"/>
  <c r="T293" i="31" s="1"/>
  <c r="T292" i="31" s="1"/>
  <c r="S313" i="31"/>
  <c r="T313" i="31" s="1"/>
  <c r="T31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27" i="31"/>
  <c r="T227" i="31" s="1"/>
  <c r="T226" i="31" s="1"/>
  <c r="S317" i="31"/>
  <c r="T317" i="31" s="1"/>
  <c r="T316" i="31" s="1"/>
  <c r="S863" i="31"/>
  <c r="T863" i="31" s="1"/>
  <c r="T862" i="31" s="1"/>
  <c r="S781" i="31"/>
  <c r="T781" i="31" s="1"/>
  <c r="T780" i="31" s="1"/>
  <c r="S345" i="31"/>
  <c r="T345" i="31" s="1"/>
  <c r="T344"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265" i="31"/>
  <c r="T265" i="31" s="1"/>
  <c r="T264" i="31" s="1"/>
  <c r="S913" i="31"/>
  <c r="T913" i="31" s="1"/>
  <c r="T912" i="31" s="1"/>
  <c r="S841" i="31"/>
  <c r="T841" i="31" s="1"/>
  <c r="T840" i="31" s="1"/>
  <c r="S121" i="31"/>
  <c r="T121" i="31" s="1"/>
  <c r="T120" i="31" s="1"/>
  <c r="S187" i="31"/>
  <c r="T187" i="31" s="1"/>
  <c r="T186" i="31" s="1"/>
  <c r="S217" i="31"/>
  <c r="T217" i="31" s="1"/>
  <c r="T216" i="31" s="1"/>
  <c r="S111" i="31"/>
  <c r="T111" i="31" s="1"/>
  <c r="T110" i="31" s="1"/>
  <c r="S341" i="31"/>
  <c r="T341" i="31" s="1"/>
  <c r="T340" i="31" s="1"/>
  <c r="S1097" i="31"/>
  <c r="T1097" i="31" s="1"/>
  <c r="T1096"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31" i="31"/>
  <c r="T131" i="31" s="1"/>
  <c r="T130" i="31" s="1"/>
  <c r="S1049" i="31"/>
  <c r="T1049" i="31" s="1"/>
  <c r="T1048" i="31" s="1"/>
  <c r="S683" i="31"/>
  <c r="T683" i="31" s="1"/>
  <c r="T682" i="31" s="1"/>
  <c r="S1083" i="31"/>
  <c r="T1083" i="31" s="1"/>
  <c r="T1082" i="31" s="1"/>
  <c r="S1057" i="31"/>
  <c r="T1057" i="31" s="1"/>
  <c r="T1056" i="31" s="1"/>
  <c r="S73" i="31"/>
  <c r="T73" i="31" s="1"/>
  <c r="T72" i="31" s="1"/>
  <c r="S9" i="31"/>
  <c r="T9" i="31" s="1"/>
  <c r="T8" i="31" s="1"/>
  <c r="S667" i="31"/>
  <c r="T667" i="31" s="1"/>
  <c r="T666" i="31" s="1"/>
  <c r="S255" i="31"/>
  <c r="T255" i="31" s="1"/>
  <c r="T254" i="31" s="1"/>
  <c r="S857" i="31"/>
  <c r="T857" i="31" s="1"/>
  <c r="T856" i="31" s="1"/>
  <c r="S413" i="31"/>
  <c r="T413" i="31" s="1"/>
  <c r="T412" i="31" s="1"/>
  <c r="S325" i="31"/>
  <c r="T325" i="31" s="1"/>
  <c r="T324" i="31" s="1"/>
  <c r="S297" i="31"/>
  <c r="T297" i="31" s="1"/>
  <c r="T296" i="31" s="1"/>
  <c r="S169" i="31"/>
  <c r="T169" i="31" s="1"/>
  <c r="T168" i="31" s="1"/>
  <c r="S953" i="31"/>
  <c r="T953" i="31" s="1"/>
  <c r="T952" i="31" s="1"/>
  <c r="S731" i="31"/>
  <c r="T731" i="31" s="1"/>
  <c r="T730" i="31" s="1"/>
  <c r="S655" i="31"/>
  <c r="T655" i="31" s="1"/>
  <c r="T654" i="31" s="1"/>
  <c r="S519" i="31"/>
  <c r="T519" i="31" s="1"/>
  <c r="T518" i="31" s="1"/>
  <c r="S1095" i="31"/>
  <c r="T1095" i="31" s="1"/>
  <c r="T1094" i="31" s="1"/>
  <c r="S713" i="31"/>
  <c r="T713" i="31" s="1"/>
  <c r="T712" i="31" s="1"/>
  <c r="S1071" i="31"/>
  <c r="T1071" i="31" s="1"/>
  <c r="T1070" i="31" s="1"/>
  <c r="S247" i="31"/>
  <c r="T247" i="31" s="1"/>
  <c r="T246"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31" i="31"/>
  <c r="T231" i="31" s="1"/>
  <c r="T230" i="31" s="1"/>
  <c r="S225" i="31"/>
  <c r="T225" i="31" s="1"/>
  <c r="T224" i="31" s="1"/>
  <c r="S359" i="31"/>
  <c r="T359" i="31" s="1"/>
  <c r="T358" i="31" s="1"/>
  <c r="S883" i="31"/>
  <c r="T883" i="31" s="1"/>
  <c r="T882" i="31" s="1"/>
  <c r="S785" i="31"/>
  <c r="T785" i="31" s="1"/>
  <c r="T784" i="31" s="1"/>
  <c r="S1119" i="31"/>
  <c r="T1119" i="31" s="1"/>
  <c r="T1118"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105" i="31"/>
  <c r="T1105" i="31" s="1"/>
  <c r="T1104" i="31" s="1"/>
  <c r="S443" i="31"/>
  <c r="T443" i="31" s="1"/>
  <c r="T442" i="31" s="1"/>
  <c r="S159" i="31"/>
  <c r="T159" i="31" s="1"/>
  <c r="T158"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83" i="31"/>
  <c r="T183" i="31" s="1"/>
  <c r="T182" i="31" s="1"/>
  <c r="S189" i="31"/>
  <c r="T189" i="31" s="1"/>
  <c r="T188"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00" i="31"/>
  <c r="T1101" i="31" s="1"/>
  <c r="T1100" i="31" s="1"/>
  <c r="S113" i="31"/>
  <c r="T113" i="31" s="1"/>
  <c r="T112" i="31" s="1"/>
  <c r="S203" i="31"/>
  <c r="T203" i="31" s="1"/>
  <c r="T202"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163" i="31"/>
  <c r="T163" i="31" s="1"/>
  <c r="T162"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<sst xmlns="http://schemas.openxmlformats.org/spreadsheetml/2006/main" count="12801" uniqueCount="4000">
  <si>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</si>
  <si>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</si>
  <si>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</si>
  <si>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</si>
  <si>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</si>
  <si>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</si>
  <si>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</si>
  <si>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</si>
  <si>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</si>
  <si>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</si>
  <si>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</si>
  <si>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</si>
  <si>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</si>
  <si>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</si>
  <si>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</si>
  <si>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</si>
  <si>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</si>
  <si>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</si>
  <si>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</si>
  <si>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</si>
  <si>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</si>
  <si>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</si>
  <si>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</si>
  <si>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</si>
  <si>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</si>
  <si>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</si>
  <si>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</si>
  <si>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</si>
  <si>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</si>
  <si>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</si>
  <si>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</si>
  <si>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</si>
  <si>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</si>
  <si>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</si>
  <si>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</si>
  <si>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</si>
  <si>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</si>
  <si>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</si>
  <si>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</si>
  <si>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</si>
  <si>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</si>
  <si>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</si>
  <si>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</si>
  <si>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</si>
  <si>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</si>
  <si>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</si>
  <si>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</si>
  <si>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</si>
  <si>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</si>
  <si>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</si>
  <si>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</si>
  <si>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</si>
  <si>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</si>
  <si>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</si>
  <si>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</si>
  <si>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</si>
  <si>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</si>
  <si>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</si>
  <si>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</si>
  <si>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</si>
  <si>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</si>
  <si>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</si>
  <si>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</si>
  <si>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</si>
  <si>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</si>
  <si>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</si>
  <si>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</si>
  <si>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</si>
  <si>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</si>
  <si>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</si>
  <si>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</si>
  <si>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</si>
  <si>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</si>
  <si>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</si>
  <si>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</si>
  <si>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</si>
  <si>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</si>
  <si>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</si>
  <si>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</si>
  <si>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</si>
  <si>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</si>
  <si>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</si>
  <si>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</si>
  <si>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</si>
  <si>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</si>
  <si>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</si>
  <si>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</si>
  <si>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</si>
  <si>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</si>
  <si>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</si>
  <si>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</si>
  <si>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</si>
  <si>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</si>
  <si>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</si>
  <si>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</si>
  <si>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</si>
  <si>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</si>
  <si>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</si>
  <si>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</si>
  <si>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</si>
  <si>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</si>
  <si>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</si>
  <si>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</si>
  <si>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</si>
  <si>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</si>
  <si>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</si>
  <si>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</si>
  <si>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</si>
  <si>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</si>
  <si>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</si>
  <si>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</si>
  <si>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</si>
  <si>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</si>
  <si>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</si>
  <si>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</si>
  <si>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</si>
  <si>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</si>
  <si>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</si>
  <si>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</si>
  <si>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</si>
  <si>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</si>
  <si>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</si>
  <si>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</si>
  <si>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</si>
  <si>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</si>
  <si>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</si>
  <si>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</si>
  <si>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</si>
  <si>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</si>
  <si>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</si>
  <si>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</si>
  <si>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</si>
  <si>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</si>
  <si>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</si>
  <si>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</si>
  <si>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</si>
  <si>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</si>
  <si>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</si>
  <si>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</si>
  <si>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</si>
  <si>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</si>
  <si>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</si>
  <si>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</si>
  <si>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</si>
  <si>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</si>
  <si>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</si>
  <si>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</si>
  <si>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</si>
  <si>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</si>
  <si>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</si>
  <si>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</si>
  <si>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</si>
  <si>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</si>
  <si>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</si>
  <si>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</si>
  <si>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</si>
  <si>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</si>
  <si>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</si>
  <si>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</si>
  <si>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</si>
  <si>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</si>
  <si>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</si>
  <si>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</si>
  <si>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</si>
  <si>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</si>
  <si>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</si>
  <si>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</si>
  <si>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</si>
  <si>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</si>
  <si>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</si>
  <si>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</si>
  <si>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</si>
  <si>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</si>
  <si>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</si>
  <si>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</si>
  <si>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</si>
  <si>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</si>
  <si>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</si>
  <si>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</si>
  <si>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</si>
  <si>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</si>
  <si>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</si>
  <si>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</si>
  <si>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</si>
  <si>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</si>
  <si>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</si>
  <si>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</si>
  <si>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</si>
  <si>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</si>
  <si>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</si>
  <si>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</si>
  <si>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</si>
  <si>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</si>
  <si>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</si>
  <si>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</si>
  <si>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</si>
  <si>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</si>
  <si>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</si>
  <si>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</si>
  <si>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</si>
  <si>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</si>
  <si>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</si>
  <si>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</si>
  <si>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</si>
  <si>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</si>
  <si>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</si>
  <si>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</si>
  <si>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</si>
  <si>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</si>
  <si>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</si>
  <si>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</si>
  <si>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</si>
  <si>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</si>
  <si>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</si>
  <si>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</si>
  <si>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</si>
  <si>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</si>
  <si>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</si>
  <si>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</si>
  <si>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</si>
  <si>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</si>
  <si>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</si>
  <si>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</si>
  <si>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</si>
  <si>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</si>
  <si>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</si>
  <si>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</si>
  <si>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</si>
  <si>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</si>
  <si>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</si>
  <si>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</si>
  <si>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</si>
  <si>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</si>
  <si>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</si>
  <si>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</si>
  <si>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</si>
  <si>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</si>
  <si>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</si>
  <si>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</si>
  <si>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</si>
  <si>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</si>
  <si>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</si>
  <si>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</si>
  <si>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</si>
  <si>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</si>
  <si>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</si>
  <si>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</si>
  <si>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</si>
  <si>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</si>
  <si>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</si>
  <si>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</si>
  <si>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</si>
  <si>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</si>
  <si>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</si>
  <si>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</si>
  <si>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</si>
  <si>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</si>
  <si>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</si>
  <si>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</si>
  <si>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</si>
  <si>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</si>
  <si>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</si>
  <si>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</si>
  <si>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</si>
  <si>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</si>
  <si>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</si>
  <si>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</si>
  <si>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</si>
  <si>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</si>
  <si>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</si>
  <si>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</si>
  <si>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</si>
  <si>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</si>
  <si>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</si>
  <si>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</si>
  <si>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</si>
  <si>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</si>
  <si>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</si>
  <si>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</si>
  <si>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</si>
  <si>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</si>
  <si>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</si>
  <si>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</si>
  <si>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</si>
  <si>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</si>
  <si>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</si>
  <si>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</si>
  <si>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</si>
  <si>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</si>
  <si>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</si>
  <si>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</si>
  <si>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</si>
  <si>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</si>
  <si>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</si>
  <si>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</si>
  <si>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</si>
  <si>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</si>
  <si>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</si>
  <si>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</si>
  <si>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</si>
  <si>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</si>
  <si>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</si>
  <si>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</si>
  <si>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</si>
  <si>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</si>
  <si>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</si>
  <si>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</si>
  <si>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</si>
  <si>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</si>
  <si>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</si>
  <si>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</si>
  <si>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</si>
  <si>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</si>
  <si>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</si>
  <si>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</si>
  <si>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</si>
  <si>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</si>
  <si>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</si>
  <si>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</si>
  <si>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</si>
  <si>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</si>
  <si>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</si>
  <si>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</si>
  <si>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</si>
  <si>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</si>
  <si>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</si>
  <si>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</si>
  <si>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</si>
  <si>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</si>
  <si>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</si>
  <si>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</si>
  <si>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</si>
  <si>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</si>
  <si>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</si>
  <si>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</si>
  <si>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</si>
  <si>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</si>
  <si>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</si>
  <si>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</si>
  <si>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</si>
  <si>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</si>
  <si>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</si>
  <si>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</si>
  <si>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</si>
  <si>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</si>
  <si>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</si>
  <si>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</si>
  <si>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</si>
  <si>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</si>
  <si>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</si>
  <si>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</si>
  <si>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</si>
  <si>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</si>
  <si>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</si>
  <si>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</si>
  <si>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</si>
  <si>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</si>
  <si>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</si>
  <si>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</si>
  <si>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</si>
  <si>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</si>
  <si>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</si>
  <si>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</si>
  <si>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</si>
  <si>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</si>
  <si>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</si>
  <si>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</si>
  <si>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</si>
  <si>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</si>
  <si>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</si>
  <si>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</si>
  <si>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</si>
  <si>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</si>
  <si>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</si>
  <si>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</si>
  <si>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</si>
  <si>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</si>
  <si>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</si>
  <si>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</si>
  <si>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</si>
  <si>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</si>
  <si>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</si>
  <si>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</si>
  <si>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</si>
  <si>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</si>
  <si>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</si>
  <si>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</si>
  <si>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</si>
  <si>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</si>
  <si>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</si>
  <si>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</si>
  <si>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</si>
  <si>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</si>
  <si>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</si>
  <si>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</si>
  <si>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</si>
  <si>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</si>
  <si>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</si>
  <si>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</si>
  <si>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</si>
  <si>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</si>
  <si>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</si>
  <si>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</si>
  <si>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</si>
  <si>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</si>
  <si>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</si>
  <si>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</si>
  <si>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</si>
  <si>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</si>
  <si>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</si>
  <si>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</si>
  <si>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</si>
  <si>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</si>
  <si>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</si>
  <si>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</si>
  <si>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</si>
  <si>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</si>
  <si>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</si>
  <si>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</si>
  <si>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</si>
  <si>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</si>
  <si>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</si>
  <si>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</si>
  <si>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</si>
  <si>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</si>
  <si>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</si>
  <si>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</si>
  <si>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</si>
  <si>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</si>
  <si>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</si>
  <si>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</si>
  <si>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</si>
  <si>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</si>
  <si>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</si>
  <si>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</si>
  <si>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</si>
  <si>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</si>
  <si>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</si>
  <si>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</si>
  <si>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</si>
  <si>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</si>
  <si>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</si>
  <si>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</si>
  <si>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</si>
  <si>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</si>
  <si>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</si>
  <si>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</si>
  <si>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</si>
  <si>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</si>
  <si>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</si>
  <si>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</si>
  <si>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</si>
  <si>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</si>
  <si>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</si>
  <si>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</si>
  <si>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</si>
  <si>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</si>
  <si>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</si>
  <si>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</si>
  <si>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</si>
  <si>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</si>
  <si>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</si>
  <si>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</si>
  <si>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</si>
  <si>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</si>
  <si>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</si>
  <si>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</si>
  <si>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</si>
  <si>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</si>
  <si>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</si>
  <si>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</si>
  <si>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</si>
  <si>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</si>
  <si>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</si>
  <si>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</si>
  <si>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</si>
  <si>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</si>
  <si>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</si>
  <si>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</si>
  <si>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</si>
  <si>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</si>
  <si>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</si>
  <si>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</si>
  <si>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</si>
  <si>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</si>
  <si>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</si>
  <si>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</si>
  <si>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</si>
  <si>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</si>
  <si>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</si>
  <si>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</si>
  <si>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</si>
  <si>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</si>
  <si>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</si>
  <si>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</si>
  <si>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</si>
  <si>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</si>
  <si>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</si>
  <si>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</si>
  <si>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</si>
  <si>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</si>
  <si>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</si>
  <si>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</si>
  <si>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</si>
  <si>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</si>
  <si>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</si>
  <si>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</si>
  <si>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</si>
  <si>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</si>
  <si>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</si>
  <si>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</si>
  <si>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</si>
  <si>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</si>
  <si>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</si>
  <si>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</si>
  <si>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</si>
  <si>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</si>
  <si>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</si>
  <si>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</si>
  <si>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</si>
  <si>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</si>
  <si>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</si>
  <si>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</si>
  <si>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</si>
  <si>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</si>
  <si>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</si>
  <si>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</si>
  <si>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</si>
  <si>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</si>
  <si>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</si>
  <si>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</si>
  <si>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</si>
  <si>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</si>
  <si>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</si>
  <si>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</si>
  <si>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</si>
  <si>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</si>
  <si>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</si>
  <si>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</si>
  <si>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</si>
  <si>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</si>
  <si>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</si>
  <si>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</si>
  <si>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</si>
  <si>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</si>
  <si>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</si>
  <si>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</si>
  <si>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</si>
  <si>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</si>
  <si>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</si>
  <si>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</si>
  <si>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</si>
  <si>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</si>
  <si>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</si>
  <si>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</si>
  <si>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</si>
  <si>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</si>
  <si>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</si>
  <si>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</si>
  <si>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</si>
  <si>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</si>
  <si>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</si>
  <si>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</si>
  <si>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</si>
  <si>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</si>
  <si>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</si>
  <si>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</si>
  <si>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</si>
  <si>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</si>
  <si>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</si>
  <si>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</si>
  <si>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</si>
  <si>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</si>
  <si>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</si>
  <si>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</si>
  <si>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</si>
  <si>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</si>
  <si>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</si>
  <si>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</si>
  <si>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</si>
  <si>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</si>
  <si>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</si>
  <si>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</si>
  <si>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</si>
  <si>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</si>
  <si>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</si>
  <si>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</si>
  <si>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</si>
  <si>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</si>
  <si>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</si>
  <si>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</si>
  <si>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</si>
  <si>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</si>
  <si>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</si>
  <si>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</si>
  <si>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</si>
  <si>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</si>
  <si>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</si>
  <si>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</si>
  <si>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</si>
  <si>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</si>
  <si>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</si>
  <si>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</si>
  <si>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</si>
  <si>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</si>
  <si>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</si>
  <si>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</si>
  <si>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</si>
  <si>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</si>
  <si>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</si>
  <si>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</si>
  <si>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</si>
  <si>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</si>
  <si>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</si>
  <si>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</si>
  <si>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</si>
  <si>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</si>
  <si>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</si>
  <si>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</si>
  <si>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</si>
  <si>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</si>
  <si>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</si>
  <si>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</si>
  <si>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</si>
  <si>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</si>
  <si>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</si>
  <si>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</si>
  <si>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</si>
  <si>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</si>
  <si>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</si>
  <si>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</si>
  <si>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</si>
  <si>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</si>
  <si>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</si>
  <si>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</si>
  <si>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</si>
  <si>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</si>
  <si>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</si>
  <si>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</si>
  <si>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</si>
  <si>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</si>
  <si>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</si>
  <si>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</si>
  <si>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</si>
  <si>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</si>
  <si>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</si>
  <si>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</si>
  <si>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</si>
  <si>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</si>
  <si>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</si>
  <si>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</si>
  <si>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</si>
  <si>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</si>
  <si>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</si>
  <si>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</si>
  <si>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</si>
  <si>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</si>
  <si>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</si>
  <si>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</si>
  <si>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</si>
  <si>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</si>
  <si>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</si>
  <si>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</si>
  <si>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</si>
  <si>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</si>
  <si>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</si>
  <si>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</si>
  <si>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</si>
  <si>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</si>
  <si>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</si>
  <si>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</si>
  <si>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</si>
  <si>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</si>
  <si>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</si>
  <si>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</si>
  <si>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</si>
  <si>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</si>
  <si>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</si>
  <si>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</si>
  <si>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</si>
  <si>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</si>
  <si>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</si>
  <si>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</si>
  <si>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</si>
  <si>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</si>
  <si>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</si>
  <si>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</si>
  <si>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</si>
  <si>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</si>
  <si>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</si>
  <si>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</si>
  <si>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</si>
  <si>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</si>
  <si>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</si>
  <si>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</si>
  <si>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</si>
  <si>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</si>
  <si>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</si>
  <si>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</si>
  <si>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</si>
  <si>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</si>
  <si>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</si>
  <si>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</si>
  <si>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</si>
  <si>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</si>
  <si>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</si>
  <si>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</si>
  <si>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</si>
  <si>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</si>
  <si>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</si>
  <si>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</si>
  <si>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</si>
  <si>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</si>
  <si>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</si>
  <si>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</si>
  <si>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</si>
  <si>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</si>
  <si>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</si>
  <si>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</si>
  <si>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</si>
  <si>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</si>
  <si>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</si>
  <si>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</si>
  <si>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</si>
  <si>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</si>
  <si>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</si>
  <si>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</si>
  <si>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</si>
  <si>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</si>
  <si>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</si>
  <si>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</si>
  <si>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</si>
  <si>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</si>
  <si>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</si>
  <si>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</si>
  <si>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</si>
  <si>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</si>
  <si>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</si>
  <si>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</si>
  <si>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</si>
  <si>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</si>
  <si>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</si>
  <si>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</si>
  <si>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</si>
  <si>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</si>
  <si>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</si>
  <si>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</si>
  <si>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</si>
  <si>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</si>
  <si>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</si>
  <si>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</si>
  <si>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</si>
  <si>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</si>
  <si>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</si>
  <si>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</si>
  <si>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</si>
  <si>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</si>
  <si>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</si>
  <si>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</si>
  <si>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</si>
  <si>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</si>
  <si>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</si>
  <si>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</si>
  <si>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</si>
  <si>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</si>
  <si>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</si>
  <si>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</si>
  <si>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</si>
  <si>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</si>
  <si>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</si>
  <si>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</si>
  <si>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</si>
  <si>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</si>
  <si>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</si>
  <si>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</si>
  <si>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</si>
  <si>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</si>
  <si>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</si>
  <si>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</si>
  <si>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</si>
  <si>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</si>
  <si>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</si>
  <si>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</si>
  <si>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</si>
  <si>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</si>
  <si>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</si>
  <si>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</si>
  <si>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</si>
  <si>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</si>
  <si>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</si>
  <si>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</si>
  <si>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</si>
  <si>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</si>
  <si>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</si>
  <si>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</si>
  <si>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</si>
  <si>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</si>
  <si>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</si>
  <si>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</si>
  <si>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</si>
  <si>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</si>
  <si>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</si>
  <si>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</si>
  <si>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</si>
  <si>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</si>
  <si>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</si>
  <si>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</si>
  <si>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</si>
  <si>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</si>
  <si>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</si>
  <si>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</si>
  <si>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</si>
  <si>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</si>
  <si>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</si>
  <si>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</si>
  <si>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</si>
  <si>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</si>
  <si>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</si>
  <si>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</si>
  <si>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</si>
  <si>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</si>
  <si>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</si>
  <si>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</si>
  <si>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</si>
  <si>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</si>
  <si>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</si>
  <si>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</si>
  <si>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</si>
  <si>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</si>
  <si>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</si>
  <si>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</si>
  <si>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</si>
  <si>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</si>
  <si>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</si>
  <si>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</si>
  <si>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</si>
  <si>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</si>
  <si>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</si>
  <si>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</si>
  <si>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</si>
  <si>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</si>
  <si>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</si>
  <si>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</si>
  <si>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</si>
  <si>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</si>
  <si>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</si>
  <si>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</si>
  <si>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</si>
  <si>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</si>
  <si>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</si>
  <si>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</si>
  <si>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</si>
  <si>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</si>
  <si>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</si>
  <si>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</si>
  <si>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</si>
  <si>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</si>
  <si>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</si>
  <si>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</si>
  <si>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</si>
  <si>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</si>
  <si>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</si>
  <si>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</si>
  <si>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</si>
  <si>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</si>
  <si>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</si>
  <si>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</si>
  <si>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</si>
  <si>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</si>
  <si>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</si>
  <si>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</si>
  <si>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</si>
  <si>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</si>
  <si>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</si>
  <si>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</si>
  <si>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</si>
  <si>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</si>
  <si>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</si>
  <si>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</si>
  <si>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</si>
  <si>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</si>
  <si>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</si>
  <si>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</si>
  <si>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</si>
  <si>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</si>
  <si>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</si>
  <si>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</si>
  <si>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</si>
  <si>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</si>
  <si>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</si>
  <si>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</si>
  <si>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</si>
  <si>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</si>
  <si>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</si>
  <si>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</si>
  <si>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</si>
  <si>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</si>
  <si>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</si>
  <si>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</si>
  <si>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</si>
  <si>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</si>
  <si>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</si>
  <si>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</si>
  <si>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</si>
  <si>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</si>
  <si>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</si>
  <si>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</si>
  <si>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</si>
  <si>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</si>
  <si>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</si>
  <si>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</si>
  <si>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</si>
  <si>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</si>
  <si>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</si>
  <si>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</si>
  <si>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</si>
  <si>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</si>
  <si>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</si>
  <si>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</si>
  <si>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</si>
  <si>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</si>
  <si>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</si>
  <si>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</si>
  <si>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</si>
  <si>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</si>
  <si>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</si>
  <si>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</si>
  <si>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</si>
  <si>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</si>
  <si>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</si>
  <si>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</si>
  <si>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</si>
  <si>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</si>
  <si>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</si>
  <si>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</si>
  <si>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</si>
  <si>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</si>
  <si>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</si>
  <si>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</si>
  <si>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</si>
  <si>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</si>
  <si>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</si>
  <si>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</si>
  <si>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</si>
  <si>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</si>
  <si>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</si>
  <si>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</si>
  <si>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</si>
  <si>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</si>
  <si>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</si>
  <si>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</si>
  <si>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</si>
  <si>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</si>
  <si>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</si>
  <si>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</si>
  <si>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</si>
  <si>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</si>
  <si>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</si>
  <si>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</si>
  <si>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</si>
  <si>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</si>
  <si>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</si>
  <si>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</si>
  <si>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</si>
  <si>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</si>
  <si>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</si>
  <si>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</si>
  <si>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</si>
  <si>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</si>
  <si>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</si>
  <si>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</si>
  <si>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</si>
  <si>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</si>
  <si>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</si>
  <si>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</si>
  <si>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</si>
  <si>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</si>
  <si>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</si>
  <si>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</si>
  <si>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</si>
  <si>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</si>
  <si>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</si>
  <si>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</si>
  <si>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</si>
  <si>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</si>
  <si>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</si>
  <si>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</si>
  <si>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</si>
  <si>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</si>
  <si>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</si>
  <si>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</si>
  <si>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</si>
  <si>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</si>
  <si>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</si>
  <si>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</si>
  <si>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</si>
  <si>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</si>
  <si>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</si>
  <si>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</si>
  <si>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</si>
  <si>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</si>
  <si>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</si>
  <si>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</si>
  <si>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</si>
  <si>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</si>
  <si>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</si>
  <si>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</si>
  <si>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</si>
  <si>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</si>
  <si>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</si>
  <si>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</si>
  <si>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</si>
  <si>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</si>
  <si>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</si>
  <si>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</si>
  <si>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</si>
  <si>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</si>
  <si>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</si>
  <si>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</si>
  <si>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</si>
  <si>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</si>
  <si>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</si>
  <si>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</si>
  <si>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</si>
  <si>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</si>
  <si>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</si>
  <si>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</si>
  <si>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</si>
  <si>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</si>
  <si>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</si>
  <si>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</si>
  <si>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</si>
  <si>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</si>
  <si>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</si>
  <si>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</si>
  <si>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</si>
  <si>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</si>
  <si>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</si>
  <si>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</si>
  <si>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</si>
  <si>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</si>
  <si>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</si>
  <si>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</si>
  <si>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</si>
  <si>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</si>
  <si>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</si>
  <si>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</si>
  <si>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</si>
  <si>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</si>
  <si>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</si>
  <si>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</si>
  <si>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</si>
  <si>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</si>
  <si>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</si>
  <si>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</si>
  <si>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</si>
  <si>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</si>
  <si>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</si>
  <si>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</si>
  <si>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</si>
  <si>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</si>
  <si>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</si>
  <si>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</si>
  <si>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</si>
  <si>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</si>
  <si>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</si>
  <si>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</si>
  <si>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</si>
  <si>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</si>
  <si>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</si>
  <si>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</si>
  <si>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</si>
  <si>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</si>
  <si>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</si>
  <si>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</si>
  <si>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</si>
  <si>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</si>
  <si>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</si>
  <si>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</si>
  <si>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</si>
  <si>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</si>
  <si>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</si>
  <si>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</si>
  <si>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</si>
  <si>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</si>
  <si>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</si>
  <si>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</si>
  <si>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</si>
  <si>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</si>
  <si>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</si>
  <si>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</si>
  <si>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</si>
  <si>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</si>
  <si>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</si>
  <si>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</si>
  <si>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</si>
  <si>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</si>
  <si>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</si>
  <si>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</si>
  <si>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</si>
  <si>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</si>
  <si>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</si>
  <si>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</si>
  <si>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</si>
  <si>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</si>
  <si>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</si>
  <si>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</si>
  <si>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</si>
  <si>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</si>
  <si>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</si>
  <si>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</si>
  <si>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</si>
  <si>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</si>
  <si>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</si>
  <si>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</si>
  <si>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</si>
  <si>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</si>
  <si>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</si>
  <si>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</si>
  <si>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</si>
  <si>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</si>
  <si>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</si>
  <si>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</si>
  <si>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</si>
  <si>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</si>
  <si>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</si>
  <si>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</si>
  <si>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</si>
  <si>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</si>
  <si>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</si>
  <si>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</si>
  <si>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</si>
  <si>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</si>
  <si>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</si>
  <si>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</si>
  <si>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</si>
  <si>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</si>
  <si>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</si>
  <si>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</si>
  <si>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</si>
  <si>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</si>
  <si>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</si>
  <si>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</si>
  <si>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</si>
  <si>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</si>
  <si>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</si>
  <si>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</si>
  <si>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</si>
  <si>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</si>
  <si>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</si>
  <si>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</si>
  <si>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</si>
  <si>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</si>
  <si>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</si>
  <si>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</si>
  <si>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</si>
  <si>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</si>
  <si>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</si>
  <si>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</si>
  <si>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</si>
  <si>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</si>
  <si>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</si>
  <si>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</si>
  <si>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</si>
  <si>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</si>
  <si>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</si>
  <si>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</si>
  <si>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</si>
  <si>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</si>
  <si>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</si>
  <si>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</si>
  <si>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</si>
  <si>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</si>
  <si>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</si>
  <si>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</si>
  <si>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</si>
  <si>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</si>
  <si>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</si>
  <si>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</si>
  <si>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</si>
  <si>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</si>
  <si>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</si>
  <si>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</si>
  <si>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</si>
  <si>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</si>
  <si>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</si>
  <si>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</si>
  <si>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</si>
  <si>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</si>
  <si>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</si>
  <si>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</si>
  <si>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</si>
  <si>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</si>
  <si>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</si>
  <si>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</si>
  <si>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</si>
  <si>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</si>
  <si>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</si>
  <si>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</si>
  <si>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</si>
  <si>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</si>
  <si>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</si>
  <si>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</si>
  <si>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</si>
  <si>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</si>
  <si>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</si>
  <si>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</si>
  <si>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</si>
  <si>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</si>
  <si>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</si>
  <si>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</si>
  <si>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</si>
  <si>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</si>
  <si>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</si>
  <si>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</si>
  <si>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</si>
  <si>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</si>
  <si>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</si>
  <si>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</si>
  <si>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</si>
  <si>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</si>
  <si>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</si>
  <si>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</si>
  <si>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</si>
  <si>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</si>
  <si>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</si>
  <si>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</si>
  <si>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</si>
  <si>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</si>
  <si>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</si>
  <si>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</si>
  <si>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</si>
  <si>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</si>
  <si>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</si>
  <si>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</si>
  <si>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</si>
  <si>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</si>
  <si>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</si>
  <si>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</si>
  <si>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</si>
  <si>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</si>
  <si>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</si>
  <si>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</si>
  <si>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</si>
  <si>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</si>
  <si>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</si>
  <si>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</si>
  <si>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</si>
  <si>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</si>
  <si>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</si>
  <si>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</si>
  <si>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</si>
  <si>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</si>
  <si>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</si>
  <si>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</si>
  <si>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</si>
  <si>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</si>
  <si>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</si>
  <si>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</si>
  <si>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</si>
  <si>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</si>
  <si>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</si>
  <si>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</si>
  <si>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</si>
  <si>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</si>
  <si>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</si>
  <si>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</si>
  <si>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</si>
  <si>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</si>
  <si>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</si>
  <si>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</si>
  <si>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</si>
  <si>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</si>
  <si>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</si>
  <si>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</si>
  <si>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</si>
  <si>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</si>
  <si>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</si>
  <si>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</si>
  <si>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</si>
  <si>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</si>
  <si>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</si>
  <si>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</si>
  <si>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</si>
  <si>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</si>
  <si>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</si>
  <si>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</si>
  <si>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</si>
  <si>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</si>
  <si>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</si>
  <si>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</si>
  <si>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</si>
  <si>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</si>
  <si>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</si>
  <si>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</si>
  <si>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</si>
  <si>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</si>
  <si>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</si>
  <si>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</si>
  <si>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</si>
  <si>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</si>
  <si>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</si>
  <si>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</si>
  <si>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</si>
  <si>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</si>
  <si>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</si>
  <si>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</si>
  <si>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</si>
  <si>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</si>
  <si>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</si>
  <si>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</si>
  <si>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</si>
  <si>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</si>
  <si>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</si>
  <si>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</si>
  <si>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</si>
  <si>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</si>
  <si>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</si>
  <si>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</si>
  <si>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</si>
  <si>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</si>
  <si>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</si>
  <si>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</si>
  <si>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</si>
  <si>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</si>
  <si>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</si>
  <si>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</si>
  <si>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</si>
  <si>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</si>
  <si>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</si>
  <si>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</si>
  <si>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</si>
  <si>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</si>
  <si>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</si>
  <si>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</si>
  <si>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</si>
  <si>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</si>
  <si>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</si>
  <si>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</si>
  <si>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</si>
  <si>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</si>
  <si>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</si>
  <si>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</si>
  <si>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</si>
  <si>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</si>
  <si>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</si>
  <si>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</si>
  <si>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</si>
  <si>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</si>
  <si>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</si>
  <si>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</si>
  <si>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</si>
  <si>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</si>
  <si>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</si>
  <si>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</si>
  <si>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</si>
  <si>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</si>
  <si>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</si>
  <si>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</si>
  <si>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</si>
  <si>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</si>
  <si>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</si>
  <si>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</si>
  <si>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</si>
  <si>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</si>
  <si>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</si>
  <si>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</si>
  <si>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</si>
  <si>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</si>
  <si>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</si>
  <si>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</si>
  <si>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</si>
  <si>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</si>
  <si>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</si>
  <si>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</si>
  <si>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</si>
  <si>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</si>
  <si>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</si>
  <si>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</si>
  <si>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</si>
  <si>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</si>
  <si>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</si>
  <si>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</si>
  <si>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</si>
  <si>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</si>
  <si>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</si>
  <si>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</si>
  <si>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</si>
  <si>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</si>
  <si>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</si>
  <si>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</si>
  <si>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</si>
  <si>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</si>
  <si>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</si>
  <si>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</si>
  <si>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</si>
  <si>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</si>
  <si>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</si>
  <si>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</si>
  <si>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</si>
  <si>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</si>
  <si>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</si>
  <si>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</si>
  <si>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</si>
  <si>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</si>
  <si>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</si>
  <si>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</si>
  <si>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</si>
  <si>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</si>
  <si>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</si>
  <si>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</si>
  <si>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</si>
  <si>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</si>
  <si>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</si>
  <si>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</si>
  <si>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</si>
  <si>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</si>
  <si>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</si>
  <si>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</si>
  <si>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</si>
  <si>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</si>
  <si>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</si>
  <si>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</si>
  <si>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</si>
  <si>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</si>
  <si>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</si>
  <si>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</si>
  <si>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</si>
  <si>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</si>
  <si>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</si>
  <si>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</si>
  <si>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</si>
  <si>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</si>
  <si>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</si>
  <si>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</si>
  <si>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</si>
  <si>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</si>
  <si>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</si>
  <si>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</si>
  <si>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</si>
  <si>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</si>
  <si>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</si>
  <si>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</si>
  <si>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</si>
  <si>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</si>
  <si>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</si>
  <si>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</si>
  <si>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</si>
  <si>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</si>
  <si>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</si>
  <si>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</si>
  <si>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</si>
  <si>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</si>
  <si>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</si>
  <si>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</si>
  <si>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</si>
  <si>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</si>
  <si>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</si>
  <si>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</si>
  <si>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</si>
  <si>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</si>
  <si>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</si>
  <si>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</si>
  <si>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</si>
  <si>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</si>
  <si>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</si>
  <si>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</si>
  <si>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</si>
  <si>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</si>
  <si>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</si>
  <si>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</si>
  <si>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</si>
  <si>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</si>
  <si>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</si>
  <si>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</si>
  <si>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</si>
  <si>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</si>
  <si>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</si>
  <si>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</si>
  <si>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</si>
  <si>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</si>
  <si>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</si>
  <si>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</si>
  <si>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</si>
  <si>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</si>
  <si>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</si>
  <si>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</si>
  <si>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</si>
  <si>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</si>
  <si>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</si>
  <si>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</si>
  <si>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</si>
  <si>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</si>
  <si>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</si>
  <si>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feb</t>
  </si>
  <si>
    <t>mar</t>
  </si>
  <si>
    <t>abr</t>
  </si>
  <si>
    <t>CONTACTO UCI:</t>
  </si>
  <si>
    <t>UNIDAD DE CONTABILIDAD INTEGRADA</t>
  </si>
  <si>
    <t>may</t>
  </si>
  <si>
    <t>jun</t>
  </si>
  <si>
    <t>GCP</t>
  </si>
  <si>
    <t>HNV</t>
  </si>
  <si>
    <t>JVS</t>
  </si>
  <si>
    <t>JRC</t>
  </si>
  <si>
    <t>VCK</t>
  </si>
  <si>
    <t>VHM</t>
  </si>
  <si>
    <t>jul</t>
  </si>
  <si>
    <t>ago</t>
  </si>
  <si>
    <t>sep</t>
  </si>
  <si>
    <t>Periodo 1-Enero-2023 al 30-Septiembre-2023</t>
  </si>
  <si>
    <t>oct</t>
  </si>
  <si>
    <t>nov</t>
  </si>
  <si>
    <t>dic</t>
  </si>
  <si>
    <r>
      <rPr>
        <sz val="12"/>
        <rFont val="Arial"/>
        <family val="2"/>
      </rPr>
      <t>Fecha:</t>
    </r>
    <r>
      <rPr>
        <b/>
        <sz val="12"/>
        <rFont val="Arial"/>
        <family val="2"/>
      </rPr>
      <t xml:space="preserve"> 06 - FEBRERO - 2024</t>
    </r>
  </si>
  <si>
    <t>Nº Correlativo: 2</t>
  </si>
  <si>
    <t>CORRESPONDIENTE AL PERIODO DE ENERO DE 2024</t>
  </si>
  <si>
    <t>ACTUALIZADO AL : 6 de febrero de 2024 Hrs. 15:00</t>
  </si>
  <si>
    <t>O21663770002</t>
  </si>
  <si>
    <t>O21663880002</t>
  </si>
  <si>
    <t>B21663960002</t>
  </si>
  <si>
    <t>O21664130002</t>
  </si>
  <si>
    <t>B21664150002</t>
  </si>
  <si>
    <t>B21664160002</t>
  </si>
  <si>
    <t>B21664180002</t>
  </si>
  <si>
    <t>B21664190002</t>
  </si>
  <si>
    <t>B21664200002</t>
  </si>
  <si>
    <t>B21664210002</t>
  </si>
  <si>
    <t>B21664220002</t>
  </si>
  <si>
    <t>B21664240002</t>
  </si>
  <si>
    <t>O21664270002</t>
  </si>
  <si>
    <t>O21664330002</t>
  </si>
  <si>
    <t>O21664340002</t>
  </si>
  <si>
    <t>O21664350002</t>
  </si>
  <si>
    <t>O21664360002</t>
  </si>
  <si>
    <t>O21664480002</t>
  </si>
  <si>
    <t>O21664520002</t>
  </si>
  <si>
    <t>O21664550002</t>
  </si>
  <si>
    <t>Q19354380002</t>
  </si>
  <si>
    <t>S10803450001</t>
  </si>
  <si>
    <t>F0015326</t>
  </si>
  <si>
    <t>G25390060004</t>
  </si>
  <si>
    <t>G25390080004</t>
  </si>
  <si>
    <t>G25390090004</t>
  </si>
  <si>
    <t>G25390100004</t>
  </si>
  <si>
    <t>G25390110004</t>
  </si>
  <si>
    <t>G25390120004</t>
  </si>
  <si>
    <t>G25390130004</t>
  </si>
  <si>
    <t>G25390140004</t>
  </si>
  <si>
    <t>S10803500003</t>
  </si>
  <si>
    <t>G25390150004</t>
  </si>
  <si>
    <t>S10803470003</t>
  </si>
  <si>
    <t>S10803550001</t>
  </si>
  <si>
    <t>G25390070004</t>
  </si>
  <si>
    <t>S10803710001</t>
  </si>
  <si>
    <t>S10803860001</t>
  </si>
  <si>
    <t>O21666390002</t>
  </si>
  <si>
    <t>O21666490002</t>
  </si>
  <si>
    <t>O21666510002</t>
  </si>
  <si>
    <t>O21666540002</t>
  </si>
  <si>
    <t>B21666550002</t>
  </si>
  <si>
    <t>O21666640002</t>
  </si>
  <si>
    <t>O21666650002</t>
  </si>
  <si>
    <t>O21666660002</t>
  </si>
  <si>
    <t>O21666670002</t>
  </si>
  <si>
    <t>O21666680002</t>
  </si>
  <si>
    <t>O21666690002</t>
  </si>
  <si>
    <t>B21666700002</t>
  </si>
  <si>
    <t>O21666710002</t>
  </si>
  <si>
    <t>B21666720002</t>
  </si>
  <si>
    <t>B21666730002</t>
  </si>
  <si>
    <t>B21666740002</t>
  </si>
  <si>
    <t>B21666750002</t>
  </si>
  <si>
    <t>B21666760002</t>
  </si>
  <si>
    <t>B21666770002</t>
  </si>
  <si>
    <t>B21666790002</t>
  </si>
  <si>
    <t>B21666800002</t>
  </si>
  <si>
    <t>B21666810002</t>
  </si>
  <si>
    <t>B21666820002</t>
  </si>
  <si>
    <t>B21666830002</t>
  </si>
  <si>
    <t>B21666840002</t>
  </si>
  <si>
    <t>B21666850002</t>
  </si>
  <si>
    <t>B21666860002</t>
  </si>
  <si>
    <t>B21666870002</t>
  </si>
  <si>
    <t>B21666880002</t>
  </si>
  <si>
    <t>B21666890002</t>
  </si>
  <si>
    <t>B21666900002</t>
  </si>
  <si>
    <t>B21666910002</t>
  </si>
  <si>
    <t>B21666920002</t>
  </si>
  <si>
    <t>B21666940002</t>
  </si>
  <si>
    <t>B21666950002</t>
  </si>
  <si>
    <t>O21666960002</t>
  </si>
  <si>
    <t>B21666980002</t>
  </si>
  <si>
    <t>B21666990002</t>
  </si>
  <si>
    <t>B21667000002</t>
  </si>
  <si>
    <t>B21667010002</t>
  </si>
  <si>
    <t>B21667020002</t>
  </si>
  <si>
    <t>B21667030002</t>
  </si>
  <si>
    <t>B21667040002</t>
  </si>
  <si>
    <t>O21667090002</t>
  </si>
  <si>
    <t>O21667110002</t>
  </si>
  <si>
    <t>O21667290002</t>
  </si>
  <si>
    <t>O21667300002</t>
  </si>
  <si>
    <t>O21667340002</t>
  </si>
  <si>
    <t>O21667440002</t>
  </si>
  <si>
    <t>O21667600002</t>
  </si>
  <si>
    <t>Q19358640002</t>
  </si>
  <si>
    <t>G25405470001</t>
  </si>
  <si>
    <t>S10804260001</t>
  </si>
  <si>
    <t>G25405530001</t>
  </si>
  <si>
    <t>G25405550001</t>
  </si>
  <si>
    <t>G25405570001</t>
  </si>
  <si>
    <t>G25405610001</t>
  </si>
  <si>
    <t>S10804150001</t>
  </si>
  <si>
    <t>S10804170001</t>
  </si>
  <si>
    <t>G25405490001</t>
  </si>
  <si>
    <t>G25407750004</t>
  </si>
  <si>
    <t>G25407750005</t>
  </si>
  <si>
    <t>O21669150002</t>
  </si>
  <si>
    <t>O21669160002</t>
  </si>
  <si>
    <t>O21669210002</t>
  </si>
  <si>
    <t>O21669280002</t>
  </si>
  <si>
    <t>B21669510002</t>
  </si>
  <si>
    <t>O21669520002</t>
  </si>
  <si>
    <t>B21669640002</t>
  </si>
  <si>
    <t>O21669670002</t>
  </si>
  <si>
    <t>O21669690002</t>
  </si>
  <si>
    <t>B21669720002</t>
  </si>
  <si>
    <t>B21669820002</t>
  </si>
  <si>
    <t>B21669840002</t>
  </si>
  <si>
    <t>B21669860002</t>
  </si>
  <si>
    <t>B21669890002</t>
  </si>
  <si>
    <t>B21669900002</t>
  </si>
  <si>
    <t>O21669940002</t>
  </si>
  <si>
    <t>O21669950002</t>
  </si>
  <si>
    <t>O21670220002</t>
  </si>
  <si>
    <t>O21670320002</t>
  </si>
  <si>
    <t>O21670330002</t>
  </si>
  <si>
    <t>O21670370002</t>
  </si>
  <si>
    <t>Q19366000002</t>
  </si>
  <si>
    <t>Q19367040002</t>
  </si>
  <si>
    <t>G25418060002</t>
  </si>
  <si>
    <t>Q19368100002</t>
  </si>
  <si>
    <t>G25418050001</t>
  </si>
  <si>
    <t>G25418070001</t>
  </si>
  <si>
    <t>G25418090001</t>
  </si>
  <si>
    <t>S10805090001</t>
  </si>
  <si>
    <t>G25422160001</t>
  </si>
  <si>
    <t>G25422180001</t>
  </si>
  <si>
    <t>G25422200001</t>
  </si>
  <si>
    <t>G25423610001</t>
  </si>
  <si>
    <t>S10805050001</t>
  </si>
  <si>
    <t>S10805140001</t>
  </si>
  <si>
    <t>S10805140003</t>
  </si>
  <si>
    <t>O21672400002</t>
  </si>
  <si>
    <t>O21672410002</t>
  </si>
  <si>
    <t>O21672450002</t>
  </si>
  <si>
    <t>O21672490002</t>
  </si>
  <si>
    <t>O21672530002</t>
  </si>
  <si>
    <t>O21672550002</t>
  </si>
  <si>
    <t>B21672580002</t>
  </si>
  <si>
    <t>B21672590002</t>
  </si>
  <si>
    <t>B21672600002</t>
  </si>
  <si>
    <t>O21672620002</t>
  </si>
  <si>
    <t>O21672660002</t>
  </si>
  <si>
    <t>O21672710002</t>
  </si>
  <si>
    <t>B21672720002</t>
  </si>
  <si>
    <t>O21672810002</t>
  </si>
  <si>
    <t>O21672890002</t>
  </si>
  <si>
    <t>O21672910002</t>
  </si>
  <si>
    <t>O21672920002</t>
  </si>
  <si>
    <t>O21672930002</t>
  </si>
  <si>
    <t>O21672950002</t>
  </si>
  <si>
    <t>B21672960002</t>
  </si>
  <si>
    <t>O21672980002</t>
  </si>
  <si>
    <t>O21673000002</t>
  </si>
  <si>
    <t>O21673030002</t>
  </si>
  <si>
    <t>O21673110002</t>
  </si>
  <si>
    <t>O21673290002</t>
  </si>
  <si>
    <t>O21673430002</t>
  </si>
  <si>
    <t>O21673510002</t>
  </si>
  <si>
    <t>O21673550002</t>
  </si>
  <si>
    <t>O21673560002</t>
  </si>
  <si>
    <t>O21673570002</t>
  </si>
  <si>
    <t>Q19374560002</t>
  </si>
  <si>
    <t>Q19374580002</t>
  </si>
  <si>
    <t>Q19374630002</t>
  </si>
  <si>
    <t>S10806360001</t>
  </si>
  <si>
    <t>S10806390001</t>
  </si>
  <si>
    <t>S10806920001</t>
  </si>
  <si>
    <t>G25435420003</t>
  </si>
  <si>
    <t>G25435390005</t>
  </si>
  <si>
    <t>G25435400003</t>
  </si>
  <si>
    <t>G25435410003</t>
  </si>
  <si>
    <t>G25435440003</t>
  </si>
  <si>
    <t>G25435450003</t>
  </si>
  <si>
    <t>G25435460003</t>
  </si>
  <si>
    <t>G25436810004</t>
  </si>
  <si>
    <t>G25436820003</t>
  </si>
  <si>
    <t>G25436910003</t>
  </si>
  <si>
    <t>G25436900003</t>
  </si>
  <si>
    <t>S10806800001</t>
  </si>
  <si>
    <t>S10806820001</t>
  </si>
  <si>
    <t>G25436930067</t>
  </si>
  <si>
    <t>G25438520002</t>
  </si>
  <si>
    <t>G25440140002</t>
  </si>
  <si>
    <t>G25438510001</t>
  </si>
  <si>
    <t>G25438530001</t>
  </si>
  <si>
    <t>G25440110001</t>
  </si>
  <si>
    <t>G25440150001</t>
  </si>
  <si>
    <t>S10806730001</t>
  </si>
  <si>
    <t>F0015339</t>
  </si>
  <si>
    <t>F0015340</t>
  </si>
  <si>
    <t>S10807280001</t>
  </si>
  <si>
    <t>O21675570002</t>
  </si>
  <si>
    <t>B21675710002</t>
  </si>
  <si>
    <t>B21675720002</t>
  </si>
  <si>
    <t>O21675760002</t>
  </si>
  <si>
    <t>B21675880002</t>
  </si>
  <si>
    <t>O21675920002</t>
  </si>
  <si>
    <t>B21675930002</t>
  </si>
  <si>
    <t>B21675940002</t>
  </si>
  <si>
    <t>O21675960002</t>
  </si>
  <si>
    <t>B21675980002</t>
  </si>
  <si>
    <t>B21676000002</t>
  </si>
  <si>
    <t>O21676010002</t>
  </si>
  <si>
    <t>B21676030002</t>
  </si>
  <si>
    <t>B21676050002</t>
  </si>
  <si>
    <t>O21676060002</t>
  </si>
  <si>
    <t>B21676070002</t>
  </si>
  <si>
    <t>O21676080002</t>
  </si>
  <si>
    <t>O21676100002</t>
  </si>
  <si>
    <t>B21676140002</t>
  </si>
  <si>
    <t>B21676150002</t>
  </si>
  <si>
    <t>B21676160002</t>
  </si>
  <si>
    <t>O21676170002</t>
  </si>
  <si>
    <t>O21676310002</t>
  </si>
  <si>
    <t>O21676350002</t>
  </si>
  <si>
    <t>O21676370002</t>
  </si>
  <si>
    <t>O21676400002</t>
  </si>
  <si>
    <t>O21676450002</t>
  </si>
  <si>
    <t>O21676500002</t>
  </si>
  <si>
    <t>O21676710002</t>
  </si>
  <si>
    <t>O21676740002</t>
  </si>
  <si>
    <t>O21676760002</t>
  </si>
  <si>
    <t>G25451550002</t>
  </si>
  <si>
    <t>G25451540001</t>
  </si>
  <si>
    <t>G25451560001</t>
  </si>
  <si>
    <t>G25451580001</t>
  </si>
  <si>
    <t>S10807810002</t>
  </si>
  <si>
    <t>G25457660001</t>
  </si>
  <si>
    <t>G25459340001</t>
  </si>
  <si>
    <t>S10807970001</t>
  </si>
  <si>
    <t>S10808090001</t>
  </si>
  <si>
    <t>S10808330001</t>
  </si>
  <si>
    <t>B21678590002</t>
  </si>
  <si>
    <t>O21678600002</t>
  </si>
  <si>
    <t>O21678670002</t>
  </si>
  <si>
    <t>O21678680002</t>
  </si>
  <si>
    <t>O21678700002</t>
  </si>
  <si>
    <t>O21678710002</t>
  </si>
  <si>
    <t>O21678720002</t>
  </si>
  <si>
    <t>O21678810002</t>
  </si>
  <si>
    <t>B21678830002</t>
  </si>
  <si>
    <t>O21678860002</t>
  </si>
  <si>
    <t>O21678930002</t>
  </si>
  <si>
    <t>O21678940002</t>
  </si>
  <si>
    <t>O21678980002</t>
  </si>
  <si>
    <t>B21679030002</t>
  </si>
  <si>
    <t>O21679050002</t>
  </si>
  <si>
    <t>O21679110002</t>
  </si>
  <si>
    <t>O21679530002</t>
  </si>
  <si>
    <t>O21679540002</t>
  </si>
  <si>
    <t>O21679660002</t>
  </si>
  <si>
    <t>O21679690002</t>
  </si>
  <si>
    <t>G25467200001</t>
  </si>
  <si>
    <t>G25467250002</t>
  </si>
  <si>
    <t>G25467220001</t>
  </si>
  <si>
    <t>G25467240001</t>
  </si>
  <si>
    <t>G25467260001</t>
  </si>
  <si>
    <t>G25467280001</t>
  </si>
  <si>
    <t>G25467300001</t>
  </si>
  <si>
    <t>G25467320001</t>
  </si>
  <si>
    <t>G25467340001</t>
  </si>
  <si>
    <t>G25469000001</t>
  </si>
  <si>
    <t>Q19388460002</t>
  </si>
  <si>
    <t>Q19388490002</t>
  </si>
  <si>
    <t>Q19388500002</t>
  </si>
  <si>
    <t>Q19389040002</t>
  </si>
  <si>
    <t>S10809050001</t>
  </si>
  <si>
    <t>Q19389060002</t>
  </si>
  <si>
    <t>G25475550001</t>
  </si>
  <si>
    <t>G25475570001</t>
  </si>
  <si>
    <t>G25475590001</t>
  </si>
  <si>
    <t>G25475610001</t>
  </si>
  <si>
    <t>G25475650001</t>
  </si>
  <si>
    <t>G25475670001</t>
  </si>
  <si>
    <t>G25475690001</t>
  </si>
  <si>
    <t>G25477210001</t>
  </si>
  <si>
    <t>S10809410003</t>
  </si>
  <si>
    <t>S10809680003</t>
  </si>
  <si>
    <t>S10809690003</t>
  </si>
  <si>
    <t>S10809710003</t>
  </si>
  <si>
    <t>S10809700003</t>
  </si>
  <si>
    <t>B21681500002</t>
  </si>
  <si>
    <t>O21681530002</t>
  </si>
  <si>
    <t>O21681540002</t>
  </si>
  <si>
    <t>O21681560002</t>
  </si>
  <si>
    <t>O21681570002</t>
  </si>
  <si>
    <t>O21681610002</t>
  </si>
  <si>
    <t>B21681620002</t>
  </si>
  <si>
    <t>B21681630002</t>
  </si>
  <si>
    <t>B21681650002</t>
  </si>
  <si>
    <t>B21681690002</t>
  </si>
  <si>
    <t>B21681700002</t>
  </si>
  <si>
    <t>B21681710002</t>
  </si>
  <si>
    <t>B21681720002</t>
  </si>
  <si>
    <t>O21681740002</t>
  </si>
  <si>
    <t>B21681750002</t>
  </si>
  <si>
    <t>O21681900002</t>
  </si>
  <si>
    <t>O21681930002</t>
  </si>
  <si>
    <t>O21682060002</t>
  </si>
  <si>
    <t>O21682130002</t>
  </si>
  <si>
    <t>O21682140002</t>
  </si>
  <si>
    <t>O21682190002</t>
  </si>
  <si>
    <t>O21682200002</t>
  </si>
  <si>
    <t>O21682240002</t>
  </si>
  <si>
    <t>O21682300002</t>
  </si>
  <si>
    <t>O21682310002</t>
  </si>
  <si>
    <t>O21682490002</t>
  </si>
  <si>
    <t>O21682590002</t>
  </si>
  <si>
    <t>G25487010001</t>
  </si>
  <si>
    <t>Q19397010002</t>
  </si>
  <si>
    <t>G25493050001</t>
  </si>
  <si>
    <t>O21684240002</t>
  </si>
  <si>
    <t>O21684250002</t>
  </si>
  <si>
    <t>O21684290002</t>
  </si>
  <si>
    <t>O21684310002</t>
  </si>
  <si>
    <t>O21684340002</t>
  </si>
  <si>
    <t>B21684380002</t>
  </si>
  <si>
    <t>O21684460002</t>
  </si>
  <si>
    <t>O21684640002</t>
  </si>
  <si>
    <t>O21684650002</t>
  </si>
  <si>
    <t>B21684690002</t>
  </si>
  <si>
    <t>B21684700002</t>
  </si>
  <si>
    <t>O21684710002</t>
  </si>
  <si>
    <t>O21684720002</t>
  </si>
  <si>
    <t>O21684800002</t>
  </si>
  <si>
    <t>O21684810002</t>
  </si>
  <si>
    <t>O21684870002</t>
  </si>
  <si>
    <t>O21684900002</t>
  </si>
  <si>
    <t>O21684980002</t>
  </si>
  <si>
    <t>O21685010002</t>
  </si>
  <si>
    <t>O21685130002</t>
  </si>
  <si>
    <t>O21685140002</t>
  </si>
  <si>
    <t>O21685230002</t>
  </si>
  <si>
    <t>Q19403700002</t>
  </si>
  <si>
    <t>G25507090002</t>
  </si>
  <si>
    <t>G25507060001</t>
  </si>
  <si>
    <t>G25507080001</t>
  </si>
  <si>
    <t>G25507100001</t>
  </si>
  <si>
    <t>G25511620001</t>
  </si>
  <si>
    <t>G25511640001</t>
  </si>
  <si>
    <t>G25511660001</t>
  </si>
  <si>
    <t>G25511680001</t>
  </si>
  <si>
    <t>G25511700001</t>
  </si>
  <si>
    <t>S10812130001</t>
  </si>
  <si>
    <t>S10813060001</t>
  </si>
  <si>
    <t>S10814970003</t>
  </si>
  <si>
    <t>S10814680003</t>
  </si>
  <si>
    <t>O21686950002</t>
  </si>
  <si>
    <t>O21687010002</t>
  </si>
  <si>
    <t>O21687020002</t>
  </si>
  <si>
    <t>O21687200002</t>
  </si>
  <si>
    <t>O21687240002</t>
  </si>
  <si>
    <t>O21687250002</t>
  </si>
  <si>
    <t>O21687260002</t>
  </si>
  <si>
    <t>B21687270002</t>
  </si>
  <si>
    <t>O21687290002</t>
  </si>
  <si>
    <t>O21687300002</t>
  </si>
  <si>
    <t>O21687310002</t>
  </si>
  <si>
    <t>O21687320002</t>
  </si>
  <si>
    <t>O21687330002</t>
  </si>
  <si>
    <t>O21687360002</t>
  </si>
  <si>
    <t>B21687390002</t>
  </si>
  <si>
    <t>B21687410002</t>
  </si>
  <si>
    <t>B21687420002</t>
  </si>
  <si>
    <t>B21687430002</t>
  </si>
  <si>
    <t>O21687440002</t>
  </si>
  <si>
    <t>O21687460002</t>
  </si>
  <si>
    <t>O21687470002</t>
  </si>
  <si>
    <t>O21687480002</t>
  </si>
  <si>
    <t>B21687490002</t>
  </si>
  <si>
    <t>O21687510002</t>
  </si>
  <si>
    <t>O21687610002</t>
  </si>
  <si>
    <t>B21687650002</t>
  </si>
  <si>
    <t>B21687660002</t>
  </si>
  <si>
    <t>B21687670002</t>
  </si>
  <si>
    <t>O21688080002</t>
  </si>
  <si>
    <t>O21688130002</t>
  </si>
  <si>
    <t>O21688140002</t>
  </si>
  <si>
    <t>O21688280002</t>
  </si>
  <si>
    <t>O21688300002</t>
  </si>
  <si>
    <t>O21688400002</t>
  </si>
  <si>
    <t>Q19408790002</t>
  </si>
  <si>
    <t>G25522020002</t>
  </si>
  <si>
    <t>Q19409310002</t>
  </si>
  <si>
    <t>Q19409520002</t>
  </si>
  <si>
    <t>G25520420002</t>
  </si>
  <si>
    <t>G25520410001</t>
  </si>
  <si>
    <t>G25520430001</t>
  </si>
  <si>
    <t>G25520470001</t>
  </si>
  <si>
    <t>G25522030001</t>
  </si>
  <si>
    <t>G25521990001</t>
  </si>
  <si>
    <t>G25522010001</t>
  </si>
  <si>
    <t>G25521970001</t>
  </si>
  <si>
    <t>Q19410570002</t>
  </si>
  <si>
    <t>Q19410580002</t>
  </si>
  <si>
    <t>S10815600001</t>
  </si>
  <si>
    <t>S10815690001</t>
  </si>
  <si>
    <t>J05826660002</t>
  </si>
  <si>
    <t>J05826670002</t>
  </si>
  <si>
    <t>J05826680002</t>
  </si>
  <si>
    <t>O21690410002</t>
  </si>
  <si>
    <t>O21690430002</t>
  </si>
  <si>
    <t>O21690520002</t>
  </si>
  <si>
    <t>O21690570002</t>
  </si>
  <si>
    <t>O21690640002</t>
  </si>
  <si>
    <t>O21690660002</t>
  </si>
  <si>
    <t>O21690920002</t>
  </si>
  <si>
    <t>O21690960002</t>
  </si>
  <si>
    <t>B21690990002</t>
  </si>
  <si>
    <t>B21691000002</t>
  </si>
  <si>
    <t>O21691010002</t>
  </si>
  <si>
    <t>O21691040002</t>
  </si>
  <si>
    <t>O21691100002</t>
  </si>
  <si>
    <t>O21691150002</t>
  </si>
  <si>
    <t>O21691280002</t>
  </si>
  <si>
    <t>O21691380002</t>
  </si>
  <si>
    <t>O21691410002</t>
  </si>
  <si>
    <t>G25545770002</t>
  </si>
  <si>
    <t>G25545790002</t>
  </si>
  <si>
    <t>G25545800001</t>
  </si>
  <si>
    <t>G25545760001</t>
  </si>
  <si>
    <t>G25545780001</t>
  </si>
  <si>
    <t>F0015431</t>
  </si>
  <si>
    <t>G25545820001</t>
  </si>
  <si>
    <t>S10817060001</t>
  </si>
  <si>
    <t>S10816660001</t>
  </si>
  <si>
    <t>S10816650001</t>
  </si>
  <si>
    <t>S10816970001</t>
  </si>
  <si>
    <t>S10816600001</t>
  </si>
  <si>
    <t>S10817150001</t>
  </si>
  <si>
    <t>B21693320002</t>
  </si>
  <si>
    <t>B21693330002</t>
  </si>
  <si>
    <t>B21693340002</t>
  </si>
  <si>
    <t>O21693400002</t>
  </si>
  <si>
    <t>O21693410002</t>
  </si>
  <si>
    <t>O21693420002</t>
  </si>
  <si>
    <t>O21693430002</t>
  </si>
  <si>
    <t>O21693440002</t>
  </si>
  <si>
    <t>B21693490002</t>
  </si>
  <si>
    <t>B21693500002</t>
  </si>
  <si>
    <t>B21693510002</t>
  </si>
  <si>
    <t>B21693530002</t>
  </si>
  <si>
    <t>B21693550002</t>
  </si>
  <si>
    <t>O21693580002</t>
  </si>
  <si>
    <t>O21693700002</t>
  </si>
  <si>
    <t>O21693730002</t>
  </si>
  <si>
    <t>O21693740002</t>
  </si>
  <si>
    <t>O21693760002</t>
  </si>
  <si>
    <t>O21693780002</t>
  </si>
  <si>
    <t>B21693800002</t>
  </si>
  <si>
    <t>O21693850002</t>
  </si>
  <si>
    <t>O21693880002</t>
  </si>
  <si>
    <t>B21694020002</t>
  </si>
  <si>
    <t>B21694030002</t>
  </si>
  <si>
    <t>O21694250002</t>
  </si>
  <si>
    <t>O21694300002</t>
  </si>
  <si>
    <t>O21694310002</t>
  </si>
  <si>
    <t>O21694410002</t>
  </si>
  <si>
    <t>O21694580002</t>
  </si>
  <si>
    <t>G25553010001</t>
  </si>
  <si>
    <t>Q19422510002</t>
  </si>
  <si>
    <t>Q19423900002</t>
  </si>
  <si>
    <t>Q19423920002</t>
  </si>
  <si>
    <t>F0015440</t>
  </si>
  <si>
    <t>G25558310004</t>
  </si>
  <si>
    <t>G25559680003</t>
  </si>
  <si>
    <t>G25559700003</t>
  </si>
  <si>
    <t>G25559800003</t>
  </si>
  <si>
    <t>G25562750001</t>
  </si>
  <si>
    <t>G25562830001</t>
  </si>
  <si>
    <t>S10818270001</t>
  </si>
  <si>
    <t>S10818380001</t>
  </si>
  <si>
    <t>G25562850001</t>
  </si>
  <si>
    <t>G25562870001</t>
  </si>
  <si>
    <t>G25562890001</t>
  </si>
  <si>
    <t>S10817900001</t>
  </si>
  <si>
    <t>S10818040001</t>
  </si>
  <si>
    <t>O21696120002</t>
  </si>
  <si>
    <t>O21696190002</t>
  </si>
  <si>
    <t>O21696240002</t>
  </si>
  <si>
    <t>B21696490002</t>
  </si>
  <si>
    <t>O21696500002</t>
  </si>
  <si>
    <t>O21696590002</t>
  </si>
  <si>
    <t>B21696600002</t>
  </si>
  <si>
    <t>O21696610002</t>
  </si>
  <si>
    <t>O21696620002</t>
  </si>
  <si>
    <t>O21696630002</t>
  </si>
  <si>
    <t>O21696640002</t>
  </si>
  <si>
    <t>O21696660002</t>
  </si>
  <si>
    <t>O21696670002</t>
  </si>
  <si>
    <t>O21696680002</t>
  </si>
  <si>
    <t>B21696690002</t>
  </si>
  <si>
    <t>O21696710002</t>
  </si>
  <si>
    <t>O21696780002</t>
  </si>
  <si>
    <t>O21696930002</t>
  </si>
  <si>
    <t>O21696970002</t>
  </si>
  <si>
    <t>O21697090002</t>
  </si>
  <si>
    <t>O21697210002</t>
  </si>
  <si>
    <t>O21697240002</t>
  </si>
  <si>
    <t>G25574300001</t>
  </si>
  <si>
    <t>G25574320001</t>
  </si>
  <si>
    <t>Q19428960002</t>
  </si>
  <si>
    <t>Q19428970002</t>
  </si>
  <si>
    <t>G25577380002</t>
  </si>
  <si>
    <t>G25577390001</t>
  </si>
  <si>
    <t>G25577410001</t>
  </si>
  <si>
    <t>G25577430001</t>
  </si>
  <si>
    <t>G25577450001</t>
  </si>
  <si>
    <t>G25577470001</t>
  </si>
  <si>
    <t>S10818950001</t>
  </si>
  <si>
    <t>S10819060001</t>
  </si>
  <si>
    <t>S10819010003</t>
  </si>
  <si>
    <t>G25580790001</t>
  </si>
  <si>
    <t>G25580770001</t>
  </si>
  <si>
    <t>G25580730001</t>
  </si>
  <si>
    <t>G25580710001</t>
  </si>
  <si>
    <t>G25580690001</t>
  </si>
  <si>
    <t>G25580750001</t>
  </si>
  <si>
    <t>G25580670001</t>
  </si>
  <si>
    <t>G25580650004</t>
  </si>
  <si>
    <t>S10819040001</t>
  </si>
  <si>
    <t>S10819210001</t>
  </si>
  <si>
    <t>S10819200003</t>
  </si>
  <si>
    <t>S10819180001</t>
  </si>
  <si>
    <t>S10819110001</t>
  </si>
  <si>
    <t>F0015460</t>
  </si>
  <si>
    <t>G25580850001</t>
  </si>
  <si>
    <t>G25583220001</t>
  </si>
  <si>
    <t>O21699000002</t>
  </si>
  <si>
    <t>O21699090002</t>
  </si>
  <si>
    <t>B21699100002</t>
  </si>
  <si>
    <t>O21699110002</t>
  </si>
  <si>
    <t>O21699120002</t>
  </si>
  <si>
    <t>O21699140002</t>
  </si>
  <si>
    <t>O21699210002</t>
  </si>
  <si>
    <t>O21699220002</t>
  </si>
  <si>
    <t>B21699300002</t>
  </si>
  <si>
    <t>O21699360002</t>
  </si>
  <si>
    <t>O21699390002</t>
  </si>
  <si>
    <t>O21699410002</t>
  </si>
  <si>
    <t>O21699420002</t>
  </si>
  <si>
    <t>O21699430002</t>
  </si>
  <si>
    <t>B21699490002</t>
  </si>
  <si>
    <t>O21699590002</t>
  </si>
  <si>
    <t>O21699640002</t>
  </si>
  <si>
    <t>O21699700002</t>
  </si>
  <si>
    <t>O21699730002</t>
  </si>
  <si>
    <t>O21699770002</t>
  </si>
  <si>
    <t>O21699860002</t>
  </si>
  <si>
    <t>G25592600003</t>
  </si>
  <si>
    <t>G25592610003</t>
  </si>
  <si>
    <t>G25597010002</t>
  </si>
  <si>
    <t>G25597000001</t>
  </si>
  <si>
    <t>G25597020001</t>
  </si>
  <si>
    <t>G25597040001</t>
  </si>
  <si>
    <t>S10819800001</t>
  </si>
  <si>
    <t>S10819850001</t>
  </si>
  <si>
    <t>S10819910001</t>
  </si>
  <si>
    <t>S10819960001</t>
  </si>
  <si>
    <t>S10820160001</t>
  </si>
  <si>
    <t>S10819960004</t>
  </si>
  <si>
    <t>S10820040003</t>
  </si>
  <si>
    <t>S10820170003</t>
  </si>
  <si>
    <t>B21701480002</t>
  </si>
  <si>
    <t>O21701490002</t>
  </si>
  <si>
    <t>O21701550002</t>
  </si>
  <si>
    <t>O21701620002</t>
  </si>
  <si>
    <t>O21701640002</t>
  </si>
  <si>
    <t>O21701800002</t>
  </si>
  <si>
    <t>O21701810002</t>
  </si>
  <si>
    <t>O21701820002</t>
  </si>
  <si>
    <t>O21701990002</t>
  </si>
  <si>
    <t>B21702000002</t>
  </si>
  <si>
    <t>O21702010002</t>
  </si>
  <si>
    <t>O21702020002</t>
  </si>
  <si>
    <t>B21702040002</t>
  </si>
  <si>
    <t>B21702090002</t>
  </si>
  <si>
    <t>O21702100002</t>
  </si>
  <si>
    <t>B21702110002</t>
  </si>
  <si>
    <t>B21702120002</t>
  </si>
  <si>
    <t>O21702210002</t>
  </si>
  <si>
    <t>O21702220002</t>
  </si>
  <si>
    <t>O21702240002</t>
  </si>
  <si>
    <t>O21702260002</t>
  </si>
  <si>
    <t>O21702310002</t>
  </si>
  <si>
    <t>O21702350002</t>
  </si>
  <si>
    <t>O21702360002</t>
  </si>
  <si>
    <t>O21702370002</t>
  </si>
  <si>
    <t>O21702480002</t>
  </si>
  <si>
    <t>O21702490002</t>
  </si>
  <si>
    <t>O21702500002</t>
  </si>
  <si>
    <t>O21702760002</t>
  </si>
  <si>
    <t>Q19445130002</t>
  </si>
  <si>
    <t>Q19445270002</t>
  </si>
  <si>
    <t>G25609680003</t>
  </si>
  <si>
    <t>G25614140002</t>
  </si>
  <si>
    <t>G25614190001</t>
  </si>
  <si>
    <t>G25614170001</t>
  </si>
  <si>
    <t>G25614070001</t>
  </si>
  <si>
    <t>G25614090001</t>
  </si>
  <si>
    <t>G25614110001</t>
  </si>
  <si>
    <t>G25614130001</t>
  </si>
  <si>
    <t>G25614150001</t>
  </si>
  <si>
    <t>G25614200002</t>
  </si>
  <si>
    <t>G25614210001</t>
  </si>
  <si>
    <t>G25614250001</t>
  </si>
  <si>
    <t>G25615830001</t>
  </si>
  <si>
    <t>S10820520001</t>
  </si>
  <si>
    <t>S10820480001</t>
  </si>
  <si>
    <t>S10820750003</t>
  </si>
  <si>
    <t>S10820790001</t>
  </si>
  <si>
    <t>S10821090003</t>
  </si>
  <si>
    <t>S10821370003</t>
  </si>
  <si>
    <t>S10821300001</t>
  </si>
  <si>
    <t>S10820500003</t>
  </si>
  <si>
    <t>S10820500001</t>
  </si>
  <si>
    <t>S10820470003</t>
  </si>
  <si>
    <t>S10820470001</t>
  </si>
  <si>
    <t>S10820630001</t>
  </si>
  <si>
    <t>S10820590001</t>
  </si>
  <si>
    <t>O21704540002</t>
  </si>
  <si>
    <t>O21704570002</t>
  </si>
  <si>
    <t>B21704580002</t>
  </si>
  <si>
    <t>O21704650002</t>
  </si>
  <si>
    <t>O21704670002</t>
  </si>
  <si>
    <t>B21704680002</t>
  </si>
  <si>
    <t>B21704690002</t>
  </si>
  <si>
    <t>B21704750002</t>
  </si>
  <si>
    <t>O21704780002</t>
  </si>
  <si>
    <t>B21704790002</t>
  </si>
  <si>
    <t>B21704810002</t>
  </si>
  <si>
    <t>O21704900002</t>
  </si>
  <si>
    <t>O21705020002</t>
  </si>
  <si>
    <t>O21705090002</t>
  </si>
  <si>
    <t>O21705100002</t>
  </si>
  <si>
    <t>O21705130002</t>
  </si>
  <si>
    <t>O21705330002</t>
  </si>
  <si>
    <t>O21705390002</t>
  </si>
  <si>
    <t>O21705400002</t>
  </si>
  <si>
    <t>Q19453490002</t>
  </si>
  <si>
    <t>F0015503</t>
  </si>
  <si>
    <t>Q19455270002</t>
  </si>
  <si>
    <t>Q19455860002</t>
  </si>
  <si>
    <t>G25636460002</t>
  </si>
  <si>
    <t>S10822930002</t>
  </si>
  <si>
    <t>G25636450001</t>
  </si>
  <si>
    <t>G25636350001</t>
  </si>
  <si>
    <t>G25636390001</t>
  </si>
  <si>
    <t>G25636430001</t>
  </si>
  <si>
    <t>G25636470001</t>
  </si>
  <si>
    <t>G25636490001</t>
  </si>
  <si>
    <t>S10822600003</t>
  </si>
  <si>
    <t>S10822550001</t>
  </si>
  <si>
    <t>S10822570001</t>
  </si>
  <si>
    <t>S10822620001</t>
  </si>
  <si>
    <t>S10822640001</t>
  </si>
  <si>
    <t>S10822660001</t>
  </si>
  <si>
    <t>S10822770003</t>
  </si>
  <si>
    <t>S10822810001</t>
  </si>
  <si>
    <t>S10822930003</t>
  </si>
  <si>
    <t>B21707160002</t>
  </si>
  <si>
    <t>B21707180002</t>
  </si>
  <si>
    <t>O21707210002</t>
  </si>
  <si>
    <t>B21707300002</t>
  </si>
  <si>
    <t>B21707320002</t>
  </si>
  <si>
    <t>B21707350002</t>
  </si>
  <si>
    <t>B21707380002</t>
  </si>
  <si>
    <t>B21707390002</t>
  </si>
  <si>
    <t>O21707520002</t>
  </si>
  <si>
    <t>B21707690002</t>
  </si>
  <si>
    <t>B21707700002</t>
  </si>
  <si>
    <t>O21707710002</t>
  </si>
  <si>
    <t>B21707740002</t>
  </si>
  <si>
    <t>O21707750002</t>
  </si>
  <si>
    <t>B21707760002</t>
  </si>
  <si>
    <t>B21707780002</t>
  </si>
  <si>
    <t>B21707790002</t>
  </si>
  <si>
    <t>B21707800002</t>
  </si>
  <si>
    <t>O21707850002</t>
  </si>
  <si>
    <t>O21707910002</t>
  </si>
  <si>
    <t>O21707940002</t>
  </si>
  <si>
    <t>O21708110002</t>
  </si>
  <si>
    <t>O21708190002</t>
  </si>
  <si>
    <t>O21708200002</t>
  </si>
  <si>
    <t>O21708210002</t>
  </si>
  <si>
    <t>O21708230002</t>
  </si>
  <si>
    <t>Q19460900002</t>
  </si>
  <si>
    <t>G25648860003</t>
  </si>
  <si>
    <t>Q19467930002</t>
  </si>
  <si>
    <t>G25654800002</t>
  </si>
  <si>
    <t>S10823690001</t>
  </si>
  <si>
    <t>S10823450001</t>
  </si>
  <si>
    <t>G25654850001</t>
  </si>
  <si>
    <t>G25654830001</t>
  </si>
  <si>
    <t>G25654810001</t>
  </si>
  <si>
    <t>G25654790001</t>
  </si>
  <si>
    <t>S10823840001</t>
  </si>
  <si>
    <t>S10823820001</t>
  </si>
  <si>
    <t>O21709950002</t>
  </si>
  <si>
    <t>O21710180002</t>
  </si>
  <si>
    <t>O21710220002</t>
  </si>
  <si>
    <t>B21710250002</t>
  </si>
  <si>
    <t>B21710260002</t>
  </si>
  <si>
    <t>O21710270002</t>
  </si>
  <si>
    <t>O21710320002</t>
  </si>
  <si>
    <t>O21710330002</t>
  </si>
  <si>
    <t>B21710360002</t>
  </si>
  <si>
    <t>B21710380002</t>
  </si>
  <si>
    <t>O21710400002</t>
  </si>
  <si>
    <t>O21710440002</t>
  </si>
  <si>
    <t>B21710550002</t>
  </si>
  <si>
    <t>B21710620002</t>
  </si>
  <si>
    <t>B21710640002</t>
  </si>
  <si>
    <t>B21710650002</t>
  </si>
  <si>
    <t>B21710680002</t>
  </si>
  <si>
    <t>B21710700002</t>
  </si>
  <si>
    <t>B21710720002</t>
  </si>
  <si>
    <t>B21710730002</t>
  </si>
  <si>
    <t>O21710950002</t>
  </si>
  <si>
    <t>O21710990002</t>
  </si>
  <si>
    <t>O21711030002</t>
  </si>
  <si>
    <t>O21711090002</t>
  </si>
  <si>
    <t>O21711260002</t>
  </si>
  <si>
    <t>O21711300002</t>
  </si>
  <si>
    <t>O21711320002</t>
  </si>
  <si>
    <t>Q19470990002</t>
  </si>
  <si>
    <t>Q19470980002</t>
  </si>
  <si>
    <t>G25668230003</t>
  </si>
  <si>
    <t>S10824450003</t>
  </si>
  <si>
    <t>G25668220003</t>
  </si>
  <si>
    <t>G25668260003</t>
  </si>
  <si>
    <t>G25669910001</t>
  </si>
  <si>
    <t>S10824530002</t>
  </si>
  <si>
    <t>G25671560001</t>
  </si>
  <si>
    <t>S10824460003</t>
  </si>
  <si>
    <t>S10824470003</t>
  </si>
  <si>
    <t>G25671580001</t>
  </si>
  <si>
    <t>F0015538</t>
  </si>
  <si>
    <t>S10824710002</t>
  </si>
  <si>
    <t>S10824610001</t>
  </si>
  <si>
    <t>S10824580001</t>
  </si>
  <si>
    <t>S10824690001</t>
  </si>
  <si>
    <t>O21712890002</t>
  </si>
  <si>
    <t>B21712940002</t>
  </si>
  <si>
    <t>B21712950002</t>
  </si>
  <si>
    <t>B21712970002</t>
  </si>
  <si>
    <t>B21713000002</t>
  </si>
  <si>
    <t>B21713010002</t>
  </si>
  <si>
    <t>B21713020002</t>
  </si>
  <si>
    <t>B21713060002</t>
  </si>
  <si>
    <t>B21713080002</t>
  </si>
  <si>
    <t>B21713090002</t>
  </si>
  <si>
    <t>O21713100002</t>
  </si>
  <si>
    <t>B21713110002</t>
  </si>
  <si>
    <t>B21713120002</t>
  </si>
  <si>
    <t>B21713140002</t>
  </si>
  <si>
    <t>B21713180002</t>
  </si>
  <si>
    <t>B21713190002</t>
  </si>
  <si>
    <t>B21713200002</t>
  </si>
  <si>
    <t>O21713270002</t>
  </si>
  <si>
    <t>B21713280002</t>
  </si>
  <si>
    <t>O21713300002</t>
  </si>
  <si>
    <t>B21713310002</t>
  </si>
  <si>
    <t>O21713370002</t>
  </si>
  <si>
    <t>O21713380002</t>
  </si>
  <si>
    <t>O21713490002</t>
  </si>
  <si>
    <t>B21713500002</t>
  </si>
  <si>
    <t>B21713540002</t>
  </si>
  <si>
    <t>B21713570002</t>
  </si>
  <si>
    <t>B21713580002</t>
  </si>
  <si>
    <t>B21713590002</t>
  </si>
  <si>
    <t>B21713600002</t>
  </si>
  <si>
    <t>B21713620002</t>
  </si>
  <si>
    <t>B21713650002</t>
  </si>
  <si>
    <t>B21713670002</t>
  </si>
  <si>
    <t>O21713720002</t>
  </si>
  <si>
    <t>O21713780002</t>
  </si>
  <si>
    <t>O21713910002</t>
  </si>
  <si>
    <t>O21713920002</t>
  </si>
  <si>
    <t>O21713980002</t>
  </si>
  <si>
    <t>O21714010002</t>
  </si>
  <si>
    <t>O21714050002</t>
  </si>
  <si>
    <t>O21714130002</t>
  </si>
  <si>
    <t>O21714210002</t>
  </si>
  <si>
    <t>O21714220002</t>
  </si>
  <si>
    <t>O21714280002</t>
  </si>
  <si>
    <t>O21714340002</t>
  </si>
  <si>
    <t>Q19478640002</t>
  </si>
  <si>
    <t>Q19479010002</t>
  </si>
  <si>
    <t>Q19479020002</t>
  </si>
  <si>
    <t>S10825070001</t>
  </si>
  <si>
    <t>S10825330001</t>
  </si>
  <si>
    <t>S10825950003</t>
  </si>
  <si>
    <t>G25688660001</t>
  </si>
  <si>
    <t>G25688700001</t>
  </si>
  <si>
    <t>G25688720001</t>
  </si>
  <si>
    <t>S10825730001</t>
  </si>
  <si>
    <t>S10825740003</t>
  </si>
  <si>
    <t>S10825750003</t>
  </si>
  <si>
    <t>S10825350004</t>
  </si>
  <si>
    <t>S10825350001</t>
  </si>
  <si>
    <t>B21715980002</t>
  </si>
  <si>
    <t>O21716060002</t>
  </si>
  <si>
    <t>O21716110002</t>
  </si>
  <si>
    <t>B21716190002</t>
  </si>
  <si>
    <t>O21716230002</t>
  </si>
  <si>
    <t>B21716240002</t>
  </si>
  <si>
    <t>B21716250002</t>
  </si>
  <si>
    <t>B21716260002</t>
  </si>
  <si>
    <t>B21716270002</t>
  </si>
  <si>
    <t>O21716280002</t>
  </si>
  <si>
    <t>B21716290002</t>
  </si>
  <si>
    <t>B21716300002</t>
  </si>
  <si>
    <t>O21716320002</t>
  </si>
  <si>
    <t>B21716350002</t>
  </si>
  <si>
    <t>B21716360002</t>
  </si>
  <si>
    <t>O21716370002</t>
  </si>
  <si>
    <t>O21716710002</t>
  </si>
  <si>
    <t>O21716720002</t>
  </si>
  <si>
    <t>O21716740002</t>
  </si>
  <si>
    <t>O21716750002</t>
  </si>
  <si>
    <t>O21716760002</t>
  </si>
  <si>
    <t>O21716790002</t>
  </si>
  <si>
    <t>O21716810002</t>
  </si>
  <si>
    <t>O21716850002</t>
  </si>
  <si>
    <t>O21716950002</t>
  </si>
  <si>
    <t>O21717010002</t>
  </si>
  <si>
    <t>G25704160066</t>
  </si>
  <si>
    <t>S10826830001</t>
  </si>
  <si>
    <t>S10826990001</t>
  </si>
  <si>
    <t>S10827320001</t>
  </si>
  <si>
    <t>G25707580001</t>
  </si>
  <si>
    <t>S10827070003</t>
  </si>
  <si>
    <t>S10827090003</t>
  </si>
  <si>
    <t>S10827120003</t>
  </si>
  <si>
    <t>S10827350003</t>
  </si>
  <si>
    <t>F0015556</t>
  </si>
  <si>
    <t>J05837870002</t>
  </si>
  <si>
    <t>J05837880002</t>
  </si>
  <si>
    <t>S10827610001</t>
  </si>
  <si>
    <t>S10827580001</t>
  </si>
  <si>
    <t>S10827520001</t>
  </si>
  <si>
    <t>B21718740002</t>
  </si>
  <si>
    <t>B21718760002</t>
  </si>
  <si>
    <t>B21718770002</t>
  </si>
  <si>
    <t>O21718810002</t>
  </si>
  <si>
    <t>O21718840002</t>
  </si>
  <si>
    <t>O21718870002</t>
  </si>
  <si>
    <t>B21718940002</t>
  </si>
  <si>
    <t>B21718950002</t>
  </si>
  <si>
    <t>O21719040002</t>
  </si>
  <si>
    <t>B21719060002</t>
  </si>
  <si>
    <t>O21719090002</t>
  </si>
  <si>
    <t>O21719100002</t>
  </si>
  <si>
    <t>O21719120002</t>
  </si>
  <si>
    <t>O21719140002</t>
  </si>
  <si>
    <t>B21719160002</t>
  </si>
  <si>
    <t>B21719170002</t>
  </si>
  <si>
    <t>B21719190002</t>
  </si>
  <si>
    <t>B21719210002</t>
  </si>
  <si>
    <t>B21719240002</t>
  </si>
  <si>
    <t>B21719270002</t>
  </si>
  <si>
    <t>O21719280002</t>
  </si>
  <si>
    <t>O21719340002</t>
  </si>
  <si>
    <t>O21719370002</t>
  </si>
  <si>
    <t>O21719390002</t>
  </si>
  <si>
    <t>B21719440002</t>
  </si>
  <si>
    <t>O21719450002</t>
  </si>
  <si>
    <t>O21719530002</t>
  </si>
  <si>
    <t>O21719610002</t>
  </si>
  <si>
    <t>O21719660002</t>
  </si>
  <si>
    <t>O21719670002</t>
  </si>
  <si>
    <t>O21719690002</t>
  </si>
  <si>
    <t>O21719710002</t>
  </si>
  <si>
    <t>O21719740002</t>
  </si>
  <si>
    <t>O21719750002</t>
  </si>
  <si>
    <t>O21719910002</t>
  </si>
  <si>
    <t>O21719990002</t>
  </si>
  <si>
    <t>O21720030002</t>
  </si>
  <si>
    <t>Q19493270002</t>
  </si>
  <si>
    <t>G25720710002</t>
  </si>
  <si>
    <t>T04542600001</t>
  </si>
  <si>
    <t>T04542620001</t>
  </si>
  <si>
    <t>T04542640001</t>
  </si>
  <si>
    <t>T04542660001</t>
  </si>
  <si>
    <t>T04542680001</t>
  </si>
  <si>
    <t>T04542700001</t>
  </si>
  <si>
    <t>T04542720001</t>
  </si>
  <si>
    <t>T04542800001</t>
  </si>
  <si>
    <t>T04542740001</t>
  </si>
  <si>
    <t>T04542760001</t>
  </si>
  <si>
    <t>T04542780001</t>
  </si>
  <si>
    <t>T04542820001</t>
  </si>
  <si>
    <t>T04542840001</t>
  </si>
  <si>
    <t>T04542860001</t>
  </si>
  <si>
    <t>T04542880001</t>
  </si>
  <si>
    <t>T04542900001</t>
  </si>
  <si>
    <t>T04542920001</t>
  </si>
  <si>
    <t>T04542940001</t>
  </si>
  <si>
    <t>T04542960001</t>
  </si>
  <si>
    <t>T04542980001</t>
  </si>
  <si>
    <t>T04543000001</t>
  </si>
  <si>
    <t>T04543020001</t>
  </si>
  <si>
    <t>T04543040001</t>
  </si>
  <si>
    <t>T04543060001</t>
  </si>
  <si>
    <t>T04543080001</t>
  </si>
  <si>
    <t>T04543100001</t>
  </si>
  <si>
    <t>T04543120001</t>
  </si>
  <si>
    <t>T04543140001</t>
  </si>
  <si>
    <t>T04543160001</t>
  </si>
  <si>
    <t>T04543180001</t>
  </si>
  <si>
    <t>T04543200001</t>
  </si>
  <si>
    <t>T04543220001</t>
  </si>
  <si>
    <t>T04543240001</t>
  </si>
  <si>
    <t>T04543260001</t>
  </si>
  <si>
    <t>T04543280001</t>
  </si>
  <si>
    <t>T04543300001</t>
  </si>
  <si>
    <t>T04543320001</t>
  </si>
  <si>
    <t>T04543340001</t>
  </si>
  <si>
    <t>T04543360001</t>
  </si>
  <si>
    <t>T04543380001</t>
  </si>
  <si>
    <t>T04543400001</t>
  </si>
  <si>
    <t>T04543420001</t>
  </si>
  <si>
    <t>G25722200003</t>
  </si>
  <si>
    <t>S10828260003</t>
  </si>
  <si>
    <t>T04542180001</t>
  </si>
  <si>
    <t>S10828570003</t>
  </si>
  <si>
    <t>T04543510001</t>
  </si>
  <si>
    <t>T04543440001</t>
  </si>
  <si>
    <t>T04543470001</t>
  </si>
  <si>
    <t>T04543490001</t>
  </si>
  <si>
    <t>T04543530001</t>
  </si>
  <si>
    <t>T04543550001</t>
  </si>
  <si>
    <t>T04543570001</t>
  </si>
  <si>
    <t>T04543590001</t>
  </si>
  <si>
    <t>T04543610001</t>
  </si>
  <si>
    <t>T04543630001</t>
  </si>
  <si>
    <t>T04543650001</t>
  </si>
  <si>
    <t>T04543670001</t>
  </si>
  <si>
    <t>T04543690001</t>
  </si>
  <si>
    <t>T04543710001</t>
  </si>
  <si>
    <t>T04543730001</t>
  </si>
  <si>
    <t>T04543750001</t>
  </si>
  <si>
    <t>T04543770001</t>
  </si>
  <si>
    <t>T04543790001</t>
  </si>
  <si>
    <t>T04543810001</t>
  </si>
  <si>
    <t>T04543830001</t>
  </si>
  <si>
    <t>T04543850001</t>
  </si>
  <si>
    <t>T04543870001</t>
  </si>
  <si>
    <t>T04543890001</t>
  </si>
  <si>
    <t>T04543910001</t>
  </si>
  <si>
    <t>T04543930001</t>
  </si>
  <si>
    <t>T04543950001</t>
  </si>
  <si>
    <t>T04543970001</t>
  </si>
  <si>
    <t>T04543990001</t>
  </si>
  <si>
    <t>T04544010001</t>
  </si>
  <si>
    <t>T04544030001</t>
  </si>
  <si>
    <t>T04544050001</t>
  </si>
  <si>
    <t>T04544070001</t>
  </si>
  <si>
    <t>T04544090001</t>
  </si>
  <si>
    <t>T04544110001</t>
  </si>
  <si>
    <t>T04544130001</t>
  </si>
  <si>
    <t>T04544210001</t>
  </si>
  <si>
    <t>T04544150001</t>
  </si>
  <si>
    <t>T04544170001</t>
  </si>
  <si>
    <t>T04544190001</t>
  </si>
  <si>
    <t>T04544230001</t>
  </si>
  <si>
    <t>T04544250001</t>
  </si>
  <si>
    <t>T04544270001</t>
  </si>
  <si>
    <t>S10828610001</t>
  </si>
  <si>
    <t>S10828850003</t>
  </si>
  <si>
    <t>T04542200001</t>
  </si>
  <si>
    <t>T04542220001</t>
  </si>
  <si>
    <t>T04542240001</t>
  </si>
  <si>
    <t>T04542260001</t>
  </si>
  <si>
    <t>T04542280001</t>
  </si>
  <si>
    <t>T04542300001</t>
  </si>
  <si>
    <t>T04542320001</t>
  </si>
  <si>
    <t>T04542340001</t>
  </si>
  <si>
    <t>T04542360001</t>
  </si>
  <si>
    <t>T04542380001</t>
  </si>
  <si>
    <t>T04542400001</t>
  </si>
  <si>
    <t>T04542420001</t>
  </si>
  <si>
    <t>T04542440001</t>
  </si>
  <si>
    <t>T04542460001</t>
  </si>
  <si>
    <t>T04542480001</t>
  </si>
  <si>
    <t>T04542500001</t>
  </si>
  <si>
    <t>T04542520001</t>
  </si>
  <si>
    <t>T04542540001</t>
  </si>
  <si>
    <t>T04542560001</t>
  </si>
  <si>
    <t>T04542580001</t>
  </si>
  <si>
    <t>G25725070001</t>
  </si>
  <si>
    <t>G25724960001</t>
  </si>
  <si>
    <t>S10829140003</t>
  </si>
  <si>
    <t>B21721850002</t>
  </si>
  <si>
    <t>B21722120002</t>
  </si>
  <si>
    <t>B21722150002</t>
  </si>
  <si>
    <t>B21722160002</t>
  </si>
  <si>
    <t>O21722180002</t>
  </si>
  <si>
    <t>O21722190002</t>
  </si>
  <si>
    <t>O21722220002</t>
  </si>
  <si>
    <t>O21722270002</t>
  </si>
  <si>
    <t>B21722340002</t>
  </si>
  <si>
    <t>B21722360002</t>
  </si>
  <si>
    <t>O21722430002</t>
  </si>
  <si>
    <t>O21722440002</t>
  </si>
  <si>
    <t>O21722460002</t>
  </si>
  <si>
    <t>O21722710002</t>
  </si>
  <si>
    <t>O21722720002</t>
  </si>
  <si>
    <t>O21722850002</t>
  </si>
  <si>
    <t>O21722950002</t>
  </si>
  <si>
    <t>O21723020002</t>
  </si>
  <si>
    <t>F0015571</t>
  </si>
  <si>
    <t>F0015573</t>
  </si>
  <si>
    <t>G25732810003</t>
  </si>
  <si>
    <t>G25732820003</t>
  </si>
  <si>
    <t>G25734420001</t>
  </si>
  <si>
    <t>G25734440001</t>
  </si>
  <si>
    <t>F0015577</t>
  </si>
  <si>
    <t>F0015579</t>
  </si>
  <si>
    <t>Q19504960002</t>
  </si>
  <si>
    <t>Q19504920002</t>
  </si>
  <si>
    <t>Q19504940002</t>
  </si>
  <si>
    <t>Q19504950002</t>
  </si>
  <si>
    <t>Q19504970002</t>
  </si>
  <si>
    <t>S10829310001</t>
  </si>
  <si>
    <t>L00051670002</t>
  </si>
  <si>
    <t>Q19509440002</t>
  </si>
  <si>
    <t>F0015585</t>
  </si>
  <si>
    <t>S10830220003</t>
  </si>
  <si>
    <t>S10830230003</t>
  </si>
  <si>
    <t>S10830250003</t>
  </si>
  <si>
    <t>S10830550003</t>
  </si>
  <si>
    <t>S10830650003</t>
  </si>
  <si>
    <t>S10830680003</t>
  </si>
  <si>
    <t>S10830730003</t>
  </si>
  <si>
    <t>S10829920003</t>
  </si>
  <si>
    <t>S10830180003</t>
  </si>
  <si>
    <t>F0015589</t>
  </si>
  <si>
    <t>G25741890002</t>
  </si>
  <si>
    <t>S10831510001</t>
  </si>
  <si>
    <t>S10831620001</t>
  </si>
  <si>
    <t>00099021001 DEPOSITO DE EFECTIVO, DEPOSITANTE: ROSSMARY BARRERA VINO, CONCEPTO: DEVOLUCION AL SENASIR, CUENTA DE DEPOSITO: CUENTA UNICA DEL TESORO</t>
  </si>
  <si>
    <t>00046171101 DEPOSITO DE EFECTIVO, DEPOSITANTE: ESTRATEGIAS Y SERVICIOS EMPRESARIALES S.R.L., CONCEPTO: SANCION POR INCUMPLIMIENTO A LA NORMA SEGUN RA N°S/101 DEL 4 DE MAYO DEL 2023, CUENTA DE DEPOSITO: CUENTA UNICA DEL TESORO</t>
  </si>
  <si>
    <t>00047081101 DEP.DE CHEQ.AJENOS,RET.DE CAM.,CONCEPTO: DEVOLUCION DE SEGURO CUENTA POR COBRAR  A CORTO Y LARGO PLAZO,DEP.: SENASAG , PROCEDENCIA: BANCO UNION S.A., CHEQUE: 4208, FECHA DE EMISION:28/12/2023</t>
  </si>
  <si>
    <t>00594012001 DEPOSITO DE EFECTIVO, DEPOSITANTE: ROBERTO CARLOS DELGADO SENSO, CONCEPTO: DEVOLUCION DEL C-31 N° 240 COMPROMISO 12 DE PASAJES DEL SERVIDOR PUBLICO ROBERTO DELGADO SENSO, CUENTA DE DEPOSITO: CUENTA UNICA DEL TESORO</t>
  </si>
  <si>
    <t>00578012002 DEP.DE CHEQ.AJENOS,RET.DE CAM.,CONCEPTO: REVERSION,DEP.: BOLIVIANA DE AVIACION , PROCEDENCIA: BANCO UNION S.A., CHEQUE: 17486, FECHA DE EMISION:29/12/2023</t>
  </si>
  <si>
    <t>00578012002 DEP.DE CHEQ.AJENOS,RET.DE CAM.,CONCEPTO: REVERSION,DEP.: BOLIVIANA DE AVIACION , PROCEDENCIA: BANCO UNION S.A., CHEQUE: 17485, FECHA DE EMISION:29/12/2023</t>
  </si>
  <si>
    <t>00291012008 DEP.DE CHEQ.AJENOS,RET.DE CAM.,CONCEPTO: VIVIAN ALICIA MALDONADO DE LA FUENTE,DEP.: BANCO UNION S.A. , PROCEDENCIA: BANCO UNION S.A., CHEQUE: 196960, FECHA DE EMISION:02/01/2024</t>
  </si>
  <si>
    <t>00291012008 DEP.DE CHEQ.AJENOS,RET.DE CAM.,CONCEPTO: ELVIO CELSO GALLARDO VELASQUEZ,DEP.: BANCO UNION S.A. , PROCEDENCIA: BANCO UNION S.A., CHEQUE: 196959, FECHA DE EMISION:02/01/2024</t>
  </si>
  <si>
    <t>00291012008 DEP.DE CHEQ.AJENOS,RET.DE CAM.,CONCEPTO: VIVIAN ALICIA MALDONADO DE LA FUENTE,DEP.: BANCO UNION S.A. , PROCEDENCIA: BANCO UNION S.A., CHEQUE: 196958, FECHA DE EMISION:02/01/2024</t>
  </si>
  <si>
    <t>00291012008 DEP.DE CHEQ.AJENOS,RET.DE CAM.,CONCEPTO: CHRISTIAN DARLACH VERAMENDI,DEP.: BANCO UNION S.A. , PROCEDENCIA: BANCO UNION S.A., CHEQUE: 196961, FECHA DE EMISION:02/01/2024</t>
  </si>
  <si>
    <t>00291012008 DEP.DE CHEQ.AJENOS,RET.DE CAM.,CONCEPTO: ANTENOR MEJIA,DEP.: BANCO UNION S.A. , PROCEDENCIA: BANCO UNION S.A., CHEQUE: 202338, FECHA DE EMISION:02/01/2024</t>
  </si>
  <si>
    <t>00513032001 DEP.DE CHEQ.AJENOS,RET.DE CAM.,CONCEPTO: RICHARD EDUARDO LLANOS LAZCANO,DEP.: BANCO UNION S.A. , PROCEDENCIA: BANCO UNION S.A., CHEQUE: 202339, FECHA DE EMISION:02/01/2024</t>
  </si>
  <si>
    <t>00099021001 DEPOSITO DE EFECTIVO, DEPOSITANTE: ANGELICA PONCE CHAMBI, CONCEPTO: DEVOLUCION DE PASAJES, CUENTA DE DEPOSITO: CUENTA UNICA DEL TESORO/DJBR</t>
  </si>
  <si>
    <t>00224012007 DEPOSITO DE EFECTIVO, DEPOSITANTE: JANNET PATZI LARREA, CONCEPTO: DEVOLUCION FONDO EN AVANCE, CUENTA DE DEPOSITO: CUENTA UNICA DEL TESORO</t>
  </si>
  <si>
    <t>00591012001 DEPOSITO DE EFECTIVO, DEPOSITANTE: E.E.T.C. MI TELEFERICO, CONCEPTO: DEVOLUCION DE FONDOS EN AVANCE, CUENTA DE DEPOSITO: CUENTA UNICA DEL TESORO</t>
  </si>
  <si>
    <t>00015011108 DEPOSITO DE EFECTIVO, DEPOSITANTE: MINISTERIO DE GOBIERNO, CONCEPTO: DEPÓSITO A LA CUT, CUENTA DE DEPOSITO: CUENTA UNICA DEL TESORO</t>
  </si>
  <si>
    <t>00099021001 DEPOSITO DE EFECTIVO, DEPOSITANTE: ELMER ALCOCER LAIME, CONCEPTO: DEVOLUCION EXAMEN PREOCUPACIONAL GESTION 2023, CUENTA DE DEPOSITO: CUENTA UNICA DEL TESORO/DJBR</t>
  </si>
  <si>
    <t>00015011108 DEPOSITO DE EFECTIVO, DEPOSITANTE: ALEX MENDOZA ALVAREZ, CONCEPTO: DEVOLUCION DE REFRIGERIO MES OCTUBRE, CUENTA DE DEPOSITO: CUENTA UNICA DEL TESORO</t>
  </si>
  <si>
    <t>00595012003 DEPOSITO DE EFECTIVO, DEPOSITANTE: OSCAR UBALDO VARGAS HUANCA, CONCEPTO: DEVOLUCION EXCEDENTE DE AGUINALDO, CUENTA DE DEPOSITO: CUENTA UNICA DEL TESORO</t>
  </si>
  <si>
    <t>00099021001 DEPOSITO DE EFECTIVO, DEPOSITANTE: CIELO ODALYS TERRAZAS ARUQUIPA, CONCEPTO: DEVOLUCION ESTIPENDIO PASANTIA DICIEMBRE - CIELO ODALYS TERRAZAS ARUQUIPA, CUENTA DE DEPOSITO: CUENTA UNICA DEL TESORO</t>
  </si>
  <si>
    <t>NUMERO DE LIBRETA CUT: 00283012001 OPERACIÓN E18 TRANSFERENCIA DEL SISTEMA FINANCIERO POR CUENTA DE TERCEROS A LA CUT SOL. ESC. DE ALMACENERA BOLIVIANA S.A.</t>
  </si>
  <si>
    <t>||TRANSFERENCIA DE FONDOS POR PARTE DEL TGN, PARA EL PAGO DE CUPON 1 DE LA SERIE TGN2023FPAH1 CON F. DE VENCIMIENTO 01-01-2024, SEGUN NOTA DEL MEFP: MEFP/VTCP/DGCP/UODP/N°02/2024 DE DECHA 02-01-2024 , LIBRETA 00099021001 "TGN-RECURSOS ORDINARIOS-MONEDA NACIONAL, SEGUN DOCUMENTACION ADJUNTA. LIBRETA 00099021001 TGN-RECURSOS ORDINARIOS - MONEDA NACIONAL</t>
  </si>
  <si>
    <t>A:00041014101 Débito Automático al GAM Santiago de Huata, por incumplimiento al Convenio Intergubernativo (Equipos de Computación) de fecha 29 de agosto de 2018, suscrito entre el Ministerio de Desarrollo Productivo y Economía Plural y el GAM Santiago de Huata, para la dotación de equipos de computación a las Unidades Educativas Fiscales y de Convenio del Subsistema de Educación Regular del Municipio.</t>
  </si>
  <si>
    <t>VENTA DE DIVISAS CON TRANSFERENCIA DE FONDOS A SOLICITUD DE YACIMIENTOS PETROLIFEROS FISCALES BOLIVIANOS SEGUN SOLICITUD 20157 REF: TRAFIGURA PTE LTD PAGO 7 A 13 DE NOV 2022 SUM HIDR LIQ SUR OCCIDENTE PERU 2022 OP UPCA 839 HR DCIM 17481 2023 LIB. 00513012004 LBP-YPFB-UNICOMERCIAL (4030005415/1-2188907)</t>
  </si>
  <si>
    <t>VENTA DE DIVISAS CON TRANSFERENCIA DE FONDOS A SOLICITUD DE YACIMIENTOS PETROLIFEROS FISCALES BOLIVIANOS SEGUN SOLICITUD 20152 REF: TRAFIGURA PTE LTD PAGO 7 A 13 DE NOV 2022 SUM HIDR LIQ SUR OCCIDENTE PERU 2022 OP UPCA 839 HR DCIM 17481 2023 LIB. 00513012004 LBP-YPFB-UNICOMERCIAL (4030005415/1-2188907)</t>
  </si>
  <si>
    <t>VENTA DE DIVISAS CON TRANSFERENCIA DE FONDOS A SOLICITUD DE YACIMIENTOS PETROLIFEROS FISCALES BOLIVIANOS SEGUN SOLICITUD 20148 REF: CAMIN CARGO CONTROL ARGENTINA SA SERV DE INSP PLANTAS DE ALMACENAJE ARGENTINA PARAGUAY OP UPCA 1885 HR VPNO 34888 2023 LIB. 00513012004 LBP-YPFB-UNICOMERCIAL (4030005415/1-2188907)</t>
  </si>
  <si>
    <t>VENTA DE DIVISAS CON TRANSFERENCIA DE FONDOS A SOLICITUD DE YACIMIENTOS PETROLIFEROS FISCALES BOLIVIANOS SEGUN SOLICITUD 20149 REF: CAMIN CARGO CONTROL CHILE LTDA SERV DE INSP PLANTAS DE ALMACENAJE CHILE OP UPCA 1655 HR VPNO 32212 2023 LIB. 00513012004 LBP-YPFB-UNICOMERCIAL (4030005415/1-2188907)</t>
  </si>
  <si>
    <t>VENTA DE DIVISAS CON TRANSFERENCIA DE FONDOS A SOLICITUD DE YACIMIENTOS PETROLIFEROS FISCALES BOLIVIANOS SEGUN SOLICITUD 20150 REF: CAMIN CARGO CONTROL CHILE LTDA SERV DE INSP PLANTAS DE ALMACENAJE CHILE OP UPCA 1904 HR VPNO 35619 2023 LIB. 00513012004 LBP-YPFB-UNICOMERCIAL (4030005415/1-2188907)</t>
  </si>
  <si>
    <t>VENTA DE DIVISAS CON TRANSFERENCIA DE FONDOS A SOLICITUD DE YACIMIENTOS PETROLIFEROS FISCALES BOLIVIANOS SEGUN SOLICITUD 20155 REF: S P GLOBAL SERVICIO DE INFORMACION ESPECIALIZADA PLATTS OP GCGN 781 2022 HR DCIM VPNO 37010 2023 LIB. 00513012004 LBP-YPFB-UNICOMERCIAL (4030005415/1-2188907)</t>
  </si>
  <si>
    <t>VENTA DE DIVISAS CON TRANSFERENCIA DE FONDOS A SOLICITUD DE YACIMIENTOS PETROLIFEROS FISCALES BOLIVIANOS SEGUN SOLICITUD 20153 REF: TRAFIGURA PTE LTD 5TO POST PAGO SUM HIDR LIQ OCCIDENTE 2023 OP UPCA 1490 HR DCIM 25478 2023 LIB. 00513012004 LBP-YPFB-UNICOMERCIAL (4030005415/1-2188907)</t>
  </si>
  <si>
    <t>VENTA DE DIVISAS CON TRANSFERENCIA DE FONDOS A SOLICITUD DE YACIMIENTOS PETROLIFEROS FISCALES BOLIVIANOS SEGUN SOLICITUD 20156 REF: TRAFIGURA PTE LTD 10MO POST PAGO SUM HIDR LIQ SUR ORIENTE 2023 OP UPCA 1326 HR DCIM 23013 2023 LIB. 00513012004 LBP-YPFB-UNICOMERCIAL (4030005415/1-2188907)</t>
  </si>
  <si>
    <t>||TRANSFERENCIA DE FONDOS SEGÚN MENSAJES SWIFT N°51 Y 49 DE LA FECHA Y NOTA CITE: DGAC/3568/2023 (HRE-TGL-9395) DE FECHA 15/06/2023 DE LA DIRECCIÓN GENERAL DE AERONÁUTICA CIVIL. (SECTOR PÚBLICO).</t>
  </si>
  <si>
    <t>VENTA DE DIVISAS CON TRANSFERENCIA DE FONDOS A SOLICITUD DE YACIMIENTOS PETROLIFEROS FISCALES BOLIVIANOS SEGUN SOLICITUD 20154 REF: TRAFIGURA PTE LTD 5TO POST PAGO SUM HIDR LIQ OCCIDENTE 2023 OP UPCA 1490 HR DCIM 25478 2023 LIB. 00513012004 LBP-YPFB-UNICOMERCIAL (4030005415/1-2188907)</t>
  </si>
  <si>
    <t>||TRANSFERENCIA DE FONDOS S/G. MENSAJE SWIFT NRO. 19 DE LA FECHA, Y NOTA REMITIDA POR LA DIRECCIÓN GENERAL DE AERONAUTICA CIVIL CITE: DGAC/3568/2023 DE FECHA 15/06/2023 (HRE-TGL-9395) (SECTOR PÚBLICO). DÉBITO DE LA LIBRETA 00117012001 DGAC, REPOSICIÓN ÚTILES DE ESCRITORIO.</t>
  </si>
  <si>
    <t>'COBRO DE'||ÚTILES DE ESCRITORIO POR EL COMPROBANTE NRO.1080354 DE LA FECHA S/G. NOTA CITE CITE PRS/GAFC-1382/2023 DFC-423/2023 DE F.14.06.2023 (HRE-TGL-9344) ENVIADA POR YACIMIENTOS PETROLIFEROS FISCALES BOLIVIANOS DEBITO DE LA LIBRETA 00513022001 YPFB  OPERACIONES</t>
  </si>
  <si>
    <t>VENTA DE DIVISAS CON TRANSFERENCIA DE FONDOS A SOLICITUD DE YACIMIENTOS PETROLIFEROS FISCALES BOLIVIANOS SEGUN SOLICITUD 20151 REF: S P GLOBAL SERVICIO DE INFORMACION ESPECIALIZADA PLATTS OP GCGN 781 2022 HR DCIM VPNO 37010 2023 LIB. 00513012004 LBP-YPFB-UNICOMERCIAL (4030005415/1-2188907)</t>
  </si>
  <si>
    <t>||TRANSFERENCIA DE FONDOS SG NOTA MEFP/VTCP/DGCP/UODP/N°01/2024 (TRAM-3), REF.:PAGO VENCIMIENTO CLAVE DE SERIE: TGNBCB231SANO1 PARA ABONO EN LA CUENTA N°6009069001 OPERACIONES A APROPIAR TGN-SOSP</t>
  </si>
  <si>
    <t>COBRO DE||ÚTILES DE ESCRITORIO POR REGISTRO DEL COMPROBANTE CONTABLE N°1080371 SG NOTA MEFP/VTCP/DGCP/UODP/N°01/2024 (TRAM-3), REF.:PAGO VENCIMIENTO CLAVE DE SERIE: TGNBCB231SANO1 ÚTILES DE ESCRITORIO DE LA CUT N°3987 LIB.N°00099021001TGN-RECURSOS ORDINARIOS-MONEDA NACIONAL</t>
  </si>
  <si>
    <t>00099021001 DEPOSITO DE EFECTIVO, DEPOSITANTE: SONIA ELDER  VILDOZO VDA DE TARQUI, CONCEPTO: COBRO INDEVIDO, CUENTA DE DEPOSITO: CUENTA UNICA DEL TESORO/DJBR</t>
  </si>
  <si>
    <t>00206044302 DEPOSITO DE EFECTIVO, DEPOSITANTE: RIOS MERCADO RICHARD ADRIAN, CONCEPTO: DEVOLUCION DE HONORARIOS, CUENTA DE DEPOSITO: CUENTA UNICA DEL TESORO</t>
  </si>
  <si>
    <t>00099021001 DEPOSITO DE EFECTIVO, DEPOSITANTE: JUAN ANGEL CORONEL SARDON C.I. 6136125 LP, CONCEPTO: DEVOLUCION SENASIR COACTIVO SOCIAL, CUENTA DE DEPOSITO: CUENTA UNICA DEL TESORO</t>
  </si>
  <si>
    <t>00099021001 DEPOSITO DE EFECTIVO, DEPOSITANTE: YAMIL IVAN RIVEROS AVELLANO-MINISTERIO DE JUSTICIA, CONCEPTO: DEVOLUCION TOTAL DEL CURSO "MODULO DE ADMINISTACION DE PERSONAL EN EL SIGEP", CUENTA DE DEPOSITO: CUENTA UNICA DEL TESORO</t>
  </si>
  <si>
    <t>00578012002 DEP.DE CHEQ.AJENOS,RET.DE CAM.,CONCEPTO: REVERSION,DEP.: BOLIVIANA DE AVIACION , PROCEDENCIA: BANCO UNION S.A., CHEQUE: 17493, FECHA DE EMISION:29/12/2023</t>
  </si>
  <si>
    <t>00099021001 DEPOSITO DE EFECTIVO, DEPOSITANTE: FREDDY VELASQUEZ APARICIO CI 6103983, CONCEPTO: DEVOLUCION DE VIATICOS DE 1/2 DIA, CUENTA DE DEPOSITO: CUENTA UNICA DEL TESORO/DJBR</t>
  </si>
  <si>
    <t>00046104203 DEPOSITO DE EFECTIVO, DEPOSITANTE: DALY GUTIERREZ MERCADO, CONCEPTO: REVERSION, CUENTA DE DEPOSITO: CUENTA UNICA DEL TESORO</t>
  </si>
  <si>
    <t>00046104203 DEPOSITO DE EFECTIVO, DEPOSITANTE: ILVER JAIME MEJIA VILLEGAS, CONCEPTO: REVERSION, CUENTA DE DEPOSITO: CUENTA UNICA DEL TESORO</t>
  </si>
  <si>
    <t>00046104203 DEPOSITO DE EFECTIVO, DEPOSITANTE: ROGER ALBERTO RUIZ NIEVES, CONCEPTO: REVERSION, CUENTA DE DEPOSITO: CUENTA UNICA DEL TESORO</t>
  </si>
  <si>
    <t>00046104203 DEPOSITO DE EFECTIVO, DEPOSITANTE: FREDDY SEGUNDO ROJAS, CONCEPTO: REVERSION, CUENTA DE DEPOSITO: CUENTA UNICA DEL TESORO</t>
  </si>
  <si>
    <t>00292012001 DEPOSITO DE EFECTIVO, DEPOSITANTE: VIAS BOLIVIA, CONCEPTO: DEPÓSITO POR EL MOTIVO POR LA COMPRA DE SOAT, CUENTA DE DEPOSITO: CUENTA UNICA DEL TESORO</t>
  </si>
  <si>
    <t>00599062001 DEP.DE CHEQ.AJENOS,RET.DE CAM.,CONCEPTO: DEVOLUCION DE RECURSOS,DEP.: EMPRESA BOLIVIANA DE ALIMENTOS Y DERIVADOS - EBA , PROCEDENCIA: BANCO UNION S.A., CHEQUE: 626, FECHA DE EMISION:29/12/2023</t>
  </si>
  <si>
    <t>00099021001 DEPOSITO DE EFECTIVO, DEPOSITANTE: JORGE NINA BERNAL, CONCEPTO: DEVOLUCION POR DOBLE PERCEPION DE ACUERDO A CONVENIO, CUENTA DE DEPOSITO: CUENTA UNICA DEL TESORO</t>
  </si>
  <si>
    <t>00599062001 DEP.DE CHEQ.AJENOS,RET.DE CAM.,CONCEPTO: DEVOLUCION DE RECURSOS,DEP.: EMPRESA BOLIVIANA DE ALIMENTOS Y DERIVADOS - EBA , PROCEDENCIA: BANCO UNION S.A., CHEQUE: 627, FECHA DE EMISION:29/12/2023</t>
  </si>
  <si>
    <t>00599062001 DEP.DE CHEQ.AJENOS,RET.DE CAM.,CONCEPTO: DEVOLUCION DE RECURSOS,DEP.: EMPRESA BOLIVIANA DE ALIMENTOS Y DERIVADOS - EBA , PROCEDENCIA: BANCO UNION S.A., CHEQUE: 628, FECHA DE EMISION:29/12/2023</t>
  </si>
  <si>
    <t>00599062001 DEP.DE CHEQ.AJENOS,RET.DE CAM.,CONCEPTO: DEVOLUCION DE RECURSOS,DEP.: EMPRESA BOLIVIANA DE ALIMENTOS Y DERIVADOS - EBA , PROCEDENCIA: BANCO UNION S.A., CHEQUE: 629, FECHA DE EMISION:29/12/2023</t>
  </si>
  <si>
    <t>00599062001 DEP.DE CHEQ.AJENOS,RET.DE CAM.,CONCEPTO: DEVOLUCION DE RECURSOS,DEP.: EMPRESA BOLIVIANA DE ALIMENTOS Y DERIVADOS - EBA , PROCEDENCIA: BANCO UNION S.A., CHEQUE: 630, FECHA DE EMISION:29/12/2023</t>
  </si>
  <si>
    <t>00599062001 DEP.DE CHEQ.AJENOS,RET.DE CAM.,CONCEPTO: DEVOLUCION DE RECURSOS,DEP.: EMPRESA BOLIVIANA DE ALIMENTOS Y DERIVADOS - EBA , PROCEDENCIA: BANCO UNION S.A., CHEQUE: 631, FECHA DE EMISION:29/12/2023</t>
  </si>
  <si>
    <t>00599062001 DEP.DE CHEQ.AJENOS,RET.DE CAM.,CONCEPTO: DEVOLUCION DE RECURSOS,DEP.: EMPRESA BOLIVIANA DE ALIMENTOS Y DERIVADOS - EBA , PROCEDENCIA: BANCO UNION S.A., CHEQUE: 632, FECHA DE EMISION:29/12/2023</t>
  </si>
  <si>
    <t>00599062001 DEP.DE CHEQ.AJENOS,RET.DE CAM.,CONCEPTO: DEVOLUCION DE RECURSOS,DEP.: EMPRESA BOLIVIANA DE ALIMENTOS Y DERIVADOS - EBA , PROCEDENCIA: BANCO UNION S.A., CHEQUE: 633, FECHA DE EMISION:29/12/2023</t>
  </si>
  <si>
    <t>00599062001 DEP.DE CHEQ.AJENOS,RET.DE CAM.,CONCEPTO: DEVOLUCION DE RECURSOS,DEP.: EMPRESA BOLIVIANA DE ALIMENTOS Y DERIVADOS - EBA , PROCEDENCIA: BANCO UNION S.A., CHEQUE: 634, FECHA DE EMISION:29/12/2023</t>
  </si>
  <si>
    <t>00599062001 DEP.DE CHEQ.AJENOS,RET.DE CAM.,CONCEPTO: DEVOLUCION DE RECURSOS,DEP.: EMPRESA BOLIVIANA DE ALIMENTOS Y DERIVADOS - EBA , PROCEDENCIA: BANCO UNION S.A., CHEQUE: 635, FECHA DE EMISION:29/12/2023</t>
  </si>
  <si>
    <t>00599062001 DEP.DE CHEQ.AJENOS,RET.DE CAM.,CONCEPTO: DEVOLUCION DE RECURSOS,DEP.: EMPRESA BOLIVIANA DE ALIMENTOS Y DERIVADOS - EBA , PROCEDENCIA: BANCO UNION S.A., CHEQUE: 636, FECHA DE EMISION:29/12/2023</t>
  </si>
  <si>
    <t>00599062001 DEP.DE CHEQ.AJENOS,RET.DE CAM.,CONCEPTO: DEVOLUCION DE RECURSOS,DEP.: EMPRESA BOLIVIANA DE ALIMENTOS Y DERIVADOS - EBA , PROCEDENCIA: BANCO UNION S.A., CHEQUE: 637, FECHA DE EMISION:29/12/2023</t>
  </si>
  <si>
    <t>00099021001 DEP.DE CHEQ.AJENOS,RET.DE CAM.,CONCEPTO: DEVOLUCION DE PASAJE,DEP.: ABOTOUR-BOA , PROCEDENCIA: BANCO UNION S.A., CHEQUE: 17390, FECHA DE EMISION:21/12/2023</t>
  </si>
  <si>
    <t>00599062001 DEP.DE CHEQ.AJENOS,RET.DE CAM.,CONCEPTO: DEVOLUCION DE RECURSOS,DEP.: EMPRESA BOLIVIANA DE ALIMENTOS Y DERIVADOS - EBA , PROCEDENCIA: BANCO UNION S.A., CHEQUE: 638, FECHA DE EMISION:29/12/2023</t>
  </si>
  <si>
    <t>00599042001 DEP.DE CHEQ.AJENOS,RET.DE CAM.,CONCEPTO: DEVOLUCION DE RECURSOS,DEP.: EMPRESA BOLIVIANA DE ALIMENTOS Y DERIVADOS - EBA , PROCEDENCIA: BANCO UNION S.A., CHEQUE: 639, FECHA DE EMISION:29/12/2023</t>
  </si>
  <si>
    <t>00599062001 DEP.DE CHEQ.AJENOS,RET.DE CAM.,CONCEPTO: DEVOLUCION DE RECURSOS,DEP.: EMPRESA BOLIVIANA DE ALIMENTOS Y DERIVADOS - EBA , PROCEDENCIA: BANCO UNION S.A., CHEQUE: 625, FECHA DE EMISION:29/12/2023</t>
  </si>
  <si>
    <t>00599072001 DEP.DE CHEQ.AJENOS,RET.DE CAM.,CONCEPTO: DEVOLUCION DE RECURSOS,DEP.: EMPRESA BOLIVIANA DE ALIMENTOS Y DERIVADOS - EBA , PROCEDENCIA: BANCO UNION S.A., CHEQUE: 1511, FECHA DE EMISION:29/12/2023</t>
  </si>
  <si>
    <t>00599012001 DEP.DE CHEQ.AJENOS,RET.DE CAM.,CONCEPTO: DEVOLUCION DE RECURSOS,DEP.: EMPRESA BOLIVIANA DE ALIMENTOS Y DERIVADOS - EBA , PROCEDENCIA: BANCO UNION S.A., CHEQUE: 1512, FECHA DE EMISION:29/12/2023</t>
  </si>
  <si>
    <t>00291012008 DEP.DE CHEQ.AJENOS,RET.DE CAM.,CONCEPTO: ELISA MARTINEZ ALVAREZ,DEP.: BANCO UNION SA , PROCEDENCIA: BANCO UNION S.A., CHEQUE: 202340, FECHA DE EMISION:03/01/2024</t>
  </si>
  <si>
    <t>00291012008 DEP.DE CHEQ.AJENOS,RET.DE CAM.,CONCEPTO: ELISA MARTINEZ ALVAREZ,DEP.: BANCO UNION SA , PROCEDENCIA: BANCO UNION S.A., CHEQUE: 202341, FECHA DE EMISION:03/01/2024</t>
  </si>
  <si>
    <t>00599012001 DEP.DE CHEQ.AJENOS,RET.DE CAM.,CONCEPTO: DEVOLUCION DE RECURSOS,DEP.: EMPRESA BOLIVIANA DE ALIMENTOS Y DERIVADOS - EBA , PROCEDENCIA: BANCO UNION S.A., CHEQUE: 1513, FECHA DE EMISION:29/12/2023</t>
  </si>
  <si>
    <t>00599072001 DEP.DE CHEQ.AJENOS,RET.DE CAM.,CONCEPTO: DEVOLUCION DE RECURSOS,DEP.: EMPRESA BOLIVIANA DE ALIMENTOS Y DERIVADOS - EBA , PROCEDENCIA: BANCO UNION S.A., CHEQUE: 1514, FECHA DE EMISION:29/12/2023</t>
  </si>
  <si>
    <t>00599032003 DEP.DE CHEQ.AJENOS,RET.DE CAM.,CONCEPTO: DEVOLUCION DE RECURSOS,DEP.: EMPRESA BOLIVIANA DE ALIMENTOS Y DERIVADOS - EBA , PROCEDENCIA: BANCO UNION S.A., CHEQUE: 1515, FECHA DE EMISION:29/12/2023</t>
  </si>
  <si>
    <t>00099021001 DEPOSITO DE EFECTIVO, DEPOSITANTE: ANA MARIA VALDIVIESO, CONCEPTO: DEVOLUCION DE DINERO, CUENTA DE DEPOSITO: CUENTA UNICA DEL TESORO</t>
  </si>
  <si>
    <t>00599032003 DEP.DE CHEQ.AJENOS,RET.DE CAM.,CONCEPTO: DEVOLUCION DE RECURSOS,DEP.: EMPRESA BOLIVIANA DE ALIMENTOS Y DERIVADOS - EBA , PROCEDENCIA: BANCO UNION S.A., CHEQUE: 1516, FECHA DE EMISION:29/12/2023</t>
  </si>
  <si>
    <t>00599072002 DEP.DE CHEQ.AJENOS,RET.DE CAM.,CONCEPTO: DEVOLUCION DE RECURSOS,DEP.: EMPRESA BOLIVIANA DE ALIMENTOS Y DERIVADOS - EBA , PROCEDENCIA: BANCO UNION S.A., CHEQUE: 1517, FECHA DE EMISION:29/12/2023</t>
  </si>
  <si>
    <t>00599072002 DEP.DE CHEQ.AJENOS,RET.DE CAM.,CONCEPTO: DEVOLUCION DE FONDOS,DEP.: EMPRESA BOLIVIANA DE ALIMENTOS Y DERIVADOS - EBA , PROCEDENCIA: BANCO UNION S.A., CHEQUE: 1518, FECHA DE EMISION:29/12/2023</t>
  </si>
  <si>
    <t>00599072002 DEP.DE CHEQ.AJENOS,RET.DE CAM.,CONCEPTO: DEVOLUCION DE FONDOS,DEP.: E.B.A. , PROCEDENCIA: BANCO UNION S.A., CHEQUE: 1519, FECHA DE EMISION:29/12/2023</t>
  </si>
  <si>
    <t>00599012001 DEP.DE CHEQ.AJENOS,RET.DE CAM.,CONCEPTO: DEVOLUCION DE RECURSOS,DEP.: EMPRESA BOLIVIANA DE ALIMENTOS Y DERIVADOS - EBA , PROCEDENCIA: BANCO UNION S.A., CHEQUE: 623, FECHA DE EMISION:29/12/2023</t>
  </si>
  <si>
    <t>00599062002 DEP.DE CHEQ.AJENOS,RET.DE CAM.,CONCEPTO: DEVOLUCION DE RECURSOS,DEP.: EMPRESA BOLIVIANA DE ALIMENTOS Y DERIVADOS - EBA , PROCEDENCIA: BANCO UNION S.A., CHEQUE: 624, FECHA DE EMISION:29/12/2023</t>
  </si>
  <si>
    <t>00066011102 DEP.DE CHEQ.AJENOS,RET.DE CAM.,CONCEPTO: PAGO DE COMISION DE COMPROMISO POR SALDOS NO DESEMBOLSADOS PRESTAMO BID 3534/BL-BO,DEP.: ENDE , PROCEDENCIA: BANCO UNION S.A., CHEQUE: 26857, FECHA DE EMISION:29/12/2023</t>
  </si>
  <si>
    <t>00548052001 DEPOSITO DE EFECTIVO, DEPOSITANTE: JHONNY  RICARDO  MARQUEZ  COCA, CONCEPTO: DEVOLUCION DE FONDOS EN AVANCE, CUENTA DE DEPOSITO: CUENTA UNICA DEL TESORO</t>
  </si>
  <si>
    <t>00670012002 DEPOSITO DE EFECTIVO, DEPOSITANTE: SERECI LA PAZ, CONCEPTO: DEVOLUCION DE PAGOS EN EXCESO POR REFRIGERIO DEL SERECI LA PAZ DE LA GESTION 2023, CUENTA DE DEPOSITO: CUENTA UNICA DEL TESORO</t>
  </si>
  <si>
    <t>00099021001 DEPOSITO DE EFECTIVO, DEPOSITANTE: MARIA CECILIA CAMACHO MIRANDA, CONCEPTO: DEVOLUCION DE VIATICOS, CUENTA DE DEPOSITO: CUENTA UNICA DEL TESORO/DJBR</t>
  </si>
  <si>
    <t>00099021001 DEPOSITO DE EFECTIVO, DEPOSITANTE: GONZALO ANTONIO MARK QUIROGA, CONCEPTO: DEVOLUCION DE RECURSOS EMPRESA MAQUIMAT - GONZALO ANTONIO MARK QUIROGA, CUENTA DE DEPOSITO: CUENTA UNICA DEL TESORO/DJBR</t>
  </si>
  <si>
    <t>00099021001 DEPOSITO DE EFECTIVO, DEPOSITANTE: ROSARIO QUISPE FLORES, CONCEPTO: DEVOLUCION DE BECA DE ESTUDIO CONTRATO DGSU/100 BECAS N°05/2020 DE ROSARIO QUISPE FLORES, CUENTA DE DEPOSITO: CUENTA UNICA DEL TESORO</t>
  </si>
  <si>
    <t>00099021001 DEPOSITO DE EFECTIVO, DEPOSITANTE: MCDYD, CONCEPTO: DEVOLUCION DE FONDOS EN AVANCE, CUENTA DE DEPOSITO: CUENTA UNICA DEL TESORO</t>
  </si>
  <si>
    <t>00099021001 DEPOSITO DE EFECTIVO, DEPOSITANTE: MARIA EUGENIA MARTINEZ, CONCEPTO: DEVOLUCION DE PASAJES Y VIATICOS, CUENTA DE DEPOSITO: CUENTA UNICA DEL TESORO</t>
  </si>
  <si>
    <t>NUMERO DE LIBRETA CUT: 00099021001 OPERACIÓN E75 TRANSFERENCIA DE LA CUENTA FISCAL BUN A LA CUT EN MN TRANSF.FDOS.GOB. AUTONOMO DEPTAL. POTOSI CITE: /GADP/SAF/TES/NÂ°577/2023 LIB.00099021001</t>
  </si>
  <si>
    <t>COBRO COSTOS DE PAPELERIA SEGUN TRANSFERENCIA DEL EXTERIOR POR ORDEN DE COPA ENERGIA DISTRIBUIDORA DE GAS S.A. (BR/SAO PAULO) REF.: CRED RFB 955/2023 FECHA VALOR 2/01/2024 LIB. 00513062002 YPFB - EXPORTACIÓN DE GLP Y OTROS-BOLIVIANOS</t>
  </si>
  <si>
    <t>'COBRO DE'||ÚTILES DE ESCRITORIO POR EL COMPROBANTE NRO.1080425 DE LA FECHA S/G. NOTA CITE CITE PRS/GAFC-1382 DFC-423/2023 DE F.14.06.2023 (HRE-TGL-9344) ENVIADA POR YACIMIENTOS PETROLIFEROS FISCALES BOLIVIANOS DEBITO DE LA LIBRETA 00513022001 YPFB  OPERACIONES</t>
  </si>
  <si>
    <t>COBRO COSTOS DE PAPELERIA SEGUN TRANSFERENCIA DEL EXTERIOR POR ORDEN DE INTERNATIONAL COMMODITIES TRADING LTDA (BR/NITEROI) REF.: CRED IMP-387370544 INV 962/2023 FECHA VALOR 2/01/2024 LIB. 00513062002 YPFB - EXPORTACIÓN DE GLP Y OTROS-BOLIVIANOS</t>
  </si>
  <si>
    <t>COBRO COSTOS DE PAPELERIA SEGUN TRANSFERENCIA DEL EXTERIOR POR ORDEN DE ENERGÍA ARGENTINA SA REF.: CRED INV EXA-GJA-147 ND 113 GAS NATURAL FECHA VALOR 3/01/2024 LIB. 00513012007 YPFB - RECURSOS NACIONALIZACIÓN</t>
  </si>
  <si>
    <t>COBRO COSTOS DE PAPELERIA SEGUN TRANSFERENCIA DEL EXTERIOR POR ORDEN DE LATIN OIL SA (MONTEVIDEO UY) REF.: CRED S06400327ADD01 - 0321194 FECHA VALOR 3/01/2024 LIB. 00513062002 YPFB - EXPORTACIÓN DE GLP Y OTROS-BOLIVIANOS</t>
  </si>
  <si>
    <t>COBRO COSTOS DE PAPELERIA SEGUN TRANSFERENCIA DEL EXTERIOR POR ORDEN DE MGAS COMERCIALIZADORA DE GAS (BRAZIL RIO DE JANEIRO) REF.: CRED INV PPAMC0124 FECHA VALOR 3/01/2024 LIB. 00513012007 YPFB - RECURSOS NACIONALIZACIÓN</t>
  </si>
  <si>
    <t>'COBRO DE'||ÚTILES DE ESCRITORIO POR EL COMPROBANTE N°1090414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</si>
  <si>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 1080416 DE LA FECHA, S/G. NOTA CITE PRS/GAFC-1382 DFC-423/2023 DE FECHA 14/06/2023 (HRE-TGL-9344) ENVIADA POR YACIMIENTOS PETROLIFEROS FISCALES BOLIVIANOS. DEBITO DE LA LIBRETA 00513022001 YPFB  OPERACIONES.</t>
  </si>
  <si>
    <t>COBRO COSTOS DE PAPELERIA SEGUN TRANSFERENCIA DEL EXTERIOR POR ORDEN DE MGAS COMERCIALIZADORA DE GAS (BRAZIL RIO DE JANEIRO) REF.: CRED INV PPAMC0124 FECHA VALOR 2/01/2024 LIB. 00513012007 YPFB - RECURSOS NACIONALIZACIÓN</t>
  </si>
  <si>
    <t>VENTA DE DIVISAS CON TRANSFERENCIA DE FONDOS A SOLICITUD DE AUTORIDAD DE REG.Y FISCALIZ.DE TELECOMUNICACIONES Y TRANSP. SEGUN SOLICITUD 20045 REF: TRANSFERENCIA DE RECURSOS A LA UNION INTERNACIONAL DE TELECOMUNICACIONES UIT CORRESPONDIENTE A LA GESTION 2023 DE ACUERDO A INFORME TECNICO ATT DAF INF T LIB. 00099021001 TGN-RECURSOS ORDINARIOS (3987) POR DIFERENCIAL CAMBIARIO</t>
  </si>
  <si>
    <t>VENTA DE DIVISAS CON TRANSFERENCIA DE FONDOS A SOLICITUD DE AUTORIDAD DE REG.Y FISCALIZ.DE TELECOMUNICACIONES Y TRANSP. SEGUN SOLICITUD 20045 REF: TRANSFERENCIA DE RECURSOS A LA UNION INTERNACIONAL DE TELECOMUNICACIONES UIT CORRESPONDIENTE A LA GESTION 2023 DE ACUERDO A INFORME TECNICO ATT DAF INF T LIB. 00099021001 TGN-RECURSOS ORDINARIOS (3987)</t>
  </si>
  <si>
    <t>00099021001 DEPOSITO DE EFECTIVO, DEPOSITANTE: EDWIN CARVAJAL ARANIBAR, CONCEPTO: DE FACTURA NAABOL NO PRESENTADA PARA SU DECLARACION  EN EL LIBRO DE COMPRAS IVA, CUENTA DE DEPOSITO: CUENTA UNICA DEL TESORO/DJBR</t>
  </si>
  <si>
    <t>00099021001 DEPOSITO DE EFECTIVO, DEPOSITANTE: GONZALO  FERNANDO PALOMEQUE  RAU, CONCEPTO: DE FACTURA NAABOL NO PRESENTADA PARA SU DECLARACION  EN EL LIBRO DE COMPRAS IVA, CUENTA DE DEPOSITO: CUENTA UNICA DEL TESORO/DJBR</t>
  </si>
  <si>
    <t>00099021001 DEPOSITO DE EFECTIVO, DEPOSITANTE: SENASIR, CONCEPTO: DEVOLUCION DE AGUINALDO POR FALLECIMIENTO, CUENTA DE DEPOSITO: CUENTA UNICA DEL TESORO</t>
  </si>
  <si>
    <t>00086011109 DEPOSITO DE EFECTIVO, DEPOSITANTE: SINDEL RENE CHIPANA PLATA, CONCEPTO: REPOSICION CREDENCIAL SINDEL RENE CHIPANA PLATA, CUENTA DE DEPOSITO: CUENTA UNICA DEL TESORO</t>
  </si>
  <si>
    <t>00099021001 DEP.DE CHEQ.AJENOS,RET.DE CAM.,CONCEPTO: PAGO RECURSOS PUBLICOS,DEP.: CAJA NACIONAL DE SALUD , PROCEDENCIA: BANCO UNION S.A., CHEQUE: 72860, FECHA DE EMISION:28/12/2023</t>
  </si>
  <si>
    <t>00016011101 DEPOSITO DE EFECTIVO, DEPOSITANTE: LIBRERIA DEL MINISTERIO DE EDUCACION, CONCEPTO: VENTA DE MATERIAL BIBLIOGRAFICO Y/O MULTIMEDIA DE LA LIBRERIA DEL MINISTERIO DE EDUCACION, CUENTA DE DEPOSITO: CUENTA UNICA DEL TESORO</t>
  </si>
  <si>
    <t>00099021001 DEP.DE CHEQ.AJENOS,RET.DE CAM.,CONCEPTO: DEVOLUCION DE CC NO COBRADA SEPTIEMBRE 2023,DEP.: LA VITALICIA SEGUROS Y REASEGUROS DE VIDA S.A. , PROCEDENCIA: BANCO BISA S.A., CHEQUE: 80550, FECHA DE EMISION:03/01/2024</t>
  </si>
  <si>
    <t>00046031102 DEPOSITO DE EFECTIVO, DEPOSITANTE: INLASA, CONCEPTO: DEVOLUCION REFRIGERIO DICIEMBRE 2023, CUENTA DE DEPOSITO: CUENTA UNICA DEL TESORO</t>
  </si>
  <si>
    <t>00086011101 DEPOSITO DE EFECTIVO, DEPOSITANTE: NILDER  RIDER VERGARA  MARAZ, CONCEPTO: PAGO POR DEVOLUCION DE PASAJES NO UTILIZADOS, CUENTA DE DEPOSITO: CUENTA UNICA DEL TESORO</t>
  </si>
  <si>
    <t>00099021001 DEP.DE CHEQ.AJENOS,RET.DE CAM.,CONCEPTO: DEVOLUCION DE CC NO COBRADA SEPTIEMBRE 2023,DEP.: LA VITALICIA SEGUROS Y REASEGUROS DE VIDA S.A. , PROCEDENCIA: BANCO BISA S.A., CHEQUE: 1867520, FECHA DE EMISION:03/01/2024</t>
  </si>
  <si>
    <t>00047137004 DEP.DE CHEQ.AJENOS,RET.DE CAM.,CONCEPTO: DEVOLUCION DE RECURSOS DE LA UOD PANDO-RIBERALTA PARTIDA 223-226 S/G C31-2629,DEP.: ALIANZAS RURALES PAR III , PROCEDENCIA: BANCO UNION S.A., CHEQUE: 113, FECHA DE EMISION:04/01/2024</t>
  </si>
  <si>
    <t>00047137004 DEP.DE CHEQ.AJENOS,RET.DE CAM.,CONCEPTO: DEVOLUCION DE RECURSOS DE LA UOD PANDO-RIBERALTA PARTIDA 214 S/G C31-2628,DEP.: ALIANZAS RURALES PAR III , PROCEDENCIA: BANCO UNION S.A., CHEQUE: 112, FECHA DE EMISION:04/01/2024</t>
  </si>
  <si>
    <t>00047137004 DEP.DE CHEQ.AJENOS,RET.DE CAM.,CONCEPTO: DEVOLUCION DE RECURSOS DE LA UOD LA PAZ-RURRENABAQUE PARTIDA 34110:C31-2935,DEP.: ALIANZAS RURALES PAR III , PROCEDENCIA: BANCO UNION S.A., CHEQUE: 111, FECHA DE EMISION:04/01/2024</t>
  </si>
  <si>
    <t>00047137004 DEP.DE CHEQ.AJENOS,RET.DE CAM.,CONCEPTO: DEVOLUCION DE RECURSOS DE LA UOD CHUQUISACA S/G PARTIDA 31120C31-2807,DEP.: ALIANZAS RURALES PAR III , PROCEDENCIA: BANCO UNION S.A., CHEQUE: 110, FECHA DE EMISION:03/01/2024</t>
  </si>
  <si>
    <t>00047137004 DEP.DE CHEQ.AJENOS,RET.DE CAM.,CONCEPTO: DEVOLUCION DE RECURSOS DE LA UOD PANDO S/G PARTIDA 211 C31-2353,DEP.: ALIANZAS RURALES PAR III , PROCEDENCIA: BANCO UNION S.A., CHEQUE: 109, FECHA DE EMISION:03/01/2024</t>
  </si>
  <si>
    <t>00046171101 DEPOSITO DE EFECTIVO, DEPOSITANTE: APPLEDENTAL BOLIVIA S.R.L., CONCEPTO: SANCION - REINSCRIPCION, CUENTA DE DEPOSITO: CUENTA UNICA DEL TESORO</t>
  </si>
  <si>
    <t>00010011101 DEPOSITO DE EFECTIVO, DEPOSITANTE: MINISTERIO DE RELACIONES EXTERIORES, CONCEPTO: DEVOLUCION PAGO EN DEMASIA, CUENTA DE DEPOSITO: CUENTA UNICA DEL TESORO</t>
  </si>
  <si>
    <t>00099021001 DEPOSITO DE EFECTIVO, DEPOSITANTE: FIDEL VICTOR CHAVEZ FORONDA, CONCEPTO: DEVOLUCION DE HABERES, CUENTA DE DEPOSITO: CUENTA UNICA DEL TESORO</t>
  </si>
  <si>
    <t>00132032001 DEPOSITO DE EFECTIVO, DEPOSITANTE: GARCIA MIRANDA INGRID ROCIO, CONCEPTO: DEVOLUCION DE VIATICOS, CUENTA DE DEPOSITO: CUENTA UNICA DEL TESORO</t>
  </si>
  <si>
    <t>00342012001 DEPOSITO DE EFECTIVO, DEPOSITANTE: BISMARK LEOPOLDO CONDORENZ CHOQUE - AE VIVIENDA, CONCEPTO: DEVOLUCION DE PASAJES AEREOS, CUENTA DE DEPOSITO: CUENTA UNICA DEL TESORO</t>
  </si>
  <si>
    <t>00099021001 DEPOSITO DE EFECTIVO, DEPOSITANTE: OSCAR MIJAIL BALDIVIESO TORREZ, CONCEPTO: DEVOLUCION DEL CURSO ESPECIALIZADO EN EL MODULO D ADMINISTRACION DE PERSONAL EN EL SEGIP, CUENTA DE DEPOSITO: CUENTA UNICA DEL TESORO/DJBR</t>
  </si>
  <si>
    <t>NUMERO DE LIBRETA CUT: 00086047004 OPERACIÓN E18 TRANSFERENCIA DEL SISTEMA FINANCIERO POR CUENTA DE TERCEROS A LA CUT PARA ABONO A LA CUENTA CUT 3987069001LIBRETA 00086047004 DEL MMAYA BS PROG. NACIONAL DE RIEGO CON ENFOQUE DE CUENCA III HABILITADA EN EL BANCO CENTRAL DE BOLIVIA A SOLICITUD DEL B</t>
  </si>
  <si>
    <t>NUMERO DE LIBRETA CUT: 00132049201 OPERACIÓN E82 TRANSFERENCIA BDP FINPRO A LA CUT DESEMBOLSO 12 - FINPRO OP. 20026 - IMPLEMENTACION DE LA PLANTA DE BIOINSUMOS EN SANTA CRUZ</t>
  </si>
  <si>
    <t>TRANSFERENCIA DEL EXTERIOR SEGUN SWIFT NO.214 DE FECHA 04/01/2024 ORDENANTE: CONSULADO DE BOLIVIA EN MADRID REF.: RECAUDACIÓN EXTERIOR LICENCIAS DE CONDUCIR 37 LICENCIAS DE CONDUCIR CORRESPONDIENTES A DICIEMBRE 2.220,00 LIB. 00340012004 SEGIP-RECAUDACION EXTERIOR-LICENCIAS DE CONDUCIR</t>
  </si>
  <si>
    <t>NUMERO DE LIBRETA CUT: 03420102001 OPERACIÓN E18 TRANSFERENCIA DEL SISTEMA FINANCIERO POR CUENTA DE TERCEROS A LA CUT TRANSFERENCIA DE RECURSOS DEL FIDEICOMISO AEVIVIENDA</t>
  </si>
  <si>
    <t>COBRO COSTOS DE PAPELERIA SEGUN TRANSFERENCIA DEL EXTERIOR POR ORDEN DE FIDEICOMISO HERCO-CKM (LIMA PERU) REF.: CRED EMB 01 YPFB - 2024 - 06 CIST HERCO FECHA VALOR 4/01/2024 LIB. 00513062002 YPFB - EXPORTACIÓN DE GLP Y OTROS-BOLIVIANOS</t>
  </si>
  <si>
    <t>COBRO COSTOS DE PAPELERIA SEGUN TRANSFERENCIA DEL EXTERIOR POR ORDEN DE CONSULADO DE BOLIVIA EN MADRID REF.: RECAUDACIÓN EXTERIOR LICENCIAS DE CONDUCIR 37 LICENCIAS DE CONDUCIR CORRESPONDIENTES A DICIEMBRE 2.220,00 LIB. 00340012003 RECAUDACION EXTRANJERIA - C.I. -L.C.</t>
  </si>
  <si>
    <t>COBRO COSTOS DE PAPELERIA SEGUN TRANSFERENCIA DEL EXTERIOR POR ORDEN DE ZHANGJIAGANG FREE TRADE ZONE CHENLAN INTERNATIONAL TRADE COLTD REF.: CRED CVR OF DIR PYMT ADVANCE PAYMENT FOR GOODS LIB. 00593012001 EMPRESA ESTATAL YACANA - RECURSOS PROPIOS</t>
  </si>
  <si>
    <t>||COMISION TRANSFERENCIA FDOS.AL EXTERIOR 0,10% S/USD 37.016,84 REEM. GASTOS COMUNICACIÓN BS220.- Y EMISION COMPROBANTE CONTABLE BS50.- REF: PAGO 1 LC I-2023-30 P/C EPP KOKABOL A/F TROX DO BRASIL DIFUSÃO DE AR ACUSTICA FILTRAGEM VENTILAÇÃO LTDA EN COMPL. A COMPROBANTE S-1080508 DE LA FECHA. LIB: 00132102001 KOKABOL GESTION OPERATIVA REF: COMISIONES PAGO 1 LC I-2023-30</t>
  </si>
  <si>
    <t>COBRO COSTOS DE PAPELERIA POR REGULARIZACION DE TRANSFERENCIA DEL EXTERIOR POR ORDEN DE CONSULADO GENERAL DE BOLIVIA EN NUEVA YORK EEUU REF.: RECAUDACIONES GESTORÍA CONSULAR DICIEMBRE 2023 LIB. 00010011102 MIN.RELACIONES EXTERIORES - GESTORIA CONSULAR LEY Nº 3108</t>
  </si>
  <si>
    <t>COBRO COSTOS DE PAPELERIA POR REGULARIZACION DE TRANSFERENCIA DEL EXTERIOR POR ORDEN DE SECCIÓN CONSULAR DE BOLIVIA EN GRAN BRETAÑA LONDRES REF.: RECAUDACIONES GESTORÍA CONSULAR DICIEMBRE 2023 LIB. 00010011102 MIN.RELACIONES EXTERIORES - GESTORIA CONSULAR LEY Nº 3108</t>
  </si>
  <si>
    <t>COBRO COSTOS DE PAPELERIA POR REGULARIZACION DE TRANSFERENCIA DEL EXTERIOR POR ORDEN DE CONSULADO DE BOLIVIA EN COMODORO RIVADAVIA ARGENTINA REF.: RECAUDACIONES GESTORÍA CONSULAR DICIEMBRE 2023 LIB. 00010011102 MIN.RELACIONES EXTERIORES - GESTORIA CONSULAR LEY Nº 3108</t>
  </si>
  <si>
    <t>COBRO COSTOS DE PAPELERIA SEGUN TRANSFERENCIA DEL EXTERIOR POR ORDEN DE PETROLEOS DEL NORTE S A C I (PARAGUAY PEDRO JUAN CABALLERO) REF.: SWF OF 24/01/04 - 0446919 FECHA VALOR 4/01/2024 LIB. 00513062002 YPFB - EXPORTACIÓN DE GLP Y OTROS-BOLIVIANOS</t>
  </si>
  <si>
    <t>'COBRO DE'||ÚTILES DE ESCRITORIO POR EL COMPROBANTE NRO. 1080504 DE LA FECHA, S/G. NOTA CITE PRS/GAFC-1382 DFC-423/2023 DE FECHA 14/06/2023 (HRE-TGL-9344) ENVIADA POR YACIMIENTOS PETROLIFEROS FISCALES BOLIVIANOS. DEBITO DE LA LIBRETA 00513022001 YPFB  OPERACIONES.</t>
  </si>
  <si>
    <t>||PAGO PRÉSTAMO VAR.ACRE.BILAT. VARIOS CLUB DE PARÍS VCTO. 04-01-2024 POR CUENTA DEL TGN, SEGÚN NOTA MEFP/VTCP/DGCP/UODP/N° 19/2024 DE FECHA 04-01-2024 CAPITAL UFV13.312.330,76 INTERESES UFV1.316.193,28 CTA. 3987069001 CUENTA ÚNICA DEL TESORO - LIBRETA N° 00099021001</t>
  </si>
  <si>
    <t>||PAGO PRÉSTAMO VAR.ACRE.BILAT. VARIOS CLUB DE PARÍS VCTO. 04-01-2024 POR CUENTA DEL TGN, SEGÚN NOTA MEFP/VTCP/DGCP/UODP/N° 19/2024 DE FECHA 04-01-2024 CAPITAL UFV13.312.330,76 INTERESES UFV1.316.193,28 CTA. 3987069001 CUENTA ÚNICA DEL TESORO - LIBRETA N° 00099021001 REF.: COMISIONES BANCARIAS</t>
  </si>
  <si>
    <t>00099021001 DEPOSITO DE EFECTIVO, DEPOSITANTE: GERMAN CARLOS PARISACA APAZA, CONCEPTO: DEVOLUCION DE AGUINALDO 2022, CUENTA DE DEPOSITO: CUENTA UNICA DEL TESORO/DJBR</t>
  </si>
  <si>
    <t>00099021001 DEPOSITO DE EFECTIVO, DEPOSITANTE: GROVER ANTONIO FLORES ARANIBAR, CONCEPTO: CONVENIO DOBLE PERCEPCION SENASIR, CUENTA DE DEPOSITO: CUENTA UNICA DEL TESORO</t>
  </si>
  <si>
    <t>00099021001 DEPOSITO DE EFECTIVO, DEPOSITANTE: WALTER VILLARROEL CHUQUIMIA, CONCEPTO: DEVOLUCION COBRO INDEBIDO SENASIR, CUENTA DE DEPOSITO: CUENTA UNICA DEL TESORO</t>
  </si>
  <si>
    <t>00099021001 DEPOSITO DE EFECTIVO, DEPOSITANTE: ALBERTINA GUTIERREZ QUISPE, CONCEPTO: DEVOLUCION DE RETROACTIVO, CUENTA DE DEPOSITO: CUENTA UNICA DEL TESORO</t>
  </si>
  <si>
    <t>00099021001 DEPOSITO DE EFECTIVO, DEPOSITANTE: ROBERTO FLOR CALZADILLA, CONCEPTO: DEVOLUCION, CUENTA DE DEPOSITO: CUENTA UNICA DEL TESORO</t>
  </si>
  <si>
    <t>00099021001 DEPOSITO DE EFECTIVO, DEPOSITANTE: MINISTERIO DE DESARROLLO RURAL Y TIERRA, CONCEPTO: PAGO SERVICIO DE AGUA POTABLE EPSAS UC-CNAPE CORRESPONDIENTE AL MES DE NOVIEMBRE, CUENTA DE DEPOSITO: CUENTA UNICA DEL TESORO</t>
  </si>
  <si>
    <t>00578012002 DEP.DE CHEQ.AJENOS,RET.DE CAM.,CONCEPTO: REVERSION,DEP.: BOLIVIANA DE AVIACION , PROCEDENCIA: BANCO UNION S.A., CHEQUE: 17494, FECHA DE EMISION:05/01/2024</t>
  </si>
  <si>
    <t>00099021001 DEP.DE CHEQ.AJENOS,RET.DE CAM.,CONCEPTO: DEVOLUCION DE FONDOS POR SALDOS NO UTILIZADOS DEV. 978,DEP.: DEMETRIO QUISPE CALLISAYA , PROCEDENCIA: BANCO UNION S.A., CHEQUE: 4053, FECHA DE EMISION:05/01/2024/DJBR</t>
  </si>
  <si>
    <t>00578012002 DEP.DE CHEQ.AJENOS,RET.DE CAM.,CONCEPTO: REVERSION,DEP.: BOLIVIANA DE AVIACION , PROCEDENCIA: BANCO UNION S.A., CHEQUE: 17495, FECHA DE EMISION:05/01/2024</t>
  </si>
  <si>
    <t>00046171101 DEPOSITO DE EFECTIVO, DEPOSITANTE: QUIALMED, CONCEPTO: SANCION POR INCUMPLIMIENTO A LA NORMA, CUENTA DE DEPOSITO: CUENTA UNICA DEL TESORO</t>
  </si>
  <si>
    <t>00099021001 DEPOSITO DE EFECTIVO, DEPOSITANTE: FELICIANO HUANCA LAURA, CONCEPTO: DEVOLUCION DE COBRO INDEBIDO, CUENTA DE DEPOSITO: CUENTA UNICA DEL TESORO</t>
  </si>
  <si>
    <t>00099021001 DEPOSITO DE EFECTIVO, DEPOSITANTE: CAMARA DE DIPUTADOS, CONCEPTO: DEVOLUCION DE VIATICO, CUENTA DE DEPOSITO: CUENTA UNICA DEL TESORO</t>
  </si>
  <si>
    <t>00587012001 DEP.DE CHEQ.AJENOS,RET.DE CAM.,CONCEPTO: EL SENA - CERT OCT (II) NOV(I) PLLA 19 Y 20,DEP.: E.B.C. , PROCEDENCIA: BANCO UNION S.A., CHEQUE: 2042, FECHA DE EMISION:29/12/2023</t>
  </si>
  <si>
    <t>00292032001 DEPOSITO DE EFECTIVO, DEPOSITANTE: JUAN ALEJANDRO MAMANI CHUQUIMIA, CONCEPTO: REPOSICION DE CREDENCIAL, CUENTA DE DEPOSITO: CUENTA UNICA DEL TESORO</t>
  </si>
  <si>
    <t>00572012001 DEPOSITO DE EFECTIVO, DEPOSITANTE: MARCOS EDUARDO TAPIA ILLATARCO, CONCEPTO: DEVOLUCION DE FONDOS NO EJECUTADOS PASAJES AEREOS NO UTILIZADOS, CUENTA DE DEPOSITO: CUENTA UNICA DEL TESORO</t>
  </si>
  <si>
    <t>00513012003 DEPOSITO DE EFECTIVO, DEPOSITANTE: FERMIN SIÑANI MEDRANO, CONCEPTO: DEVOLUCION DE VIATICO, CUENTA DE DEPOSITO: CUENTA UNICA DEL TESORO</t>
  </si>
  <si>
    <t>00206012001 DEPOSITO DE EFECTIVO, DEPOSITANTE: INSTITUTO NACIONAL DE ESTADISTICA, CONCEPTO: DEPÓSITO POR VENTA DE LA OFICINA CENTRAL LA PAZ DE FECHA 04/01/2024, CUENTA DE DEPOSITO: CUENTA UNICA DEL TESORO</t>
  </si>
  <si>
    <t>00099021001 DEPOSITO DE EFECTIVO, DEPOSITANTE: PABLO ALBERTH CAMACHO AGUILAR, CONCEPTO: DEVOLUCION DE SUELDOS Y SALARIOS, CUENTA DE DEPOSITO: CUENTA UNICA DEL TESORO</t>
  </si>
  <si>
    <t>00099021001 DEPOSITO DE EFECTIVO, DEPOSITANTE: MANUEL FERNANDO  QUILLE FLORES, CONCEPTO: PAGO DE LA LUZ SERVICIO DE FOTOCOPIAS, CUENTA DE DEPOSITO: CUENTA UNICA DEL TESORO</t>
  </si>
  <si>
    <t>00099021001 DEP.DE CHEQ.AJENOS,RET.DE CAM.,CONCEPTO: SALDO NO EJECUTADO GAM YANACACHI PROGRAMA BOLIVIA CAMBIA CONVENIO UPRE -CIF-IG025/2023,DEP.: GOBIERNO AUTONOMO MUNICIPAL DE YANACACHI</t>
  </si>
  <si>
    <t>00099021001 DEPOSITO DE EFECTIVO, DEPOSITANTE: LUIS SANTIAGO CATERING Y EVENTOS, CONCEPTO: PAGO DE SERVICIOS BÁSICOS DEL COMEDOR CÁMARA DE DIPUTADOS, CUENTA DE DEPOSITO: CUENTA UNICA DEL TESORO</t>
  </si>
  <si>
    <t>00099021001 DEPOSITO DE EFECTIVO, DEPOSITANTE: JUAN JOSE CONDORI QUISBERT, CONCEPTO: FACTURA NAABOL NO PRESENTADA PARA SU  DECLARACION EN EL LIBRO DE COMPRAS IVA, CUENTA DE DEPOSITO: CUENTA UNICA DEL TESORO/DJBR</t>
  </si>
  <si>
    <t>00081011101 DEPOSITO DE EFECTIVO, DEPOSITANTE: ALEXANDRO DAVID BECERRA VARGAS, CONCEPTO: REPOSICION DE CREDENCIAL, CUENTA DE DEPOSITO: CUENTA UNICA DEL TESORO</t>
  </si>
  <si>
    <t>00081011101 DEPOSITO DE EFECTIVO, DEPOSITANTE: ALEXANDRO DAVID BECERRA VARGAS, CONCEPTO: REPOSICION DE GAFETA PARA CREDENCIAL, CUENTA DE DEPOSITO: CUENTA UNICA DEL TESORO</t>
  </si>
  <si>
    <t>00099021001 DEPOSITO DE EFECTIVO, DEPOSITANTE: MJTI, CONCEPTO: DEVOLUCION DE RECURSO ESPECIALIZADO EN EL MODULO DE ADMINISTRACION DE PERSONAL EN EL SEGIP, CUENTA DE DEPOSITO: CUENTA UNICA DEL TESORO</t>
  </si>
  <si>
    <t>00016011101 DEPOSITO DE EFECTIVO, DEPOSITANTE: MINISTERIO DE EDUCACION -EDGAR ANCE CRUZ, CONCEPTO: DEVOLUCION DE CARGO A CUENTA, CUENTA DE DEPOSITO: CUENTA UNICA DEL TESORO</t>
  </si>
  <si>
    <t>00249014601 DEPOSITO DE EFECTIVO, DEPOSITANTE: SAIMED PHARMA SYSTEMS PVT LTD, CONCEPTO: DEVOLUCION POR MULTAS, CUENTA DE DEPOSITO: CUENTA UNICA DEL TESORO</t>
  </si>
  <si>
    <t>00099021001 DEPOSITO DE EFECTIVO, DEPOSITANTE: VACAFLOR BERDECIO CARMEN JULIA, CONCEPTO: DEVOLUCION DE SUELDOS Y SALARIOS, CUENTA DE DEPOSITO: CUENTA UNICA DEL TESORO/DJBR</t>
  </si>
  <si>
    <t>00086011101 DEPOSITO DE EFECTIVO, DEPOSITANTE: MINISTERIO DE MEDIO AMBIENTE Y AGUA, CONCEPTO: DEUDA PENDIENTE, CUENTA DE DEPOSITO: CUENTA UNICA DEL TESORO</t>
  </si>
  <si>
    <t>00548032001 DEPOSITO DE EFECTIVO, DEPOSITANTE: JHONNY SUCOJAYO  SOLIS, CONCEPTO: DEVOLUCION DE FONDOS, CUENTA DE DEPOSITO: CUENTA UNICA DEL TESORO</t>
  </si>
  <si>
    <t>NUMERO DE LIBRETA CUT: 00099021001 OPERACIÓN E75 TRANSFERENCIA DE LA CUENTA FISCAL BUN A LA CUT EN MN TRANSFERENCIA DE FONDOS A SOLICITUD DE: GOB. AUTONOMO MUNICIPAL ALALAY - CUENTA UNICA MUNICIPAL - CUM, CITE: G.A.M.A. CITE NÂ° 4/2024 CUENTA CUT 3987 LIBRETA NÂ° 00099021001</t>
  </si>
  <si>
    <t>NUMERO DE LIBRETA CUT: 00099021001 OPERACIÓN E75 TRANSFERENCIA DE LA CUENTA FISCAL BUN A LA CUT EN MN TRANSFERENCIA DE FONDOS A SOLICITUD DE: GOBIERNO AUTONOMO MUNICIPAL DE MACHACAMARCA, CITE: GAMM: 005/2024 CUENTA CUT 3987 LIBRETA NÂ° 00099021001</t>
  </si>
  <si>
    <t>NUMERO DE LIBRETA CUT: 00283012001 OPERACIÓN E18 TRANSFERENCIA DEL SISTEMA FINANCIERO POR CUENTA DE TERCEROS A LA CUT SOL. ESC. DE SOCIEDAD JENNEFER SRL</t>
  </si>
  <si>
    <t>||COMISION TRANSFERENCIA FDOS.AL EXTERIOR 0,10% S/USD 217.625,64 REEM. GASTOS COMUNICACIÓN BS220.- Y EMISION COMPROBANTE CONTABLE BS50.- REF: PAGO 27 LC I-2022-23 P/C ECEBOL A/F THYSSENKRUPP INDUSTRIAL SOLUTIONS SAU EN COMPLEMENTO A COMPROBANTE S-1080635 DE LA FECHA. LIB: 00132032001 ECEBOL - GESTION OPERATIVA REF: COMISIONES PAGO 27 LC I-2022-23</t>
  </si>
  <si>
    <t>||COMISION TRANSFERENCIA FDOS.AL EXTERIOR 0,10% S/USD 74.393,30 REEM. GASTOS COMUNICACIÓN BS220.- Y EMISION COMPROBANTE CONTABLE BS50.- REF: PAGO 28 LC I-2022-23 P/C ECEBOL A/F THYSSENKRUPP INDUSTRIAL SOLUTIONS SAU EN COMPLEMENTO A COMPROBANTE S-1080637 DE LA FECHA. LIB: 00132032001 ECEBOL - GESTION OPERATIVA REF: COMISIONES PAGO 28 LC I-2022-23.</t>
  </si>
  <si>
    <t>||TRANSFERENCIA DE FONDOS POR PARTE DEL TGN PARA COBRO DE VALORES "C" EN M/N, CON FECHA DE VENCIMIENTO 05-01-2024, SEGUN CARTA MEFP/VTCP/DGCP/UOPD/N°23/2024 DE FECHA 05-01-2024 DEL MINISTERIO DE ECONOMIA Y FINANZAS PUBLICAS, LIBRETA 00099021001 TGN-RECURSOS ORDINARIOS-MONEDA NACIONAL LIBRETA 00099021001 TGN-RECURSOS ORDINARIOS-MONEDA NACIONAL</t>
  </si>
  <si>
    <t>TRANSFERENCIA DE FONDOS AL EXTERIOR A SOLICITUD DE PROCURADURIA GENERAL DEL ESTADO SEGUN SOLICITUD 20167 REF: HOJA DE RUTA PGE-2023-08736-PAGO A FAVOR DE LA CORTE INTERAMERICANA DE DERECHOS HUMANOS DESTINADO AL REINTEGRO DE GASTOS AL FONDO DE ASISTENCIA LEGAL DE VICTIMAS, NOTIFICADO EN FECHA 20 DE E LIB. 00099021001 TGN-RECURSOS ORDINARIOS (3987)</t>
  </si>
  <si>
    <t>TRANSFERENCIA DE FONDOS AL EXTERIOR A SOLICITUD DE MINISTERIO DE RELACIONES EXTERIORES SEGUN SOLICITUD 20163 REF: ENVIO DE REMESAS ADICIONALES AL PROGRAMA DE DOCUMENTACION Y APOYO A CIUDADANOS BOLIVIANOS QUE RESIDEN EN EL EXTERIOR. LIB. 00099021001 TGN-RECURSOS ORDINARIOS (3987)</t>
  </si>
  <si>
    <t>TRANSFERENCIA DE FONDOS AL EXTERIOR A SOLICITUD DE MINISTERIO DE LA PRESIDENCIA SEGUN SOLICITUD 20164 REF: PAGO DE DIVISAS A AIRBUS HELICOPTERS CONO SUR POR LA ADQUISICION DE REPUESTOS Y COMPONENTES PARTAVAERONAVES DEL MINISTERIO DE LA PRESIDENCIA CON MATRICULA FAB 754 Y FAB 755, SEGUN FACTURA 11 LIB. 00099021001 TGN-RECURSOS ORDINARIOS (3987)</t>
  </si>
  <si>
    <t>TRANSFERENCIA DE FONDOS AL EXTERIOR A SOLICITUD DE MINISTERIO DE LA PRESIDENCIA SEGUN SOLICITUD 20166 REF: PAGO DE DIVISAS A AIRBUS HELICOPTERS CONO SUR POR LA ADQUISICION DE REPUESTOS PARA CAMBIO DE SPIDER, PARA LAS AERONAVES DEL MINISTERIO DE LA PRESIDENCIA, SEGUN FACTURAS 4515, 4574 Y 4710, INF LIB. 00099021001 TGN-RECURSOS ORDINARIOS (3987)</t>
  </si>
  <si>
    <t>TRANSFERENCIA DE FONDOS AL EXTERIOR A SOLICITUD DE MINISTERIO DE RELACIONES EXTERIORES SEGUN SOLICITUD 20162 REF: PLANILLA 112305 PAGO DE COSTO DE VIDA A PERSONAL CON DISCAPACIDAD CORRESPONDIENTE AL MES DE NOVIEMBRE 2023. LIB. 00099021001 TGN-RECURSOS ORDINARIOS (3987)</t>
  </si>
  <si>
    <t>TRANSFERENCIA DE FONDOS AL EXTERIOR A SOLICITUD DE MINISTERIO DE RELACIONES EXTERIORES SEGUN SOLICITUD 20160 REF: PLANILLA 12301 PAGO DE COSTO DE VIDA CONSULADO DE BOLIVIA EN PILAR ARGENTINA CORRESPONDIENTE AL MES DE ENERO 2023. LIB. 00099021001 TGN-RECURSOS ORDINARIOS (3987)</t>
  </si>
  <si>
    <t>TRANSFERENCIA DE FONDOS AL EXTERIOR A SOLICITUD DE MINISTERIO DE LA PRESIDENCIA SEGUN SOLICITUD 20165 REF: PAGO DE DIVISAS A AIRBUS HELICOPTERS CONO SUR SA POR ASISTENCIA TECNICA A LAS AVAERONAVES DEL MINISTERIO DE LA PRESIDENCIA CON MATRICULA FAB 754 Y FAB 755, SEGUN FACTURA 4722 INFORME MPR DGA LIB. 00099021001 TGN-RECURSOS ORDINARIOS (3987)</t>
  </si>
  <si>
    <t>VENTA DE DIVISAS CON TRANSFERENCIA DE FONDOS A SOLICITUD DE MINISTERIO DE RELACIONES EXTERIORES SEGUN SOLICITUD 20159 REF: PLANILLA 122305 PAGO DE HABERES AL PERSONAL DE EMBAJADAS Y CONSULADOS FUENTE 10 MES DE DICIEMBRE 2023 PERSONAS CON DISCAPACIDAD. LIB. 00099021001 TGN-RECURSOS ORDINARIOS (3987)</t>
  </si>
  <si>
    <t>TRANSFERENCIA DE FONDOS AL EXTERIOR A SOLICITUD DE MINISTERIO DE RELACIONES EXTERIORES SEGUN SOLICITUD 20161 REF: PLANILLA 122305 PAGO DE COSTO DE VIDA DE EMBAJADAS Y CONSULADOS FUENTE 10 MES DE DICIEMBRE 2023 PERSONAS CON DISCAPACIDAD. LIB. 00099021001 TGN-RECURSOS ORDINARIOS (3987)</t>
  </si>
  <si>
    <t>TRANSFERENCIA DE FONDOS AL EXTERIOR A SOLICITUD DE MINISTERIO DE EDUCACION SEGUN SOLICITUD 20173 REF: TRANSFERENCIA A LA UNIVERSIDAD DE TEXAS EN DALLAS POR CONCEPTO DE PAGO DE COLEGIATURA SEGUNDO SEMESTRE GESTION 2021 DEL BECARIO CESAR AUGUSTO SANCHEZ SAINZ QUIEN CURSA LA MAESTRIA EN MANEJO DE ENERG LIB. 00099021001 TGN-RECURSOS ORDINARIOS (3987)</t>
  </si>
  <si>
    <t>TRANSFERENCIA DE FONDOS AL EXTERIOR A SOLICITUD DE MINISTERIO DE LA PRESIDENCIA SEGUN SOLICITUD 20172 REF: PAGO DE DIVISAS A A AND S INTERNATIONAL SUPPLY INC POR ADQUISICION DE COMPONENTES, REPUESTOS Y MATERIAL CONSUMIBLE PARA SUBSANACION DE DISCREPANCIAS DE LAS AERONAVES DEL MINISTERIO DE LA PRES LIB. 00099021001 TGN-RECURSOS ORDINARIOS (3987)</t>
  </si>
  <si>
    <t>||REGISTRO COBRO COMISION AVISO CARTA DE CREDITO STANDBY BS220.-Y EMISION COMP.CONTABLE BS50.-REF.:H6880GI007804-23 (BCB:SB-R-2024-01) A/F ENVIBOL,EN COMPL.A COMP.1080679,05/01/24. LIB.00132072001 SEDEM-ADMINISTRACION RECAUDACION ENVIBOL EN BOLIVIANOS REF.:SBLC H6880GI007804-23</t>
  </si>
  <si>
    <t>||REGISTRO COBRO COMISION AVISO CARTA DE CREDITO STANDBY BS220.-Y EMISION COMP.CONTABLE BS50.-REF.:H6880GI007803/23 (BCB:SB-R-2024-02) A/F ENVIBOL,EN COMPL.A COMP.1080681,05/01/24. LIB.00132072001 SEDEM-ADMINISTRACION RECAUDACION ENVIBOL EN BOLIVIANOS REF.:SBLC H6880GI007803/23</t>
  </si>
  <si>
    <t>VENTA DE DIVISAS CON TRANSFERENCIA DE FONDOS A SOLICITUD DE MINISTERIO DE RELACIONES EXTERIORES SEGUN SOLICITUD 20158 REF: PLANILLA 122301 PAGO DE HABERES AL PERSONAL DE EMBAJADAS Y CONSULADOS CORRESPONDIENTE AL MES DE DICIEMBRE 2023. LIB. 00099021001 TGN-RECURSOS ORDINARIOS (3987)</t>
  </si>
  <si>
    <t>TRANSFERENCIA DEL EXTERIOR SEGUN SWIFT NO.234 DE FECHA 05/01/2024 ORDENANTE: CONSULADO GENERAL DE BOLIVIA EN WASHINGTON REF.: RECAUDACIONES EXTERIOR CÉDULAS DICIEMBRE 2023 LIB. 00340012005 SEGIP - RECAUDACION EXTERIOR - CEDULAS DE IDENTIDAD</t>
  </si>
  <si>
    <t>TRANSFERENCIA DEL EXTERIOR SEGUN SWIFT NO.258 DE FECHA 05/01/2024 ORDENANTE: CONSULADO DE BOLIVIA EN CALAMA REF.: RECAUDACIONES CÉDULAS DE IDENTIDAD MES DICIEMBRE 2023 LIB. 00340012005 SEGIP - RECAUDACION EXTERIOR - CEDULAS DE IDENTIDAD</t>
  </si>
  <si>
    <t>COBRO COSTOS DE PAPELERIA POR REGULARIZACION DE TRANSFERENCIA DEL EXTERIOR POR ORDEN DE EMBAJADA DE BOLIVIA EN PANAMA REF.: RECAUDACIONES GESTORÍA CONSULAR NOVIEMBRE Y DICIEMBRE 2023 LIB. 00010011102 MIN.RELACIONES EXTERIORES - GESTORIA CONSULAR LEY Nº 3108</t>
  </si>
  <si>
    <t>COBRO COSTOS DE PAPELERIA SEGUN TRANSFERENCIA DEL EXTERIOR POR ORDEN DE CONSULADO GENERAL DE BOLIVIA EN WASHINGTON REF.: RECAUDACIONES EXTERIOR CÉDULAS DICIEMBRE 2023 LIB. 00340012003 RECAUDACION EXTRANJERIA - C.I. -L.C.</t>
  </si>
  <si>
    <t>COBRO COSTOS DE PAPELERIA SEGUN TRANSFERENCIA DEL EXTERIOR POR ORDEN DE SOLGAS SA (LIMA PERU) REF.: CRED 550 2252288 FECHA VALOR 4/01/2024 LIB. 00513062002 YPFB - EXPORTACIÓN DE GLP Y OTROS-BOLIVIANOS</t>
  </si>
  <si>
    <t>COBRO COSTOS DE PAPELERIA SEGUN TRANSFERENCIA DEL EXTERIOR POR ORDEN DE CONSULADO DE BOLIVIA EN CALAMA REF.: RECAUDACIONES CÉDULAS DE IDENTIDAD MES DICIEMBRE 2023 LIB. 00340012003 RECAUDACION EXTRANJERIA - C.I. -L.C.</t>
  </si>
  <si>
    <t>'COBRO DE'||ÚTILES DE ESCRITORIO POR EL COMPROBANTE NRO. 1080671 DE LA FECHA, S/G. NOTA CITE PRS/GAFC-1382 DFC-423/2023 DE FECHA 14/06/2023 (HRE-TGL-9344) ENVIADA POR YACIMIENTOS PETROLIFEROS FISCALES BOLIVIANOS. DEBITO DE LA LIBRETA 00513022001 YPFB  OPERACIONES.</t>
  </si>
  <si>
    <t>A:00046058003 Débito Automático al GAM Exaltación, por incumplimiento al Convenio Interinstitucional N°0051 de fecha 06 de septiembre de 2012, suscrito entre el Ministerio de Salud y Deportes y el GAM Exaltación, para el proyecto “Apoyo a la Producción e Industrialización de la Yuca en el Municipio de Exaltación - PMDC”.</t>
  </si>
  <si>
    <t>A:00046058003 Débito Automático al GAM Tahua, por incumplimiento al Convenio Interinstitucional N°0144 de fecha 22 de noviembre de 2012, suscrito entre el Ministerio de Salud y Deportes y el GAM Tahua, para el proyecto “Construcción de Invernaderos en Comunidades del Municipio de Tahua - PMDC”.</t>
  </si>
  <si>
    <t>||COBRO DE COMISION AL TGN POR ADMINISTRACION DE VALORES BTS"C" MN, CORRESPONDIENTE AL MES DE DICIEMBRE DE 2023, SEGUN NOTA MEFP/VTCP/DGCP/UODP/N°24/2024, LIBRETA N°00099021001 DEL MINISTERIO DE ECONOMIA Y FINANZAS PUBLICAS. SEGUN NOTA MEFP/VTCP/DGCP/UODP/N°24/2024, LIBRETA N°00099021001</t>
  </si>
  <si>
    <t>00099021001 DEPOSITO DE EFECTIVO, DEPOSITANTE: YHOLA JUANITA YANARICO GABINCHA, CONCEPTO: COBRO INDEBIDO POR NUEVAS NUPCIAS, CUENTA DE DEPOSITO: CUENTA UNICA DEL TESORO</t>
  </si>
  <si>
    <t>00578012002 DEP.DE CHEQ.AJENOS,RET.DE CAM.,CONCEPTO: REVERSION,DEP.: BOLIVIANA DE AVIACION , PROCEDENCIA: BANCO UNION S.A., CHEQUE: 17496, FECHA DE EMISION:05/01/2024</t>
  </si>
  <si>
    <t>00578012002 DEP.DE CHEQ.AJENOS,RET.DE CAM.,CONCEPTO: REVERSION,DEP.: BOLIVIANA DE AVIACION , PROCEDENCIA: BANCO UNION S.A., CHEQUE: 17497, FECHA DE EMISION:05/01/2024</t>
  </si>
  <si>
    <t>00099021001 DEPOSITO DE EFECTIVO, DEPOSITANTE: UE-FNSE, CONCEPTO: PAGO DEL SERVICIO DE AGUA DE LAS OFICINAS UE-FNSE POR NOVIEMBRE DE 2023 PO LIC. LENNY QUISPE COCA, CUENTA DE DEPOSITO: CUENTA UNICA DEL TESORO</t>
  </si>
  <si>
    <t>00047081101 DEP.DE CHEQ.AJENOS,RET.DE CAM.,CONCEPTO: SENASAG DEVOLUCION INCAPACIDAD TEMPORAL POR JUNIO/23,DEP.: CAJA PETROLERA DE SALUD , PROCEDENCIA: BANCO UNION S.A., CHEQUE: 21213, FECHA DE EMISION:05/01/2024</t>
  </si>
  <si>
    <t>00670012002 DEPOSITO DE EFECTIVO, DEPOSITANTE: DINA  CHUQUIMIA -TSE, CONCEPTO: DEVOLUCION VIATICOS -VIAJE TRINIDAD - BENI, CUENTA DE DEPOSITO: CUENTA UNICA DEL TESORO</t>
  </si>
  <si>
    <t>00046171101 DEP.DE CHEQ.AJENOS,RET.DE CAM.,CONCEPTO: AGEMED DEVOLUCION INCAPACIDAD TEMPORAL POR JUNIO /23,DEP.: CAJA PETROLERA DE SALUD , PROCEDENCIA: BANCO UNION S.A., CHEQUE: 21212, FECHA DE EMISION:05/01/2024</t>
  </si>
  <si>
    <t>00862012001 DEP.DE CHEQ.AJENOS,RET.DE CAM.,CONCEPTO: FNDR DEVOLUCION INCAPACIDAD TEMPORAL JUNIO/23,DEP.: CAJA PETROLERA DE SALUD , PROCEDENCIA: BANCO UNION S.A., CHEQUE: 21203, FECHA DE EMISION:05/01/2024</t>
  </si>
  <si>
    <t>00099021001 DEPOSITO DE EFECTIVO, DEPOSITANTE: BEATRIZ APAZA MAMANI, CONCEPTO: REVERSION PARCIAL, CUENTA DE DEPOSITO: CUENTA UNICA DEL TESORO</t>
  </si>
  <si>
    <t>00099021001 DEP.DE CHEQ.AJENOS,RET.DE CAM.,CONCEPTO: KARLA KARINA CARDONA ROCABADO,DEP.: BANCO UNION S.A. , PROCEDENCIA: BANCO UNION S.A., CHEQUE: 202343, FECHA DE EMISION:08/01/2024/DJBR</t>
  </si>
  <si>
    <t>00291012008 DEP.DE CHEQ.AJENOS,RET.DE CAM.,CONCEPTO: YOHANA KAREN GARZON GUTIERREZ,DEP.: BANCO UNION S.A. , PROCEDENCIA: BANCO UNION S.A., CHEQUE: 202344, FECHA DE EMISION:08/01/2024</t>
  </si>
  <si>
    <t>00291012002 DEPOSITO DE EFECTIVO, DEPOSITANTE: ABC CHRISTHIAM JORGE DÁVILA LUJAN, CONCEPTO: DEVOLUCION DE PASAJES, CUENTA DE DEPOSITO: CUENTA UNICA DEL TESORO</t>
  </si>
  <si>
    <t>00291012008 DEP.DE CHEQ.AJENOS,RET.DE CAM.,CONCEPTO: YOHANA KAREN GARZON GUTIERREZ,DEP.: BANCO UNION S.A. , PROCEDENCIA: BANCO UNION S.A., CHEQUE: 202345, FECHA DE EMISION:08/01/2024</t>
  </si>
  <si>
    <t>00086047004 DEP.DE CHEQ.AJENOS,RET.DE CAM.,CONCEPTO: YURI VLADIMIR GUTIERREZ ESPADA,DEP.: BANCO UNION S.A. , PROCEDENCIA: BANCO UNION S.A., CHEQUE: 202346, FECHA DE EMISION:08/01/2024</t>
  </si>
  <si>
    <t>00099021001 DEPOSITO DE EFECTIVO, DEPOSITANTE: ABC CHRISTHIAM JORGE DÁVILA LUJAN, CONCEPTO: DEVOLUCION DE PASAJES, CUENTA DE DEPOSITO: CUENTA UNICA DEL TESORO</t>
  </si>
  <si>
    <t>00099021001 DEP.DE CHEQ.AJENOS,RET.DE CAM.,CONCEPTO: LAURA LUZ ZAPATA VALVERDE,DEP.: BANCO UNION S.A. , PROCEDENCIA: BANCO UNION S.A., CHEQUE: 202347, FECHA DE EMISION:08/01/2024</t>
  </si>
  <si>
    <t>00212012001 DEPOSITO DE EFECTIVO, DEPOSITANTE: INRA-INTITUTO NACIONAL DE REFORMA AGRARIA, CONCEPTO: DEVOLUCION, CUENTA DE DEPOSITO: CUENTA UNICA DEL TESORO</t>
  </si>
  <si>
    <t>00099021001 DEPOSITO DE EFECTIVO, DEPOSITANTE: CRISTHIAN ALEJANDRO FERNANDEZ LEGUIA, CONCEPTO: DEVOLUCION EX-BECARIO CRISTHIAN ALEJANDRO FERNANDEZ LEGUIA, CUENTA DE DEPOSITO: CUENTA UNICA DEL TESORO</t>
  </si>
  <si>
    <t>00283012001 DEP.DE CHEQ.AJENOS,RET.DE CAM.,CONCEPTO: DEVOLUCION SALDOS NO EJECUTADOS EN LA  ADQUISICION DE ARMAMENTO - POLICIA BOLIVIANA,DEP.: ADUANA NACIONAL , PROCEDENCIA: BANCO UNION S.A., CHEQUE: 4870, FECHA DE EMISION:04/01/2024</t>
  </si>
  <si>
    <t>00660082001 DEP.DE CHEQ.AJENOS,RET.DE CAM.,CONCEPTO: DEPÓSITO DE DEVOLUCION DE VIATICOS  DE LA GESTION 2023,DEP.: ORGANO JUDICIAL DISTRITO COCHABAMBA , PROCEDENCIA: BANCO UNION S.A., CHEQUE: 659, FECHA DE EMISION:04/01/2024</t>
  </si>
  <si>
    <t>00283012003 DEP.DE CHEQ.AJENOS,RET.DE CAM.,CONCEPTO: DEVOLUCION SIDEA 2023 - GERENCIA REGIONAL COCHABAMBA,DEP.: ADUANA NACIONAL , PROCEDENCIA: BANCO UNION S.A., CHEQUE: 4871, FECHA DE EMISION:04/01/2024</t>
  </si>
  <si>
    <t>00099021001 DEPOSITO DE EFECTIVO, DEPOSITANTE: MINISTERIO DE EDUCACION, CONCEPTO: DEVOLUCION DE PERCEPCION DE DOBLE AGUINALDO, CUENTA DE DEPOSITO: CUENTA UNICA DEL TESORO</t>
  </si>
  <si>
    <t>00099021001 DEPOSITO DE EFECTIVO, DEPOSITANTE: JHONY NINA CALLE, CONCEPTO: DEVOLUCION FACTURA NAABOL, CUENTA DE DEPOSITO: CUENTA UNICA DEL TESORO/DJBR</t>
  </si>
  <si>
    <t>00099021001 DEPOSITO DE EFECTIVO, DEPOSITANTE: UNIDAD DE PROYECTOS   ESPECIALES, CONCEPTO: DEVOLUCION DE RECURSOS PROYECTO CONST.SEDE FEDERACION CAMPESINA BARTOLINA SISA Y TUPAC KATARI LA PAZ, CUENTA DE DEPOSITO: CUENTA UNICA DEL TESORO</t>
  </si>
  <si>
    <t>00212012001 DEPOSITO DE EFECTIVO, DEPOSITANTE: ANAHI LUZ MEDINA MAMANI, CONCEPTO: REPOSICION DE CREDENCIAL, CUENTA DE DEPOSITO: CUENTA UNICA DEL TESORO</t>
  </si>
  <si>
    <t>00099021001 DEPOSITO DE EFECTIVO, DEPOSITANTE: ANA  LIA   FLORES  AQUINO, CONCEPTO: CONCEPTO DE PASAJES AEREOS, CUENTA DE DEPOSITO: CUENTA UNICA DEL TESORO</t>
  </si>
  <si>
    <t>00099021001 DEPOSITO DE EFECTIVO, DEPOSITANTE: CAMARA DE DIPUTADOS, CONCEPTO: DEPÓSITO DE PASAJES NO UTILIZADO, CUENTA DE DEPOSITO: CUENTA UNICA DEL TESORO</t>
  </si>
  <si>
    <t>00342012001 DEPOSITO DE EFECTIVO, DEPOSITANTE: WILMA NOELIA PAUCARA GONZALES, CONCEPTO: DEVOLUCION PASAJES AEREOS NO UTILIZADOS, CUENTA DE DEPOSITO: CUENTA UNICA DEL TESORO</t>
  </si>
  <si>
    <t>00099021001 DEPOSITO DE EFECTIVO, DEPOSITANTE: GERRY ESTHER LEDEZMA ROCHA, CONCEPTO: FACTURA NAABOL NO PRESENTADA PARA SU DECLARACION EN EL LIBRO DE COMPRAS IVA, CUENTA DE DEPOSITO: CUENTA UNICA DEL TESORO/DJBR</t>
  </si>
  <si>
    <t>00046031102 DEPOSITO DE EFECTIVO, DEPOSITANTE: GUALBERTO LIMACHE ORMACHEA, CONCEPTO: DEVOLUCION REFRIGERIO DICIEMBRE 2023, CUENTA DE DEPOSITO: CUENTA UNICA DEL TESORO</t>
  </si>
  <si>
    <t>REGULARIZACION DE TRANSFERENCIA DEL EXTERIOR SEGUN SWIFT NO.259 DE FECHA 08/01/2024 ORDENANTE: FERTILIZANTES DEL SUR SAC (LIMA PERU) REF.: PAGO OC YLB-GCO-0001-ODV-24 LIB. 00597012001 RECURSOS PROPIOS VENTAS YLB</t>
  </si>
  <si>
    <t>COBRO COSTOS DE PAPELERIA POR REGULARIZACION DE TRANSFERENCIA DEL EXTERIOR POR ORDEN DE CONSULADO GENERAL DE BOLIVIA EN HOUSTON EEUU REF.: RECAUDACIONES GESTORÍA CONSULAR DICIEMBRE 2023 LIB. 00010011102 MIN.RELACIONES EXTERIORES - GESTORIA CONSULAR LEY Nº 3108</t>
  </si>
  <si>
    <t>COBRO COSTOS DE PAPELERIA POR REGULARIZACION DE TRANSFERENCIA DEL EXTERIOR POR ORDEN DE FERTILIZANTES DEL SUR SAC (LIMA PERU) REF.: PAGO OC YLB-GCO-0001-ODV-24 LIB. 00597012001 RECURSOS PROPIOS VENTAS YLB</t>
  </si>
  <si>
    <t>COBRO COSTOS DE PAPELERIA SEGUN TRANSFERENCIA DEL EXTERIOR POR ORDEN DE COPA ENERGÍA DISTRIBUIDORA DE GAS S.A. (BR/SAO PAULO) REF.: CRED 8/2024 FECHA VALOR 5/01/2024 LIB. 00513062002 YPFB - EXPORTACIÓN DE GLP Y OTROS-BOLIVIANOS</t>
  </si>
  <si>
    <t>||REGULARIZACION DEL COMPROBANTE S-1078021 DE FECHA 19/12/2023, POR NO CORRESPONDER EL COBRO DE BS50.- A LA CUENTA 3987 CUENTA UNICA DEL TESORO REF:COBRO COMIS. DE TRANSF. EUR 227,15 FECHA VALOR 19/12/2023 SOL. UNIVERSIDAD MAYOR AUT.GABRIEL RENE MORENO. CTA. 10000034612049 U.A.G.R.M.-CUENTA UNICA UNIVERSITARIA-CUU (UTILES DE ESCRITORIO)</t>
  </si>
  <si>
    <t>COBRO COSTOS DE PAPELERIA SEGUN TRANSFERENCIA DEL EXTERIOR POR ORDEN DE LATIN OIL SA (MONTEVIDEO UY) REF.: CRED CVR OF DIR PYMT 55935424 - 0440940 FECHA VALOR 8/01/2024 LIB. 00513062002 YPFB - EXPORTACIÓN DE GLP Y OTROS-BOLIVIANOS</t>
  </si>
  <si>
    <t>COBRO COSTOS DE PAPELERIA SEGUN TRANSFERENCIA DEL EXTERIOR POR ORDEN DE YPF EXPLORACIÓN + PRODUCCIÓN DE FERMIN PERALTA TORRES REFR.: ATS OF 24/01/05 - 0002504 FECHA VALOR 8/01/2024 LIB. 00513012007 YPFB - RECURSOS NACIONALIZACIÓN</t>
  </si>
  <si>
    <t>'COBRO DE'||ÚTILES DE ESCRITORIO POR EL COMPROBANTE NRO.1080796 DE LA FECHA S/G. NOTA CITE GAFC-1382 DFC-423/2023 DE F.14.06.2023 (HRE-TGL-9344), ENVIADA POR YACIMIENTOS PETROLIFEROS FISCALES BOLIVIANOS DEBITO DE LA LIBRETA 00513022001 YPFB  OPERACIONES</t>
  </si>
  <si>
    <t>'COBRO DE'||UTILES DE ESCRITORIO POR EL COMPROBANTE NRO. 1080808 DE LA FECHA, S/G.NOTA PRS/GAFC-1382-DFC-423/2023 DE FECHA 14/6/2023 (HRE-TGL-2023-9344) ENVIADO POR YACIMIENTOS PETROLIFEROS FISCALES BOLIVIANOS. DÉBITO DE LA LIBRETA 00513022001 YPFB-"OPERACIONES" COBRO DE ÚTILES DE ESCRITORIO.</t>
  </si>
  <si>
    <t>'COBRO DE'||ÚTILES DE ESCRITORIO POR EL COMPROBANTE NRO. 1080818 DE LA FECHA, S/G. NOTA CITE PRS/GAFC-1382 DFC-423/2023 DE FECHA 14/06/2023 (HRE-TGL-9344) ENVIADA POR YACIMIENTOS PETROLIFEROS FISCALES BOLIVIANOS. DEBITO DE LA LIBRETA 00513022001 YPFB  OPERACIONES.</t>
  </si>
  <si>
    <t>00578012002 DEP.DE CHEQ.AJENOS,RET.DE CAM.,CONCEPTO: REVERSION,DEP.: BOLIVIANA DE AVIACION , PROCEDENCIA: BANCO UNION S.A., CHEQUE: 17498, FECHA DE EMISION:08/01/2024</t>
  </si>
  <si>
    <t>00099021001 DEPOSITO DE EFECTIVO, DEPOSITANTE: COLQUE GONZALES VIDAL, CONCEPTO: DEVOLUCION POR PAGO DE HABERES DEL MES DE ENERO 2023, CUENTA DE DEPOSITO: CUENTA UNICA DEL TESORO</t>
  </si>
  <si>
    <t>00283012003 DEPOSITO DE EFECTIVO, DEPOSITANTE: EDWIN LEONIDES AVILA ACOSTA, CONCEPTO: DEVOLUCION DE VIATICOS DE EDWIN LEONIDES AVILA ACOSTA PIA 2DA DIC/23 POT, CUENTA DE DEPOSITO: CUENTA UNICA DEL TESORO</t>
  </si>
  <si>
    <t>00283012003 DEPOSITO DE EFECTIVO, DEPOSITANTE: JOSE MANUEL CHANI COCHI, CONCEPTO: DEVOLUCION DE VIATICOS JOSE MANUEL CHANI COCHI PIA 2DA DIC/23 POT, CUENTA DE DEPOSITO: CUENTA UNICA DEL TESORO</t>
  </si>
  <si>
    <t>00283012003 DEPOSITO DE EFECTIVO, DEPOSITANTE: MICKHAIL IVAN MEDINA CHIRE, CONCEPTO: DEVOLUCION DE VIATICOS DE MICKHAIL IVAN MEDINA CHIRE PIA 2DA DIC/23 POT, CUENTA DE DEPOSITO: CUENTA UNICA DEL TESORO</t>
  </si>
  <si>
    <t>00283012003 DEPOSITO DE EFECTIVO, DEPOSITANTE: JIMMY RONALDO SANCHEZ RIOS, CONCEPTO: DEVOLUCION DE VIATICOS DE JIMMY RONALDO SANCHEZ RIOS PIA 2DA DIC/23 POT, CUENTA DE DEPOSITO: CUENTA UNICA DEL TESORO</t>
  </si>
  <si>
    <t>00283012003 DEPOSITO DE EFECTIVO, DEPOSITANTE: OSMAN ROBERT CASTILLO CARDOZO, CONCEPTO: DEVOLUCION VIATICOS DE OSMAN ROBERT CASTILLO CARDOZO PIA 2DA DIC/23 POT, CUENTA DE DEPOSITO: CUENTA UNICA DEL TESORO</t>
  </si>
  <si>
    <t>00086018043 DEPOSITO DE EFECTIVO, DEPOSITANTE: MINISTERIO DE MEDIO AMBIENTE Y AGUA, CONCEPTO: DEUDA PENDIENTE POR PASAJE AEREO, CUENTA DE DEPOSITO: CUENTA UNICA DEL TESORO</t>
  </si>
  <si>
    <t>00099021001 DEP.DE CHEQ.AJENOS,RET.DE CAM.,CONCEPTO: DEVOLUCION DE RECURSO NO EJECUTADOS AL TESORO DE FONADIN,DEP.: GOBIERNO AUTONOMO MUNICIPAL  DE CAJUATA , PROCEDENCIA: BANCO UNION S.A., CHEQUE: 6474, FECHA DE EMISION:19/12/2023</t>
  </si>
  <si>
    <t>00010011102 DEPOSITO DE EFECTIVO, DEPOSITANTE: EMBAJADA DE BOLIVIA EN MOSCÚ - RUSIA, CONCEPTO: RECAUDACIÓN GÉSTORIA CONSULAR DESDE OCTUBRE/2023 HASTA DICIEMBRE/2023-EMB. DE BOLIVIA EN RUSIA, CUENTA DE DEPOSITO: CUENTA UNICA DEL TESORO</t>
  </si>
  <si>
    <t>00099021001 DEPOSITO DE EFECTIVO, DEPOSITANTE: SENASIR-ANDREA HUMIRI VDA DE MITA, CONCEPTO: DEVOLUCION DE AGUINALDO GESTION 2023, CUENTA DE DEPOSITO: CUENTA UNICA DEL TESORO</t>
  </si>
  <si>
    <t>00046024204 DEPOSITO DE EFECTIVO, DEPOSITANTE: ISRAEL AMERICO OCHOA MORALES, CONCEPTO: REVERSION SALDO C-31 10329-2023, CUENTA DE DEPOSITO: CUENTA UNICA DEL TESORO</t>
  </si>
  <si>
    <t>00099021001 DEPOSITO DE EFECTIVO, DEPOSITANTE: MERY QUIÑONES GABRIEL, CONCEPTO: DEVOLUCION DE COBRO INDEBIDO - SENASIR, CUENTA DE DEPOSITO: CUENTA UNICA DEL TESORO</t>
  </si>
  <si>
    <t>00099021001 DEP.DE CHEQ.AJENOS,RET.DE CAM.,CONCEPTO: DEVOLUCION FONDOS NO COBRADOS CONCILIACION SEPTIEMBRE /2023,DEP.: SEGUROS PROVIDA SA , PROCEDENCIA: BANCO NACIONAL DE BOLIVIA S.A., CHEQUE: 2312943, FECHA DE EMISION:09/01/2024</t>
  </si>
  <si>
    <t>00099021001 DEPOSITO DE EFECTIVO, DEPOSITANTE: ABANTAL, CONCEPTO: PAGO DE LUZ AGUA Y USO DE COMEDOR DEL MES DE DICIEMBRE, CUENTA DE DEPOSITO: CUENTA UNICA DEL TESORO</t>
  </si>
  <si>
    <t>00099021001 DEPOSITO DE EFECTIVO, DEPOSITANTE: CAMARA DE DIPUTADOS, CONCEPTO: DEVOLUCION DE DEPÓSITO QUE SE ME REALIZO EN FECHA 18/12/23 COMO DOBLE AGUINALDO DE LA INSTITUCION, CUENTA DE DEPOSITO: CUENTA UNICA DEL TESORO</t>
  </si>
  <si>
    <t>00099021001 DEPOSITO DE EFECTIVO, DEPOSITANTE: MINISTERIO PUBLICO, CONCEPTO: DEVOLUCION POR LIQUIDACION POR MORA SEGURIDAD SOCIAL LARGO PLAZO, CUENTA DE DEPOSITO: CUENTA UNICA DEL TESORO</t>
  </si>
  <si>
    <t>00099021001 DEPOSITO DE EFECTIVO, DEPOSITANTE: MINISTERIO PUBLICO, CONCEPTO: DEVOLUCION DE PAGO EN EXCESO DEL MES DE MAYO 2023 DE LA EX FUNCIONARIA MARCIA PEREZ, CUENTA DE DEPOSITO: CUENTA UNICA DEL TESORO</t>
  </si>
  <si>
    <t>00099021001 DEPOSITO DE EFECTIVO, DEPOSITANTE: EDGAR ENRIQUE POMAR MENESES, CONCEPTO: DEVOLUCION DE PASAJE AÉREO, CUENTA DE DEPOSITO: CUENTA UNICA DEL TESORO/DJBR</t>
  </si>
  <si>
    <t>00132042002 DEPOSITO DE EFECTIVO, DEPOSITANTE: EEPAF-CIRO A. RODRIGUEZ LOZANO, CONCEPTO: DEVOLUCION DE PARTE DE SUELDO, CUENTA DE DEPOSITO: CUENTA UNICA DEL TESORO</t>
  </si>
  <si>
    <t>COBRO COSTOS DE PAPELERIA POR REGULARIZACION DE TRANSFERENCIA DEL EXTERIOR POR ORDEN DE BOTRADING SA (ASUNCIÓN PARAGUAY) REF.: NYKFTMU240030165 YPFB OP FIN EXTRAORDINARIA CRUDO Y CONDENSADO MI PAC5711 DAP CHUQ ESTA TIGUIPA FECHA VALOR 3/01/2024 LIB. 00513012007 YPFB - RECURSOS NACIONALIZACIÓN</t>
  </si>
  <si>
    <t>REGULARIZACION DE TRANSFERENCIA DEL EXTERIOR SEGUN SWIFT NO.274 DE FECHA 09/01/2024 ORDENANTE: CONSULADO GENERAL DE BOLIVIA (BUENOS AIRES ARGENTINA) REF.: GOVERNMENT SERVI LIB. 00340012005 SEGIP - RECAUDACION EXTERIOR - CEDULAS DE IDENTIDAD</t>
  </si>
  <si>
    <t>COBRO COSTOS DE PAPELERIA POR REGULARIZACION DE TRANSFERENCIA DEL EXTERIOR POR ORDEN DE BOTRADING SA (ASUNCION PARAGUAY) REF.: NYKFTMU240030164 YPFB OP FIN EXTRAORDIN CRUDO Y CONDENSADO MI PAC5711 DAP TERMINAL SICA SICA ARIC FECHA VALOR 3/01/2024 LIB. 00513012007 YPFB - RECURSOS NACIONALIZACIÓN</t>
  </si>
  <si>
    <t>COBRO COSTOS DE PAPELERIA SEGUN TRANSFERENCIA DEL EXTERIOR POR ORDEN DE COMPANHIA MATOGROSSENSE DE GAS (CUIABA BRASIL) REF.: FACTURA EXB MTT 23 23 GAS NATURAL FECHA VALOR 9/01/2024 LIB. 00513012007 YPFB - RECURSOS NACIONALIZACIÓN</t>
  </si>
  <si>
    <t>COBRO COSTOS DE PAPELERIA POR REGULARIZACION DE TRANSFERENCIA DEL EXTERIOR POR ORDEN DE CONSULADO GENERAL DE BOLIVIA (BUENOS AIRES ARGENTINA) REF.: GOVERNMENT SERVI LIB. 00340012003 RECAUDACION EXTRANJERIA - C.I. -L.C.</t>
  </si>
  <si>
    <t>COBRO COSTOS DE PAPELERIA POR REGULARIZACION DE TRANSFERENCIA DEL EXTERIOR POR ORDEN DE SECCIÓN CONSULAR DE LA EMBAJADA DE BOLIVIA EN BRASILIA BRASIL REF.: RECAUDACIONES GESTORÍA CONSULAR DICIEMBRE 2023 LIB. 00010011102 MIN.RELACIONES EXTERIORES - GESTORIA CONSULAR LEY Nº 3108</t>
  </si>
  <si>
    <t>COBRO COSTOS DE PAPELERIA POR REGULARIZACION DE TRANSFERENCIA DEL EXTERIOR POR ORDEN DE CONSULADO DE BOLIVIA EN IQUIQUE CHILE REF.: RECAUDACIONES GESTORÍA CONSULAR DICIEMBRE 2023 LIB. 00010011102 MIN.RELACIONES EXTERIORES - GESTORIA CONSULAR LEY Nº 3108</t>
  </si>
  <si>
    <t>COBRO COSTOS DE PAPELERIA POR REGULARIZACION DE TRANSFERENCIA DEL EXTERIOR POR ORDEN DE CONSULADO DE BOLIVIA EN CORDOBA ARGENTINA REF.: RECAUDACIONES GESTORÍA CONSULAR DICIEMBRE 2023 LIB. 00010011102 MIN.RELACIONES EXTERIORES - GESTORIA CONSULAR LEY Nº 3108</t>
  </si>
  <si>
    <t>COBRO COSTOS DE PAPELERIA POR REGULARIZACION DE TRANSFERENCIA DEL EXTERIOR POR ORDEN DE EMBAJADA DE BOLIVIA EN QUITO ECUADOR REF.: RECAUDACIÓN GESTORÍA CONSULAR POR EL MES DE DICIEMBRE 2023 LIB. 00010011102 MIN.RELACIONES EXTERIORES - GESTORIA CONSULAR LEY Nº 3108</t>
  </si>
  <si>
    <t>COBRO COSTOS DE PAPELERIA POR REGULARIZACION DE TRANSFERENCIA DEL EXTERIOR POR ORDEN DE BOTRADING SA (ASUNCION PARAGUAY) REF.: NYKFTMU240030166 YPFB OPER FIN EXTRAO PAC 711 DAP YACUIBA ESTACIÓN POCITO CRUDO Y CONDENSADO FECHA VALOR 3/01/2024 LIB. 00513012007 YPFB - RECURSOS NACIONALIZACIÓN</t>
  </si>
  <si>
    <t>NUMERO DE LIBRETA CUT: 00099021001 OPERACIÓN E75 TRANSFERENCIA DE LA CUENTA FISCAL BUN A LA CUT EN MN TRANSFERENCIA DE FONDOS A SOLICITUD DE: GOBIERNO AUTONOMO MCPAL. ALALAY CITE: NÂ° 6/2024 CUENTA CUT 3987 LIBRETA NÂ° 00099021001</t>
  </si>
  <si>
    <t>NUMERO DE LIBRETA CUT: 00099021001 OPERACIÓN E75 TRANSFERENCIA DE LA CUENTA FISCAL BUN A LA CUT EN MN TRANSFERENCIA DE FONDOS A SOLICITUD DE: GOB. AUTONOMO MUNICIPAL ENTRE RIOS - CUENTA UNICA MUNICIPAL - CUM, CITE: G.A.M.E.R. NÂ° 007/2024 CUENTA CUT 3987069001 LIBRETA NÂ° 00099021001</t>
  </si>
  <si>
    <t>NUMERO DE LIBRETA CUT: 00099021001 OPERACIÓN E75 TRANSFERENCIA DE LA CUENTA FISCAL BUN A LA CUT EN MN TRANSFERENCIA DE FONDOS A SOLICITUD DE: GOB. AUTONOMO MUNICIPAL ENTRE RIOS - CUENTA UNICA MUNICIPAL - CUM, CITE: G.A.M.E.R. NÂ° 008/2024 CUENTA CUT 3987069001 LIBRETA NÂ° 00099021001</t>
  </si>
  <si>
    <t>NUMERO DE LIBRETA CUT: 00099021001 OPERACIÓN E75 TRANSFERENCIA DE LA CUENTA FISCAL BUN A LA CUT EN MN TRANSFERENCIA DE FONDOS A SOLICITUD DE: GOBIERNO AUTONOMO MUNICIPAL DE POROMA, CITE: OF.GAMP EXT. NÂ° 004/2024 CUENTA CUT 3987 LIBRETA NÂ° 00099021001</t>
  </si>
  <si>
    <t>||COMISION TRANSFERENCIA FDOS.AL EXTERIOR 0,10% S/USD 49.751,65 REEM. GASTOS COMUNICACIÓN BS220.- Y EMISION COMPROBANTE CONTABLE BS50.- REF: PAGO 29 LC I-2022-23 P/C ECEBOL A/F THYSSENKRUPP INDUSTRIAL SOLUTIONS SAU EN COMPLEMENTO A COMPROBANTE S-1080903 DE LA FECHA. LIB:00132032001 ECEBOL - GESTION OPERATIVA REF: COMISIONES PAGO 29 LC I-2022-23</t>
  </si>
  <si>
    <t>NUMERO DE LIBRETA CUT: 00099021001 OPERACIÓN E75 TRANSFERENCIA DE LA CUENTA FISCAL BUN A LA CUT EN MN TRANSFERENCIA DE FONDOS A SOLICITUD DE: GOBIERNO AUTONOMO MUNICIPAL DE POROMA, CITE: OF.GAMP EXT. NÂ° 003/2024 CUENTA CUT 3987 LIBRETA NÂ° 00099021001</t>
  </si>
  <si>
    <t>COBRO COSTOS DE PAPELERIA SEGUN TRANSFERENCIA DEL EXTERIOR POR ORDEN DE MGAS COMERCIALIZADORA DE GAS (BRAZIL RIO DE JANEIRO) REF.: CRED INV PPA-MC-02/24 FECHA VALOR 9/01/2024 LIB. 00513012007 YPFB - RECURSOS NACIONALIZACIÓN</t>
  </si>
  <si>
    <t>COBRO COSTOS DE PAPELERIA POR REGULARIZACION DE TRANSFERENCIA DEL EXTERIOR POR ORDEN DE EMBAJADA DE BOLIVIA EN AUSTRIA VIENA REF.: RECAUDACION GESTORÍA CONSULAR POR EL MES DE DICIEMBRE 2023 LIB. 00010011102 MIN.RELACIONES EXTERIORES - GESTORIA CONSULAR LEY Nº 3108</t>
  </si>
  <si>
    <t>COBRO COSTOS DE PAPELERIA POR REGULARIZACION DE TRANSFERENCIA DEL EXTERIOR POR ORDEN DE EMBAJADA DE BOLIVIA EN TOKIO JAPON REF.: RECAUDACION GESTORÍA CONSULAR POR EL MES DE DICIEMBRE 2023 LIB. 00010011102 MIN.RELACIONES EXTERIORES - GESTORIA CONSULAR LEY Nº 3108</t>
  </si>
  <si>
    <t>COBRO COSTOS DE PAPELERIA POR REGULARIZACION DE TRANSFERENCIA DEL EXTERIOR POR ORDEN DE CONSULADO DE BOLIVIA EN MILAN ITALIA REF.: RECAUDACION GESTORÍA CONSULAR POR EL MES DE DICIEMBRE 2023 LIB. 00010011102 MIN.RELACIONES EXTERIORES - GESTORIA CONSULAR LEY Nº 3108</t>
  </si>
  <si>
    <t>COBRO COSTOS DE PAPELERIA SEGUN TRANSFERENCIA DEL EXTERIOR POR ORDEN DE VICECONSULADO DE BOLIVIA EN LA PLATA ARGENTINA REF.: RECAUDACIONES GESTORÍA CONSULAR DICIEMBRE 2023 LIB. 00010011102 MIN.RELACIONES EXTERIORES - GESTORIA CONSULAR LEY Nº 3108</t>
  </si>
  <si>
    <t>COBRO COSTOS DE PAPELERIA SEGUN TRANSFERENCIA DEL EXTERIOR POR ORDEN DE CONSULADO GENERAL DE BOLIVIA EN RIO DE JANEIRO BRASIL REF.: RECAUDACIONES GESTORÍA CONSULAR DICIEMBRE 2023 LIB. 00010011102 MIN.RELACIONES EXTERIORES - GESTORIA CONSULAR LEY Nº 3108</t>
  </si>
  <si>
    <t>COBRO COSTOS DE PAPELERIA SEGUN TRANSFERENCIA DEL EXTERIOR POR ORDEN DE CONSULADO DE BOLIVIA EN CALAMA CHILE REF.: RECAUDACIONES GESTORÍA CONSULAR DICIEMBRE 2023 LIB. 00010011102 MIN.RELACIONES EXTERIORES - GESTORIA CONSULAR LEY Nº 3108</t>
  </si>
  <si>
    <t>COBRO COSTOS DE PAPELERIA SEGUN TRANSFERENCIA DEL EXTERIOR POR ORDEN DE PETROLEO BRASILEIRO S.A. PETROBRAS REF.: INV EXB-GAS-294/5.1.2024 FECHA VALOR 9/01/2024 LIB. 00513012007 YPFB - RECURSOS NACIONALIZACIÓN</t>
  </si>
  <si>
    <t>||TRANSFERENCIA DE FONDOS SEGÚN MENSAJE SWIFT N°504 DE LA FECHA Y NOTA CITE: DGAC/3568/2023 (HRE-TGL-9395) DE FECHA 15/06/2023 DE LA DIRECCIÓN GENERAL DE AERONÁUTICA CIVIL. (SECTOR PÚBLICO). DÉBITO DE LA LIBRETA 00117012001 DGAC, REPOSICIÓN DE ÚTILES DE ESCRITORIO.</t>
  </si>
  <si>
    <t>||REGULARIZACIÓN DE NUESTRA OPERACIÓN N°1080351 DE FECHA 02/01/2024 SEGÚN NOTAS DGAC/0091/2024 (HRE-TSO-26) ENVIADA POR DGAC Y CAR/DGE-UNC N°0001/2024 (HRE-TSO-33) ENVIADA POR NAABOL. (SECTOR PÚBLICO). DÉBITO DE LA LIBRETA 00117012001 DGAC, REPOSICIÓN DE ÚTILES DE ESCRITORIO.</t>
  </si>
  <si>
    <t>||REGULARIZACIÓN DE NUESTRA OPERACIÓN N°1080663 DE FECHA 05/01/2023 SEGÚN NOTA DGAC/0091/2024 (HRE-TSO-26) ENVIADA POR DGAC (ORIGINAL CURSA EN COMPROBANTE N°1080968) Y CAR/DGE-UNC N°0001/2024 (HRE-TSO-33) ENVIADA POR NAABOL. (SECTOR PÚBLICO). DÉBITO DE LA LIBRETA 00117012001 DGAC, REPOSICIÓN DE ÚTILES DE ESCRITORIO.</t>
  </si>
  <si>
    <t>||REGULARIZACIÓN DE NUESTRA OPERACIÓN N°1080703 DE FECHA 05/01/2024 SEGÚN NOTAS DGAC/0091/2024 (HRE-TSO-26) ORIGINAL CURSA EN CMPBTE NRO.1080968 ENVIADA POR DGAC Y CAR/DGE-UNC N°0001/2024 DE (HRE-TSO-33) ENVIADA POR NAABOL. (SECTOR PÚBLICO). DEBITO DE LA LIBRETA 0117012001 DGAC, REPOSICIÓN DE ÚTILES DE ESCRITORIO.</t>
  </si>
  <si>
    <t>||REGULARIZACIÓN DE NUESTRA OPERACIÓN N°1080704 DE FECHA 05/01/2024 SEGÚN NOTAS DGAC/0091/2024 (HRE-TSO-26) ORIGINAL CURSA EN CMPBTE NRO.1080968 ENVIADA POR DGAC Y CAR/DGE-UNC N°0001/2024 DE (HRE-TSO-33) ENVIADA POR NAABOL. (SECTOR PÚBLICO). DEBITO DE LA LIBRETA 00117012001 DGAC, REPOSICIÓN DE ÚTILES DE ESCRITORIO.</t>
  </si>
  <si>
    <t>00578012002 DEP.DE CHEQ.AJENOS,RET.DE CAM.,CONCEPTO: REVERSION,DEP.: BOLIVIANA DE AVIACION , PROCEDENCIA: BANCO UNION S.A., CHEQUE: 17499, FECHA DE EMISION:10/01/2024</t>
  </si>
  <si>
    <t>00599062001 DEPOSITO DE EFECTIVO, DEPOSITANTE: EBA, CONCEPTO: DEVOLUCION DE RECURSOS DE OLMOS RODRIGUEZ ABIAS, CUENTA DE DEPOSITO: CUENTA UNICA DEL TESORO</t>
  </si>
  <si>
    <t>00291012008 DEPOSITO DE EFECTIVO, DEPOSITANTE: ECOBLAD SRL, CONCEPTO: PLANILLA DE OBRA N°10  CONSERVACION VIAL TRAMO LYOS TRAMO 2 EL PUENTE TARIJA PAGO DE ENSAYOS, CUENTA DE DEPOSITO: CUENTA UNICA DEL TESORO</t>
  </si>
  <si>
    <t>00291012008 DEPOSITO DE EFECTIVO, DEPOSITANTE: ECOBLAD SRL, CONCEPTO: PLANILLA DE OBRA N°10 CONSERVACION  VIAL TRAMO TY OS TRAMO 1 CAMARGO EL PUENTE PAGO DE ENSAYOS, CUENTA DE DEPOSITO: CUENTA UNICA DEL TESORO</t>
  </si>
  <si>
    <t>00099021001 DEPOSITO DE EFECTIVO, DEPOSITANTE: JUAN SANTOS CRUZ CI 4145905 TJA, CONCEPTO: DEVOLUCION DE VIATICOS, CUENTA DE DEPOSITO: CUENTA UNICA DEL TESORO</t>
  </si>
  <si>
    <t>00099021001 DEPOSITO DE EFECTIVO, DEPOSITANTE: CRISTHIAN ALEJANDRO  FERNANDEZ LEGUIA, CONCEPTO: DEVOLUCION EX-BECARIO CRISTHIAN  ALEJANDRO FERNANDEZ LEGUIA, CUENTA DE DEPOSITO: CUENTA UNICA DEL TESORO</t>
  </si>
  <si>
    <t>00514012004 DEP.DE CHEQ.AJENOS,RET.DE CAM.,CONCEPTO: TRANSFERENCIA ENTRE CUENTAS PARA CUMPLIR CON OBLIGACIONES FINANCIERAS DE LA EMPRESA,DEP.: ENDE , PROCEDENCIA: BANCO UNION S.A., CHEQUE: 8840, FECHA DE EMISION:08/01/2024</t>
  </si>
  <si>
    <t>00514012004 DEP.DE CHEQ.AJENOS,RET.DE CAM.,CONCEPTO: TRANSFERENCIA ENTRE CUENTAS PARA CUMPLIR CON OBLIGACIONES FINANCIERAS DE LA EMPRESA,DEP.: ENDE , PROCEDENCIA: BANCO UNION S.A., CHEQUE: 8843, FECHA DE EMISION:08/01/2024</t>
  </si>
  <si>
    <t>00514012004 DEP.DE CHEQ.AJENOS,RET.DE CAM.,CONCEPTO: TRANSFERENCIA ENTRE CUENTAS PARA CUMPLIR CON OBLIGACIONES FINANCIERAS DE LA EMPRESA,DEP.: ENDE , PROCEDENCIA: BANCO UNION S.A., CHEQUE: 8841, FECHA DE EMISION:08/01/2024</t>
  </si>
  <si>
    <t>00099021001 DEP.DE CHEQ.AJENOS,RET.DE CAM.,CONCEPTO: MARIO MAMANI CABALLERO,DEP.: BANCO UNION S.A. , PROCEDENCIA: BANCO UNION S.A., CHEQUE: 202352, FECHA DE EMISION:10/01/2024/DJBR</t>
  </si>
  <si>
    <t>00099021001 DEP.DE CHEQ.AJENOS,RET.DE CAM.,CONCEPTO: LILIANA DELCARMEN BUSTOS CALAHUANA,DEP.: BANCO UNION S.A. , PROCEDENCIA: BANCO UNION S.A., CHEQUE: 202351, FECHA DE EMISION:10/01/2024</t>
  </si>
  <si>
    <t>00099021001 DEP.DE CHEQ.AJENOS,RET.DE CAM.,CONCEPTO: JORGE CARLOS ALIZARES ARIAS,DEP.: BANCO UNION S.A. , PROCEDENCIA: BANCO UNION S.A., CHEQUE: 202350, FECHA DE EMISION:10/01/2024/DJBR</t>
  </si>
  <si>
    <t>00099021001 DEP.DE CHEQ.AJENOS,RET.DE CAM.,CONCEPTO: DANIELA RAIZA RICALDI RODRIGUEZ,DEP.: BANCO UNION S.A. , PROCEDENCIA: BANCO UNION S.A., CHEQUE: 202349, FECHA DE EMISION:10/01/2024/DJBR</t>
  </si>
  <si>
    <t>00283032001 DEPOSITO DE EFECTIVO, DEPOSITANTE: ARIEL OCZA  CAYO, CONCEPTO: DEVOLUCION POR PAGO EN MORA EN EL CONSUMO DE ENERGIA ELECTRICA -GESTION 2023, CUENTA DE DEPOSITO: CUENTA UNICA DEL TESORO</t>
  </si>
  <si>
    <t>00015011101 DEP.DE CHEQ.AJENOS,RET.DE CAM.,CONCEPTO: REEMBOLSO INC TEMPORAL SR FREDY ESCOBAR VEGA,DEP.: MINISTERIO DE GOBIERNO , PROCEDENCIA: BANCO UNION S.A., CHEQUE: 33334, FECHA DE EMISION:26/12/2023</t>
  </si>
  <si>
    <t>00081011101 DEPOSITO DE EFECTIVO, DEPOSITANTE: NOEMI GUARACHI VELASQUEZ, CONCEPTO: REPOSICION DE CREDENCIAL, CUENTA DE DEPOSITO: CUENTA UNICA DEL TESORO</t>
  </si>
  <si>
    <t>00099021001 DEPOSITO DE EFECTIVO, DEPOSITANTE: JUAN JOSE SOSSA LEDEZMA, CONCEPTO: DEVOLUCION DE BECA DE ESTUDIOS CONTRATO DGESU-016/2016, CUENTA DE DEPOSITO: CUENTA UNICA DEL TESORO</t>
  </si>
  <si>
    <t>00099021001 DEPOSITO DE EFECTIVO, DEPOSITANTE: VICTOR CADENA MAMANI CI. 3468510 LP, CONCEPTO: REVERSION DE BOLETA DE HABER MENSUAL MES DICIEMBRE 2023, CUENTA DE DEPOSITO: CUENTA UNICA DEL TESORO/DJBR</t>
  </si>
  <si>
    <t>00081011101 DEPOSITO DE EFECTIVO, DEPOSITANTE: VICEMININTERIO DE TRANSPORTE, CONCEPTO: REPOSICION DE CREDENCIAL, CUENTA DE DEPOSITO: CUENTA UNICA DEL TESORO</t>
  </si>
  <si>
    <t>00099021001 DEPOSITO DE EFECTIVO, DEPOSITANTE: AUTORIDAD DE FISCALIZACION DEL JUEGO, CONCEPTO: DEVOLUCION DE RECURSOS POR EL PAGO DE REFRIGERIOS EN DEMASIA DIC/2023, CUENTA DE DEPOSITO: CUENTA UNICA DEL TESORO</t>
  </si>
  <si>
    <t>00283044101 DEPOSITO DE EFECTIVO, DEPOSITANTE: VICTOR VELASQUEZ -MILENKA BERRIOS, CONCEPTO: POR DEVOLUCION DE IMPORTE POR PAGO DE MULTAS DE ENERGIA ELECTRICA(VICTOR VELASQUEZ -MILENKA BERRIOS), CUENTA DE DEPOSITO: CUENTA UNICA DEL TESORO</t>
  </si>
  <si>
    <t>00099021001 DEPOSITO DE EFECTIVO, DEPOSITANTE: GUY MARCELO CHURANI MAMANI, CONCEPTO: DEVOLUCION DE RECURSOS POR EL PAGO DE REFRIGERIO EN DEMASIA DIC/2023, CUENTA DE DEPOSITO: CUENTA UNICA DEL TESORO/DJBR</t>
  </si>
  <si>
    <t>00099021001 DEPOSITO DE EFECTIVO, DEPOSITANTE: AUTORIDAD DE FISCALIZACION DEL JUEGO-AJ, CONCEPTO: DEVOLUCION DE RECURSOS POR EL PAGO DE REFRIGERIOS EN DEMASIA, CUENTA DE DEPOSITO: CUENTA UNICA DEL TESORO</t>
  </si>
  <si>
    <t>00206012001 DEPOSITO DE EFECTIVO, DEPOSITANTE: INSTITUTO NACIONAL DE ESTADISTICA, CONCEPTO: DEPÓSITO POR VENTA DE LA OFICINA CENTRAL LA PAZ DE FECHA 09/01/2024, CUENTA DE DEPOSITO: CUENTA UNICA DEL TESORO</t>
  </si>
  <si>
    <t>00099021001 DEPOSITO DE EFECTIVO, DEPOSITANTE: ALEX MARCELO SIRPA ACARAPI, CONCEPTO: DEVOLUCION DE RECURSOS POR EL PAGO DE REFRIGERIOS EN DEMASIA DIC/2023, CUENTA DE DEPOSITO: CUENTA UNICA DEL TESORO/DJBR</t>
  </si>
  <si>
    <t>00287102001 DEPOSITO DE EFECTIVO, DEPOSITANTE: FONDO NACIONAL DE INVERSION PRODUCTIVA Y SOCIAL, CONCEPTO: DEVOLUCION DE PASAJE AEREO DE ROXANA CONDORI POCA, CUENTA DE DEPOSITO: CUENTA UNICA DEL TESORO</t>
  </si>
  <si>
    <t>00099021001 DEPOSITO DE EFECTIVO, DEPOSITANTE: IPD-SOBERANIA ALIMENTARIA, CONCEPTO: DEVOLUCION DE CURSOS POR PAGO DE REFRIGERIOS DE 3 DIAS DEL MES DE DICIEMBRE, CUENTA DE DEPOSITO: CUENTA UNICA DEL TESORO</t>
  </si>
  <si>
    <t>COBRO COSTOS DE PAPELERIA POR REGULARIZACION DE TRANSFERENCIA DEL EXTERIOR POR ORDEN DE VICECONSULADO DE BOLIVIA EN GRANADA ESPAÑA REF.: RECAUDACION GESTORÍA CONSULAR POR EL MES DE DICIEMBRE 2023 LIB. 00010011102 MIN.RELACIONES EXTERIORES - GESTORIA CONSULAR LEY Nº 3108</t>
  </si>
  <si>
    <t>NUMERO DE LIBRETA CUT: 00099021001 OPERACIÓN E75 TRANSFERENCIA DE LA CUENTA FISCAL BUN A LA CUT EN MN TRANSFERENCIA DE FONDOS A SOLICITUD DE: GOBIERNO AUTONOMO MUNICIPAL DE CHUMA CITE: GAMCH/MAE/FQL/NÂ°01/2024 CUENTA CUT 3987 LIBRETA NÂ° 00099021001</t>
  </si>
  <si>
    <t>COBRO COSTOS DE PAPELERIA SEGUN TRANSFERENCIA DEL EXTERIOR POR ORDEN DE CONSULADO DE BOLIVIA EN VALENCIA ESPAÑA REF.: RECAUDACION GESTORÍA CONSULAR POR EL MES DE DICIEMBRE 2023 LIB. 00010011102 MIN.RELACIONES EXTERIORES - GESTORIA CONSULAR LEY Nº 3108</t>
  </si>
  <si>
    <t>00099021001 DEPOSITO DE EFECTIVO, DEPOSITANTE: ALVARO JOSUHE LEON MENDOZA, CONCEPTO: DEVOLUCION DE REMUNERACION DEL MES DE SEPTIEMBRE 2023 POR BS4.965,53 DE LA INSTITUCION SEDES LPZ, CUENTA DE DEPOSITO: CUENTA UNICA DEL TESORO/DJBR</t>
  </si>
  <si>
    <t>00099021001 DEPOSITO DE EFECTIVO, DEPOSITANTE: ALVARO JOSUHE LEON MENDOZA, CONCEPTO: DEVOLUCION DE REMUNERACION DEL MES DE SEPTIEMBRE 2023 POR BS 86,82 DE LA INSTITUCION SEDES LPZ, CUENTA DE DEPOSITO: CUENTA UNICA DEL TESORO/DJBR</t>
  </si>
  <si>
    <t>00591012001 DEPOSITO DE EFECTIVO, DEPOSITANTE: ENTEL S.A., CONCEPTO: RETENCION CONTRACTUAL 7% CONTRATO N° 76, CUENTA DE DEPOSITO: CUENTA UNICA DEL TESORO</t>
  </si>
  <si>
    <t>00591012001 DEPOSITO DE EFECTIVO, DEPOSITANTE: ENTEL S.A., CONCEPTO: SERVICIO DE INTERNET MES DE DICIEMBRE, CUENTA DE DEPOSITO: CUENTA UNICA DEL TESORO</t>
  </si>
  <si>
    <t>00086011109 DEPOSITO DE EFECTIVO, DEPOSITANTE: OSCAR FLORES RODRIGUEZ, CONCEPTO: REPOSICION CREDENCIAL, CUENTA DE DEPOSITO: CUENTA UNICA DEL TESORO</t>
  </si>
  <si>
    <t>00578012002 DEP.DE CHEQ.AJENOS,RET.DE CAM.,CONCEPTO: REVERSION,DEP.: BOLIVIANA DE AVIACION , PROCEDENCIA: BANCO UNION S.A., CHEQUE: 17500, FECHA DE EMISION:10/01/2024</t>
  </si>
  <si>
    <t>00572012001 DEPOSITO DE EFECTIVO, DEPOSITANTE: EMAPA, CONCEPTO: DEVOLUCION DE PASAJES, CUENTA DE DEPOSITO: CUENTA UNICA DEL TESORO</t>
  </si>
  <si>
    <t>00099021001 DEPOSITO DE EFECTIVO, DEPOSITANTE: TITO OMAR HIDALGO BERRIOS, CONCEPTO: REVOLUCION DE RECURSOS POR PAGO DE REFRIGERIO DE UN (1) DIA CORRESPONDIENTE AL MES DE DICIEMBRE 2023, CUENTA DE DEPOSITO: CUENTA UNICA DEL TESORO</t>
  </si>
  <si>
    <t>00099021001 DEPOSITO DE EFECTIVO, DEPOSITANTE: JOHN WILMER MALDONADO JIMENEZ, CONCEPTO: DEVOLUCION DE RECURSOS POR PAGO DE REFRIGERIO DE DOS(2) DIAS CORRESPONDIENTE AL MES DE NOVIEMBRE, CUENTA DE DEPOSITO: CUENTA UNICA DEL TESORO</t>
  </si>
  <si>
    <t>00099021001 DEP.DE CHEQ.AJENOS,RET.DE CAM.,CONCEPTO: REEMBOLSO POR INCAPACIDAD TEMPORAL MES DE NOVIEMBRE /2023 PANDO,DEP.: CONTRALORIA GENERAL DEL ESTADO , PROCEDENCIA: BANCO NACIONAL DE BOLIVIA S.A., CHEQUE: 7235573, FECHA DE EMISION:29/12/2023</t>
  </si>
  <si>
    <t>00099021001 DEP.DE CHEQ.AJENOS,RET.DE CAM.,CONCEPTO: REEMBOLSO POR INCAPACIDAD TEMPORAL MES DE NOVIEMBRE/2023 PANDO,DEP.: CONTRALORIA GENERAL DEL ESTADO , PROCEDENCIA: BANCO NACIONAL DE BOLIVIA S.A., CHEQUE: 7235572, FECHA DE EMISION:29/12/2023</t>
  </si>
  <si>
    <t>00099021001 DEPOSITO DE EFECTIVO, DEPOSITANTE: MINISTERIO DE MEDIO AMBIENTE Y AGUA-EDUARDO DURAN, CONCEPTO: DEVOLUCION DE PAGO DE PASAJES AEREOS, CUENTA DE DEPOSITO: CUENTA UNICA DEL TESORO</t>
  </si>
  <si>
    <t>00046171101 DEPOSITO DE EFECTIVO, DEPOSITANTE: ORTHOSMILE, CONCEPTO: SANCION PRECUNIARIA, CUENTA DE DEPOSITO: CUENTA UNICA DEL TESORO</t>
  </si>
  <si>
    <t>00099021001 DEPOSITO DE EFECTIVO, DEPOSITANTE: IVAN KEVIN TICONA PARI, CONCEPTO: DEVOLUCION EXAMEN PREUCUPACIONAL GESTION 2023, CUENTA DE DEPOSITO: CUENTA UNICA DEL TESORO/DJBR</t>
  </si>
  <si>
    <t>00099021001 DEPOSITO DE EFECTIVO, DEPOSITANTE: JAVIER LIMA QUELCA, CONCEPTO: DEVOLUCION POR INSPECCION TECNICA VEHICULAR E INFRACCIONES DE TRANSITO, CUENTA DE DEPOSITO: CUENTA UNICA DEL TESORO/DJBR</t>
  </si>
  <si>
    <t>00292032001 DEPOSITO DE EFECTIVO, DEPOSITANTE: GEOVANNI JAIME RODRIGUEZ GUTIERREZ, CONCEPTO: RECUPERACION DE IMPORTE EN DEMASIA, CUENTA DE DEPOSITO: CUENTA UNICA DEL TESORO</t>
  </si>
  <si>
    <t>00342012001 DEPOSITO DE EFECTIVO, DEPOSITANTE: AEVIVIENDA-VLADIMIR ALEJANDRO LARUTA COPA, CONCEPTO: DEVOLUCION DE PASAJES AEREOS, CUENTA DE DEPOSITO: CUENTA UNICA DEL TESORO</t>
  </si>
  <si>
    <t>00132042002 DEPOSITO DE EFECTIVO, DEPOSITANTE: WILSON EFRAIN MUNDIAL QUISPE, CONCEPTO: DEVOLUCION DE APORTES PATRONALES, CUENTA DE DEPOSITO: CUENTA UNICA DEL TESORO</t>
  </si>
  <si>
    <t>00132042002 DEPOSITO DE EFECTIVO, DEPOSITANTE: CIRO RODRIGUEZ LOZANO, CONCEPTO: DEVOLUCION DE BILLETE ELECTRONICO N°9309795920296 DE FECHA 1 DE SEPTIEMBRE PREVENTIVO 66.6, CUENTA DE DEPOSITO: CUENTA UNICA DEL TESORO</t>
  </si>
  <si>
    <t>00053011103 DEPOSITO DE EFECTIVO, DEPOSITANTE: NICANOR QUISPE ZARSO, CONCEPTO: CREDENCIAL DEL MINISTERIO DE CULTURAS DESCOLONIZACION Y DESPATRIARCALIZACION, CUENTA DE DEPOSITO: CUENTA UNICA DEL TESORO</t>
  </si>
  <si>
    <t>00099021001 DEPOSITO DE EFECTIVO, DEPOSITANTE: MINISTERIO DE MINERIA Y METALURGIA, CONCEPTO: DEVOLUCION POR EXCESO DE CONSUMO TELEFONO MOVIL DEL SR MINISTRO DE MINERIA (JUNIO 2023), CUENTA DE DEPOSITO: CUENTA UNICA DEL TESORO</t>
  </si>
  <si>
    <t>00099021001 DEPOSITO DE EFECTIVO, DEPOSITANTE: CHRISTIAN GROUX NOGALES, CONCEPTO: DEVOLUCION DE SALARIO Y SUELDOS, CUENTA DE DEPOSITO: CUENTA UNICA DEL TESORO/DJBR</t>
  </si>
  <si>
    <t>NUMERO DE LIBRETA CUT: 00099021001 OPERACIÓN E75 TRANSFERENCIA DE LA CUENTA FISCAL BUN A LA CUT EN MN TRANSFERENCIA DE FONDOS A SOLICITUD DE: GOBIERNO AUTONOMO MUNICIPAL DE SUCRE, CITE:DIR.FINANCIERA CITE NÂ° 08/2024 CUENTA CUT 3987 LIBRETA NÂ° 00099021001</t>
  </si>
  <si>
    <t>TRANSFERENCIA DEL EXTERIOR SEGUN SWIFT NO.579 Y NO.561 DE FECHA 11/01/2024 ORDENANTE: BOROSUR S A C (AREQUIPA PERU) REF.: CRED YLB-GCO-0006-ODV/24-VEX LIB. 00597012001 RECURSOS PROPIOS VENTAS YLB</t>
  </si>
  <si>
    <t>COBRO COSTOS DE PAPELERIA SEGUN TRANSFERENCIA DEL EXTERIOR POR ORDEN DE FIDEICOMISO HERCO-CKM (LIMA PERU) REF.: CRED EMB 02 YPFB - 2024 - 06 CIST HERCO FECHA VALOR 11/01/2024 LIB. 00513062002 YPFB - EXPORTACIÓN DE GLP Y OTROS-BOLIVIANOS</t>
  </si>
  <si>
    <t>COBRO COSTOS DE PAPELERIA SEGUN TRANSFERENCIA DEL EXTERIOR POR ORDEN DE COPA ENERGÍA DISTRIBUIDORA DE GAS (BR/SAP PAULO) REF.: CRED 26/2024 - 0460381 FECHA VALOR 10/01/2024 LIB. 00513062002 YPFB - EXPORTACIÓN DE GLP Y OTROS-BOLIVIANOS</t>
  </si>
  <si>
    <t>COBRO COSTOS DE PAPELERIA SEGUN TRANSFERENCIA DEL EXTERIOR POR ORDEN DE BOROSUR S A C (AREQUIPA PERU) REF.: CRED YLB-GCO-0006-ODV/24-VEX LIB. 00597012001 RECURSOS PROPIOS VENTAS YLB</t>
  </si>
  <si>
    <t>COBRO COSTOS DE PAPELERIA POR REGULARIZACION DE TRANSFERENCIA DEL EXTERIOR POR ORDEN DE CONSULADO DE BOLIVIA EN ORAN ARGENTINA REF.: RECAUDACIONES GESTORÍA CONSULAR DICIEMBRE 2023 LIB. 00010011102 MIN.RELACIONES EXTERIORES - GESTORIA CONSULAR LEY Nº 3108</t>
  </si>
  <si>
    <t>COBRO COSTOS DE PAPELERIA POR REGULARIZACION DE TRANSFERENCIA DEL EXTERIOR POR ORDEN DE VICECONSULADO DE BOLIVIA EN PILAR ARGENTINA REF.: RECAUDACIONES GESTORÍA CONSULAR DICIEMBRE 2023 LIB. 00010011102 MIN.RELACIONES EXTERIORES - GESTORIA CONSULAR LEY Nº 3108</t>
  </si>
  <si>
    <t>COBRO COSTOS DE PAPELERIA POR REGULARIZACION DE TRANSFERENCIA DEL EXTERIOR POR ORDEN DE CONSULADO GENERAL DE BOLIVIA EN MADRID ESPAÑA REF.: RECAUDACIONES GESTORÍA CONSULAR DICIEMBRE 2023 Y SALDOS SUPERAVITARIOS LIB. 00010011102 MIN.RELACIONES EXTERIORES - GESTORIA CONSULAR LEY Nº 3108</t>
  </si>
  <si>
    <t>COBRO COSTOS DE PAPELERIA POR REGULARIZACION DE TRANSFERENCIA DEL EXTERIOR POR ORDEN DE CONSULADO GENERAL DE BOLIVIA EN ARICA CHILE REF.: RECAUDACIONES GESTORÍA CONSULAR DICIEMBRE 2023 Y SALDOS SUPERAVITARIOS LIB. 00010011102 MIN.RELACIONES EXTERIORES - GESTORIA CONSULAR LEY Nº 3108</t>
  </si>
  <si>
    <t>COBRO COSTOS DE PAPELERIA SEGUN TRANSFERENCIA DEL EXTERIOR POR ORDEN DE PERMANENT COURT OF ARBITRATION REF.: BCB100-1639RTRS SALDOS NO UTILIZADOS LIB. 00099021001 TGN-RECURSOS ORDINARIOS (3987)</t>
  </si>
  <si>
    <t>'COBRO DE'||ÚTILES DE ESCRITORIO POR EL COMPROBANTE NRO. 1081210 DE LA FECHA, S/G. NOTA CITE PRS/GAFC-1382 DFC-423/2023 DE FECHA 14/06/2023 (HRE-TGL-9344) ENVIADA POR YACIMIENTOS PETROLIFEROS FISCALES BOLIVIANOS. DEBITO DE LA LIBRETA 00513022001 YPFB  OPERACIONES.</t>
  </si>
  <si>
    <t>'COBRO DE'||ÚTILES DE ESCRITORIO POR EL COMPROBANTE N°1081303 SEGÚN NOTA CITE: PRS/GAFC-1382 DFC-423/2023 DE FECHA 14/06/2023 (HRE-TGL-9344) DE YACIMIENTOS PETROLÍFEROS FISCALES BOLIVIANOS. (SECTOR PÚBLICO). DÉBITO DE LA LIBRETA 00513022001 YPFB - OPERACIONES, REPOSICIÓN DE ÚTILES DE ESCRITORIO.</t>
  </si>
  <si>
    <t>||TRANSFERENCIA DE FONDOS S/G MENSAJE SWIFT NRO.563 DE LA FECHA Y NOTA CITE DGAC/3568/2023 DE F.15.06.2023 (HRE-TGL-9395) DE LA DIRECCION GENERAL DE AERONAUTICA CIVIL (SECTOR PÚBLICO). DEBITO DE LA LIBRETA 00117012001 DGAC, REPOSICIÓN DE ÚTILES DE ESCRITORIO.</t>
  </si>
  <si>
    <t>||TRANSFERENCIA DE FONDOS S/G MENSAJE SWIFT NRO. 609 DE LA FECHA Y NOTA CITE DGAC/3568/2023 DE F.15.06.2023 (HRE-TGL-9395) DE LA DIRECCION GENERAL DE AERONAUTICA CIVIL (SECTOR PÚBLICO). DEBITO DE LA LIBRETA 00117012001 DGAC, REPOSICIÓN DE ÚTILES DE ESCRITORIO.</t>
  </si>
  <si>
    <t>00099021001 DEPOSITO DE EFECTIVO, DEPOSITANTE: MIRIAM MORALES TORO C.I. 2249129 L.P., CONCEPTO: DEVOLUCION DE COSTO DEL CORTE DE TELA PARA UNIFORME DE ASFI, CUENTA DE DEPOSITO: CUENTA UNICA DEL TESORO</t>
  </si>
  <si>
    <t>00081011101 DEPOSITO DE EFECTIVO, DEPOSITANTE: EDSON ENRIQUE GUARACHI CHOQUE, CONCEPTO: REPOSICION DE CREDENCIAL, CUENTA DE DEPOSITO: CUENTA UNICA DEL TESORO</t>
  </si>
  <si>
    <t>00133012001 DEPOSITO DE EFECTIVO, DEPOSITANTE: LOTERIA NACIONAL DE B Y S, CONCEPTO: SALDO DE PAGO DE PREMIOS MENORES  SORTEO MUJER HEROINA DE LA VIDA, CUENTA DE DEPOSITO: CUENTA UNICA DEL TESORO</t>
  </si>
  <si>
    <t>00099021001 DEPOSITO DE EFECTIVO, DEPOSITANTE: FREDDY IVAN CONDORI CUNO, CONCEPTO: POR COBRO INDEBIDO (SEGUNDAS NUPCIAS DE LOLA CELESTINA CUNO CANASA Q.E.P.D.), CUENTA DE DEPOSITO: CUENTA UNICA DEL TESORO</t>
  </si>
  <si>
    <t>00015011108 DEPOSITO DE EFECTIVO, DEPOSITANTE: IVAN  MARCELO CHOQUE ROCHA, CONCEPTO: REMANENTE PAGO SERVICIO DE AGUA POTABLE (SEMAPA) MES DE DICIEMBRE/2023 DDRP-COCHABAMBA, CUENTA DE DEPOSITO: CUENTA UNICA DEL TESORO</t>
  </si>
  <si>
    <t>00099021001 DEPOSITO DE EFECTIVO, DEPOSITANTE: CESAR AUGUSTO ALVARES LOPEZ, CONCEPTO: DEVOLUCION DE RECURSOS POR EL PAGO DE REFRIGERIO DICIEMBRE 2023, CUENTA DE DEPOSITO: CUENTA UNICA DEL TESORO</t>
  </si>
  <si>
    <t>00015011108 DEPOSITO DE EFECTIVO, DEPOSITANTE: IVAN  MARCELO CHOQUE ROCHA, CONCEPTO: REMANENTE PAGO SERVICIO DE ENERGIA ELECTRICA  (ELFEC) MES DE DICIEMBRE/2023 DE LA DDRP-COCHABAMBA, CUENTA DE DEPOSITO: CUENTA UNICA DEL TESORO</t>
  </si>
  <si>
    <t>00132012007 DEP.DE CHEQ.AJENOS,RET.DE CAM.,CONCEPTO: DEVOLUCION DE RECURSOS DEL 13% POR FACTURAS NO DECLARADAS,DEP.: SEDEM , PROCEDENCIA: BANCO UNION S.A., CHEQUE: 4055, FECHA DE EMISION:10/01/2024</t>
  </si>
  <si>
    <t>00099021001 DEPOSITO DE EFECTIVO, DEPOSITANTE: JUAN CARLOS GONZALES SIÑANI, CONCEPTO: DEVOLUCION DE RECURSOS POR EL PAGO DE REFRIGERIO DICIEMBRE 2023, CUENTA DE DEPOSITO: CUENTA UNICA DEL TESORO/DJBR</t>
  </si>
  <si>
    <t>00015011108 DEPOSITO DE EFECTIVO, DEPOSITANTE: IVAN  MARCELO CHOQUE ROCHA, CONCEPTO: REMANENTE PAGO SERVICIO DE TELEFONO (COMTECO) MES DE DICIEMBRE/2023 DDRP-COCHABAMBA, CUENTA DE DEPOSITO: CUENTA UNICA DEL TESORO</t>
  </si>
  <si>
    <t>00099021001 DEPOSITO DE EFECTIVO, DEPOSITANTE: RENE WILSON MURILLO PAZ, CONCEPTO: DEVOLUCION DE RECURSOS POR EL PAGO DE REFRIGERIO DICIEMBRE 2023, CUENTA DE DEPOSITO: CUENTA UNICA DEL TESORO/DJBR</t>
  </si>
  <si>
    <t>00099021001 DEPOSITO DE EFECTIVO, DEPOSITANTE: ELENA AURORA JAMACHI ALVAREZ, CONCEPTO: DEVOLUCION DE RECURSOS POR EL PAGO DE REFRIGERIO DICIEMBRE 2023, CUENTA DE DEPOSITO: CUENTA UNICA DEL TESORO/DJBR</t>
  </si>
  <si>
    <t>00283012001 DEPOSITO DE EFECTIVO, DEPOSITANTE: ALBO S.A., CONCEPTO: INTERESES Y ACTUALIZACION DDE- SEPTIEMBRE 2023, CUENTA DE DEPOSITO: CUENTA UNICA DEL TESORO</t>
  </si>
  <si>
    <t>00573012001 DEPOSITO DE EFECTIVO, DEPOSITANTE: ALEX RICHARD ARCANI LOPEZ, CONCEPTO: RECURSOS NO UTILIZADOS CONFORME A SOLICITUD 239/2023 PARA PAGO SERVICIO SENARECOM, CUENTA DE DEPOSITO: CUENTA UNICA DEL TESORO</t>
  </si>
  <si>
    <t>00578012002 DEP.DE CHEQ.AJENOS,RET.DE CAM.,CONCEPTO: REVERSION,DEP.: BOLIVIANA DE AVIACION , PROCEDENCIA: BANCO UNION S.A., CHEQUE: 17504, FECHA DE EMISION:12/01/2024</t>
  </si>
  <si>
    <t>00578012002 DEP.DE CHEQ.AJENOS,RET.DE CAM.,CONCEPTO: REVERSION,DEP.: BOLIVIANA DE AVIACION , PROCEDENCIA: BANCO UNION S.A., CHEQUE: 17505, FECHA DE EMISION:12/01/2024</t>
  </si>
  <si>
    <t>00578012002 DEP.DE CHEQ.AJENOS,RET.DE CAM.,CONCEPTO: REVERSION,DEP.: BOLIVIANA DE AVIACION , PROCEDENCIA: BANCO UNION S.A., CHEQUE: 17506, FECHA DE EMISION:12/01/2024</t>
  </si>
  <si>
    <t>00578012002 DEP.DE CHEQ.AJENOS,RET.DE CAM.,CONCEPTO: REVERSION,DEP.: BOLIVIANA DE AVIACION , PROCEDENCIA: BANCO UNION S.A., CHEQUE: 17507, FECHA DE EMISION:12/01/2024</t>
  </si>
  <si>
    <t>00015011101 DEPOSITO DE EFECTIVO, DEPOSITANTE: JESSICA ROJAS TELLERIA, CONCEPTO: DEVOLUCION DE EXAMEN PREOCUPACIONAL, CUENTA DE DEPOSITO: CUENTA UNICA DEL TESORO</t>
  </si>
  <si>
    <t>00015011108 DEPOSITO DE EFECTIVO, DEPOSITANTE: OBSCD, CONCEPTO: IMPUTACION PRESUPUESTARIA ENERGIA ELECTRICA PROG 664 FTE 11 OBS GASTO:212, CUENTA DE DEPOSITO: CUENTA UNICA DEL TESORO</t>
  </si>
  <si>
    <t>00132042002 DEPOSITO DE EFECTIVO, DEPOSITANTE: EEPAF, CONCEPTO: DEVOLUCION DE  BOLETO AEREO  DE RETORNO CON N° DE TICKET 9309178985234, CUENTA DE DEPOSITO: CUENTA UNICA DEL TESORO</t>
  </si>
  <si>
    <t>00590012001 DEPOSITO DE EFECTIVO, DEPOSITANTE: CRHISTIAN POLO EMPRESA PUBLICA QUIPUS, CONCEPTO: DEVOLUCION DE FONDOS NO EJECUTADOS, CUENTA DE DEPOSITO: CUENTA UNICA DEL TESORO</t>
  </si>
  <si>
    <t>00578012002 DEP.DE CHEQ.AJENOS,RET.DE CAM.,CONCEPTO: REVERSION,DEP.: BOLIVIANA DE AVIACION , PROCEDENCIA: BANCO UNION S.A., CHEQUE: 17508, FECHA DE EMISION:12/01/2024</t>
  </si>
  <si>
    <t>00099021001 DEPOSITO DE EFECTIVO, DEPOSITANTE: ROBERTO MARCA ACHA, CONCEPTO: DEVOLUCION PAGO DE REFRIGERIO EN DEMASIA, CUENTA DE DEPOSITO: CUENTA UNICA DEL TESORO</t>
  </si>
  <si>
    <t>00251012001 DEPOSITO DE EFECTIVO, DEPOSITANTE: INSTITUTO NACIONAL DE SALUD OCUPACIONAL, CONCEPTO: POR DEVOLUCION DEL 13% POR NO PRESENTAR LAS FACTURAS PARA EL LIBRO DE COMPRAS, CUENTA DE DEPOSITO: CUENTA UNICA DEL TESORO</t>
  </si>
  <si>
    <t>00578012002 DEP.DE CHEQ.AJENOS,RET.DE CAM.,CONCEPTO: REVERSION,DEP.: BOLIVIANA DE AVIACION , PROCEDENCIA: BANCO UNION S.A., CHEQUE: 17510, FECHA DE EMISION:12/01/2024</t>
  </si>
  <si>
    <t>00578012002 DEP.DE CHEQ.AJENOS,RET.DE CAM.,CONCEPTO: REVERSION,DEP.: BOLIVIANA DE AVIACION , PROCEDENCIA: BANCO UNION S.A., CHEQUE: 17511, FECHA DE EMISION:12/01/2024</t>
  </si>
  <si>
    <t>00578012002 DEP.DE CHEQ.AJENOS,RET.DE CAM.,CONCEPTO: REVERSION,DEP.: BOLIVIANA DE AVIACION , PROCEDENCIA: BANCO UNION S.A., CHEQUE: 17512, FECHA DE EMISION:12/01/2024</t>
  </si>
  <si>
    <t>00099021001 DEPOSITO DE EFECTIVO, DEPOSITANTE: KATHERINE MAMANI MACHACA, CONCEPTO: DEVOLUCION DE RECURSOS, CUENTA DE DEPOSITO: CUENTA UNICA DEL TESORO/DJBR</t>
  </si>
  <si>
    <t>00099021001 DEPOSITO DE EFECTIVO, DEPOSITANTE: SENASAG, CONCEPTO: DEVOLUCION DE FONDOS SEGUN PREVENTIVO N°5118, CUENTA DE DEPOSITO: CUENTA UNICA DEL TESORO</t>
  </si>
  <si>
    <t>00099021001 DEPOSITO DE EFECTIVO, DEPOSITANTE: BEATRIZ BARBARA MIRANDA GUTIERREZ, CONCEPTO: DEVOLUCION HONORARIOS QUE NO CORRESPONDE, CUENTA DE DEPOSITO: CUENTA UNICA DEL TESORO/DJBR</t>
  </si>
  <si>
    <t>00119012001 DEPOSITO DE EFECTIVO, DEPOSITANTE: ADSIB, CONCEPTO: PAGO MULTA POR ATRASOS, CUENTA DE DEPOSITO: CUENTA UNICA DEL TESORO</t>
  </si>
  <si>
    <t>00020051101 DEPOSITO DE EFECTIVO, DEPOSITANTE: CHAVEZ RIVERA LUIS RICARDO, CONCEPTO: REVERSION PARCIAL C-31 1762/23, CUENTA DE DEPOSITO: CUENTA UNICA DEL TESORO</t>
  </si>
  <si>
    <t>00099021001 DEPOSITO DE EFECTIVO, DEPOSITANTE: PROCURADURIA GENERAL DEL ESTADO, CONCEPTO: ASIGNACION DE REFRIGERIO DEVOLUCION DE PAGOS EN EXCESO, CUENTA DE DEPOSITO: CUENTA UNICA DEL TESORO</t>
  </si>
  <si>
    <t>NUMERO DE LIBRETA CUT: 00046184201 OPERACIÓN E18 TRANSFERENCIA DEL SISTEMA FINANCIERO POR CUENTA DE TERCEROS A LA CUT PARA ABONO A CUT 3987069001 CUENTA UNICA DEL TESORO LIBRETA 00046184201 DE MS-CENETROP TRASPASOS NIVEL CENTRAL A SOLICITUD DEL BANCO DE CREDITO DE BOLIVIA SA</t>
  </si>
  <si>
    <t>TRANSFERENCIA DEL EXTERIOR SEGUN SWIFT NO.653 DE FECHA 12/01/2024 ORDENANTE: CONSULADO GENERAL DE BOLIVIA, ES/BARCELONA (N5161005C) REF.: RECAUDACION EXTERIOR CEDULAS DE IDENTIDAD, (PGGP602185945297) LIB. 00340012005 SEGIP - RECAUDACION EXTERIOR - CEDULAS DE IDENTIDAD</t>
  </si>
  <si>
    <t>NUMERO DE LIBRETA CUT: 00223012002 OPERACIÓN E18 TRANSFERENCIA DEL SISTEMA FINANCIERO POR CUENTA DE TERCEROS A LA CUT TRANSFERENCIA RENDIMIENTOS AL FIDEICOMITENTE SOLICITUD BDP SAM - FIDEICOMISO NO. 20 FONABOSQUE</t>
  </si>
  <si>
    <t>NUMERO DE LIBRETA CUT: 00099021001 OPERACIÓN E75 TRANSFERENCIA DE LA CUENTA FISCAL BUN A LA CUT EN MN TRANSFERENCIA DE FONDOS A SOLICITUD DE: GOBIERNO AUTONOMO MUNICIPAL DE BELLA FLOR CITE: GAMBF 11/2024 CUENTA CUT 3987 LIBRETA NÂ° 00099021001</t>
  </si>
  <si>
    <t>TRANSFERENCIA DEL EXTERIOR SEGUN SWIFT NO.658 DE FECHA 12/01/2024 ORDENANTE: CONSULADO GENERAL DE BOLIVIA (ES/BARCELONA) REF.: SEGIP RECAUDACIÓN EXTERIOR LICENCIAS DE CONDUCIR LIB. 00340012004 SEGIP-RECAUDACION EXTERIOR-LICENCIAS DE CONDUCIR</t>
  </si>
  <si>
    <t>COBRO COSTOS DE PAPELERIA SEGUN TRANSFERENCIA DEL EXTERIOR POR ORDEN DE INTERNATIONAL COMMODITIES TRADING LTDA (BR/NITEROI) REF.: CRED IMP-388615493-1 INV 16/2024 FECHA VALOR 11/01/2024 LIB. 00513062002 YPFB - EXPORTACIÓN DE GLP Y OTROS-BOLIVIANOS</t>
  </si>
  <si>
    <t>COBRO COSTOS DE PAPELERIA SEGUN TRANSFERENCIA DEL EXTERIOR POR ORDEN DE CONSULADO GENERAL DE BOLIVIA (ES/BARCELONA) REF.: SEGIP RECAUDACIÓN EXTERIOR LICENCIAS DE CONDUCIR LIB. 00340012003 RECAUDACION EXTRANJERIA - C.I. -L.C.</t>
  </si>
  <si>
    <t>COBRO COSTOS DE PAPELERIA POR REGULARIZACION DE TRANSFERENCIA DEL EXTERIOR POR ORDEN DE SECCIÓN CONSULAR DE BOLIVIA EN ESTOCOLMO SUECIA REF.: RECAUDACIONES GESTORÍA CONSULAR DICIEMBRE 2023 LIB. 00010011102 MIN.RELACIONES EXTERIORES - GESTORIA CONSULAR LEY Nº 3108</t>
  </si>
  <si>
    <t>COBRO COSTOS DE PAPELERIA SEGUN TRANSFERENCIA DEL EXTERIOR POR ORDEN DE CONSULADO GENERAL DE BOLIVIA, ES/BARCELONA (N5161005C) REF.: RECAUDACION EXTERIOR CEDULAS DE IDENTIDAD, (PGGP602185945297) LIB. 00340012003 RECAUDACION EXTRANJERIA - C.I. -L.C.</t>
  </si>
  <si>
    <t>COBRO COSTOS DE PAPELERIA POR REGULARIZACION DE TRANSFERENCIA DEL EXTERIOR POR ORDEN DE SECCIÓN CONSULAR DE BOLIVIA EN BEIJING CHINA REF.: RECAUDACIONES GESTORÍA CONSULAR DICIEMBRE 2023 LIB. 00010011102 MIN.RELACIONES EXTERIORES - GESTORIA CONSULAR LEY Nº 3108</t>
  </si>
  <si>
    <t>COBRO COSTOS DE PAPELERIA POR REGULARIZACION DE TRANSFERENCIA DEL EXTERIOR POR ORDEN DE CONSULADO GENERAL DE BOLIVIA EN MIAMI EEUU REF.: RECAUDACIONES GESTORÍA CONSULAR DICIEMBRE 2023 LIB. 00010011102 MIN.RELACIONES EXTERIORES - GESTORIA CONSULAR LEY Nº 3108</t>
  </si>
  <si>
    <t>NUMERO DE LIBRETA CUT: 00283012001 OPERACIÓN E18 TRANSFERENCIA DEL SISTEMA FINANCIERO POR CUENTA DE TERCEROS A LA CUT SOL. ESC. DE ALMACENRA BOLIVIANA S.A.</t>
  </si>
  <si>
    <t>'COBRO DE'||ÚTILES DE ESCRITORIO POR EL COMPROBANTE N°1081557 SEGÚN NOTA CITE: PRS/GAFC-1382 DFC-423/2023 DE FECHA 14/06/2023 (HRE-TGL-9344) DE YACIMIENTOS PETROLÍFEROS FISCALES BOLIVIANOS. (SECTOR PÚBLICO). DÉBITO DE LA LIBRETA 00513022001 YPFB - OPERACIONES, REPOSICIÓN DE ÚTILES DE ESCRITORIO.</t>
  </si>
  <si>
    <t>'COBRO DE'||UTILES DE ESCRITORIO POR EL COMPROBANTE NRO. 1081568 DE LA FECHA, S/G.NOTA PRS/GAFC-1382-DFC-423/2023 DE FECHA 14/6/2023 (HRE-TGL-2023-9344) ENVIADO POR YACIMIENTOS PETROLIFEROS FISCALES BOLIVIANOS. DÉBITO DE LA LIBRETA 00513022001 YPFB-"OPERACIONES" COBRO DE ÚTILES DE ESCRITORIO.</t>
  </si>
  <si>
    <t>A:00099021001 Transferencia que realizamos a solicitud de la Unidad de Administración e Información Salarial mediante nota CITE: MEFP/VTCP/DGPOT/UAIS/No 5/2024, informe MEFP/VTCP/DGPOT/UAIS/No. 3/2024 para la reversión definitiva de las Boletas de Pago solicitadas por el SENASIR consignadas en el comprobante de pago No. 71999 H.R. 2024-16760-R</t>
  </si>
  <si>
    <t>A:00099021001 Transferencia que realizamos a solicitud de la Unidad de Administración e Información Salarial mediante nota CITE: MEFP/VTCP/DGPOT/UAIS/No 6/2024, informe MEFP/VTCP/DGPOT/UAIS/No. 3/2024 para la reversión definitiva de las Boletas de Pago solicitadas por el SENASIR consignadas en el comprobante de pago No. 72000 H.R. 2024-16760-R</t>
  </si>
  <si>
    <t>A:00099021001 Transferencia que realizamos a solicitud de la Unidad de Administración e Información Salarial mediante nota CITE: MEFP/VTCP/DGPOT/UAIS/No 7/2024, informe MEFP/VTCP/DGPOT/UAIS/No. 4/2024 para la reversión definitiva de las Boletas de Pago solicitadas por el SENASIR consignadas en el comprobante de pago No. 72001 H.R. 2024-16682-R</t>
  </si>
  <si>
    <t>00099021001 DEPOSITO DE EFECTIVO, DEPOSITANTE: LOURDES ALIAGA ZAPATA, CONCEPTO: DOBLE PERCEPCION DEL MES DE ENERO, CUENTA DE DEPOSITO: CUENTA UNICA DEL TESORO</t>
  </si>
  <si>
    <t>00576012002 DEPOSITO DE EFECTIVO, DEPOSITANTE: CARTON BOL, CONCEPTO: DEVOLUCION DE RECURSOS, CUENTA DE DEPOSITO: CUENTA UNICA DEL TESORO</t>
  </si>
  <si>
    <t>00595012002 DEPOSITO DE EFECTIVO, DEPOSITANTE: GESTORA, CONCEPTO: DEVOLUCION POR CONCEPTO MULTA EN FINIQUITO DEL SR. ALBERTO TINTA, CUENTA DE DEPOSITO: CUENTA UNICA DEL TESORO</t>
  </si>
  <si>
    <t>00099021001 DEPOSITO DE EFECTIVO, DEPOSITANTE: WILLY JAVIER NINA TEJO, CONCEPTO: DEVOLUCION RECURSOS POR DEPÓSITOS ERRONEOS OCTUBRE, NOVIEMBRE, DICIEMBRE 2023, CUENTA DE DEPOSITO: CUENTA UNICA DEL TESORO/DJBR</t>
  </si>
  <si>
    <t>00190012004 DEPOSITO DE EFECTIVO, DEPOSITANTE: GABRIEL PAREDES HERRERA, CONCEPTO: DEVOLUCION DE VIATICOS POR INCUMPLIMIENTO A REGLAMENTO DE PASAJES Y VIATICOS, CUENTA DE DEPOSITO: CUENTA UNICA DEL TESORO</t>
  </si>
  <si>
    <t>00099021001 DEPOSITO DE EFECTIVO, DEPOSITANTE: JEANNETH MIRIAM ZARATE RADA, CONCEPTO: REEMBOLSO DE BECA OTORGADO POR EL MINISTERIO DE EDUCACION, CUENTA DE DEPOSITO: CUENTA UNICA DEL TESORO</t>
  </si>
  <si>
    <t>00099021001 DEPOSITO DE EFECTIVO, DEPOSITANTE: ROSA AMALIA QUISBERT DE MARCA, CONCEPTO: DEVOLUCION DE RETROACTIVO, CUENTA DE DEPOSITO: CUENTA UNICA DEL TESORO</t>
  </si>
  <si>
    <t>00046171101 DEPOSITO DE EFECTIVO, DEPOSITANTE: SKG DE ORLANDO ROBERTO ANTONIO GUZMAN DAGLISH, CONCEPTO: SANCION POR INCUMPLIMIENTO A LA NORMA, CUENTA DE DEPOSITO: CUENTA UNICA DEL TESORO</t>
  </si>
  <si>
    <t>00578012002 DEP.DE CHEQ.AJENOS,RET.DE CAM.,CONCEPTO: REVERSION,DEP.: BOLIVIANA DE AVIACION , PROCEDENCIA: BANCO UNION S.A., CHEQUE: 17514, FECHA DE EMISION:15/01/2024</t>
  </si>
  <si>
    <t>00578012002 DEP.DE CHEQ.AJENOS,RET.DE CAM.,CONCEPTO: REVERSION,DEP.: BOLIVIANA DE AVIACION , PROCEDENCIA: BANCO UNION S.A., CHEQUE: 17513, FECHA DE EMISION:15/01/2024</t>
  </si>
  <si>
    <t>00513222001 DEPOSITO DE EFECTIVO, DEPOSITANTE: Y.P.F.B. - ORURO, CONCEPTO: PAGO MEDICAMENTOS, CUENTA DE DEPOSITO: CUENTA UNICA DEL TESORO</t>
  </si>
  <si>
    <t>00053011103 DEPOSITO DE EFECTIVO, DEPOSITANTE: MCDYD - MAURO TITO, CONCEPTO: REPOSICION DE CREDENCIAL, CUENTA DE DEPOSITO: CUENTA UNICA DEL TESORO</t>
  </si>
  <si>
    <t>00099021001 DEPOSITO DE EFECTIVO, DEPOSITANTE: JUSTA MENDOZA DE CARVAJAL, CONCEPTO: DEVOLUCION DE RETROACTIVO, CUENTA DE DEPOSITO: CUENTA UNICA DEL TESORO</t>
  </si>
  <si>
    <t>00155012001 DEPOSITO DE EFECTIVO, DEPOSITANTE: RAMIRO JAIME AVILES NOVILLO C.I.2537664 LP, CONCEPTO: PROCESO DE CONTRATACION OF SANTA CRUZ, CUENTA DE DEPOSITO: CUENTA UNICA DEL TESORO</t>
  </si>
  <si>
    <t>00099021001 DEPOSITO DE EFECTIVO, DEPOSITANTE: VERONICA CHOQUE COCARICO CI. 5940409 LP, CONCEPTO: REVERSION TOTAL DEL SUELDO DEL MES DE DICIEMBRE DE 2023, CUENTA DE DEPOSITO: CUENTA UNICA DEL TESORO</t>
  </si>
  <si>
    <t>00099021001 DEPOSITO DE EFECTIVO, DEPOSITANTE: CLAUDIO CESAR CLAROS OLIVARES, CONCEPTO: DEVOLUCION DE BECA DE ESTUDIO CONTRATO DGESU-025/2018 DE CLAUDIO CESAR CLAROS OLIVARES, CUENTA DE DEPOSITO: CUENTA UNICA DEL TESORO</t>
  </si>
  <si>
    <t>TRANSFERENCIA DEL EXTERIOR SEGUN SWIFT NO.687 Y NO.686 DE FECHA 15/01/2024 ORDENANTE: COMERCIAL MINERALS CO (ANTOFAGASTA CHILE) REF.: CRED YLB GCO 005 ODV24 VEX FULL PAY LIB. 00597012001 RECURSOS PROPIOS VENTAS YLB</t>
  </si>
  <si>
    <t>TRANSFERENCIA DEL EXTERIOR SEGUN SWIFT NO.692 Y NO.691 DE FECHA 15/01/2024 ORDENANTE: COMERCIAL MINERALS CO (ANTOFAGASTA CHILE) REF.: CRED YLB GCO 009 ODV24 VEX FULL PAY LIB. 00597012001 RECURSOS PROPIOS VENTAS YLB</t>
  </si>
  <si>
    <t>COBRO COSTOS DE PAPELERIA SEGUN TRANSFERENCIA DEL EXTERIOR POR ORDEN DE COMERCIAL MINERALS CO (ANTOFAGASTA CHILE) REF.: CRED YLB GCO 009 ODV24 VEX FULL PAY LIB. 00597012001 RECURSOS PROPIOS VENTAS YLB</t>
  </si>
  <si>
    <t>COBRO COSTOS DE PAPELERIA POR REGULARIZACION DE TRANSFERENCIA DEL EXTERIOR POR ORDEN DE CONSULADO DE BOLIVIA, CL/ANTOFAGASTA CL/00695137001. REF.: GESTORIA CONSULAR 2024011200049335, 54013218903 CHPSSN/0060679 LIB. 00010011102 MIN.RELACIONES EXTERIORES - GESTORIA CONSULAR LEY Nº 3108</t>
  </si>
  <si>
    <t>COBRO COSTOS DE PAPELERIA SEGUN TRANSFERENCIA DEL EXTERIOR POR ORDEN DE COMERCIAL MINERALS CO (ANTOFAGASTA CHILE) REF.: CRED YLB GCO 005 ODV24 VEX FULL PAY LIB. 00597012001 RECURSOS PROPIOS VENTAS YLB</t>
  </si>
  <si>
    <t>A:00373024105 Débito Automático por incumplimiento del Gobierno Autónomo Municipal de Chuma (GAM CHU), al Convenio Integubernativo de Financiamiento FDI/CONV/N°267/2019, de fecha 24 de junio de 2019, suscrito Fondo de Desarrollo Indígena y el GAM CHU para el programa "Rehabilitación de Suelos Agrícolas para la Producción Asociada con Frutales en las Markas de Chuma y Tuiluni”.</t>
  </si>
  <si>
    <t>COBRO COSTOS DE PAPELERIA POR REGULARIZACION DE TRANSFERENCIA DEL EXTERIOR POR ORDEN DE SEZIONE CONSOLARE AMBASCIATA DI BOLIVIA ROMA-ITALIA REF:GESTORIA CONSULAR DICIEMBRE 2023 LIB. 00010011102 MIN.RELACIONES EXTERIORES - GESTORIA CONSULAR LEY Nº 3108</t>
  </si>
  <si>
    <t>'COBRO DE'||UTILES DE ESCRITORIO POR EL COMPROBANTE NRO.1081703 DE LA FECHA, S/G. NOTA CITE: ESM/GAF/UCPT/191/2023 DE FECHA 27/7/2023 (HRE-TGL-11651) ENVIADO POR LA EMPRESA SIDERURGICA DEL MUTUN. DEBITO DE LA LIBRETA 00573012001 EMPRESA SIDERÚRGICA DEL MUTÚN-RECURSOS PROPIOS.</t>
  </si>
  <si>
    <t>'COBRO DE'||ÚTILES DE ESCRITORIO POR EL COMPROBANTE NRO.1081662 DE LA FECHA S/G. NOTA CITE YPFB/GAFC-0129/DFC/URTE-0025/2024 ENVIADA POR YACIMIENTOS PETROLIFEROS FISCALES BOLIVIANOS DEBITO DE LA LIBRETA 00513022001 YPFB  OPERACIONES</t>
  </si>
  <si>
    <t>'COBRO DE'||ÚTILES DE ESCRITORIO POR EL COMPROBANTE N°1081663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</si>
  <si>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 1081696 DE LA FECHA, S/G. NOTA CITE:YPFB/GAFC-0129/DFC/URTE-0025/2024 DE FECHA 12/01/2024 (HRE-TGL-894) ENVIADA POR YACIMIENTOS PETROLIFEROS FISCALES BOLIVIANOS. DEBITO DE LA LIBRETA 00513022001 YPFB  OPERACIONES.</t>
  </si>
  <si>
    <t>'COBRO DE'||ÚTILES DE ESCRITORIO POR EL COMPROBANTE N°1081659 SEGÚN NOTA YPFB/GAFC-0129/DFC/URTE-0025/2024 DE FECHA 12/1/2024 (HRE-TGL-894) (ORIGINAL CURSA EN COMP. N°1081659) DE YACIMIENTOS PETROLÍFEROS FISCALES BOLIVIANOS. (SECTOR PÚBLICO). DÉBITO DE LA LIBRETA 00513022001 YPFB - OPERACIONES, REPOSICIÓN DE ÚTILES DE ESCRITORIO.</t>
  </si>
  <si>
    <t>'COBRO DE'||UTILES DE ESCRITORIO POR EL COMPROBANTE NRO.1081712 DE LA FECHA, S/G NOTA YPFB/GAFC-0129/DFC/URTE-0025/2024 DE FECHA 12/1/2024 (HRE-TGL-894) ENVIADO POR YACIMIENTOS PETROLIFEROS FISCALES BOLIVIANOS. DÉBITO DE LA LIBRETA 00513022001 YPFB-"OPERACIONES" COBRO DE ÚTILES DE ESCRITORIO.</t>
  </si>
  <si>
    <t>00578012002 DEP.DE CHEQ.AJENOS,RET.DE CAM.,CONCEPTO: REVERSION,DEP.: BOLIVIANA DE AVIACION , PROCEDENCIA: BANCO UNION S.A., CHEQUE: 3491, FECHA DE EMISION:30/12/2023</t>
  </si>
  <si>
    <t>00578012002 DEP.DE CHEQ.AJENOS,RET.DE CAM.,CONCEPTO: REVERSION,DEP.: BOLIVIANA DE AVIACION , PROCEDENCIA: BANCO UNION S.A., CHEQUE: 3492, FECHA DE EMISION:11/01/2024</t>
  </si>
  <si>
    <t>00578012002 DEP.DE CHEQ.AJENOS,RET.DE CAM.,CONCEPTO: REVERSION,DEP.: BOLIVIANA DE AVIACION , PROCEDENCIA: BANCO UNION S.A., CHEQUE: 3493, FECHA DE EMISION:11/01/2024</t>
  </si>
  <si>
    <t>00099021001 DEPOSITO DE EFECTIVO, DEPOSITANTE: MARITA NOE RODRIGUEZ, CONCEPTO: DEVOLUCION DE RECURSOS POR LICENCIA OTORGADA EN EL MES DE JULIO DE 2023, CUENTA DE DEPOSITO: CUENTA UNICA DEL TESORO/DJBR</t>
  </si>
  <si>
    <t>00016011101 DEPOSITO DE EFECTIVO, DEPOSITANTE: NEISA NELLY HUANCA SANTA CRUZ, CONCEPTO: DEVOLUCION POR CONCEPTO DE PASAJES, CUENTA DE DEPOSITO: CUENTA UNICA DEL TESORO</t>
  </si>
  <si>
    <t>00099021001 DEPOSITO DE EFECTIVO, DEPOSITANTE: PAOLA VICENTA BAYRON MENDOZA, CONCEPTO: DEVOLUCION DE RECURSOS POR LICENCIA OTORGADA EN EL MES DE JULIO DE 2023, CUENTA DE DEPOSITO: CUENTA UNICA DEL TESORO/DJBR</t>
  </si>
  <si>
    <t>00099021001 DEPOSITO DE EFECTIVO, DEPOSITANTE: BEATRIZ SOLETO SELUM, CONCEPTO: DEVOLUCION DE RECURSOS POR LICENCIA OTORGADA EN EL MES DE SEP/2023, CUENTA DE DEPOSITO: CUENTA UNICA DEL TESORO/DJBR</t>
  </si>
  <si>
    <t>00099021001 DEPOSITO DE EFECTIVO, DEPOSITANTE: EDSON BORIS VILLAGOMEZ CARRASCO, CONCEPTO: DEVOLUCION DE RECURSOS POR LICENCIA OTORGADA EN EL MES DE JULIO DE 2023, CUENTA DE DEPOSITO: CUENTA UNICA DEL TESORO/DJBR</t>
  </si>
  <si>
    <t>00099021001 DEP.DE CHEQ.AJENOS,RET.DE CAM.,CONCEPTO: REVERSION POR COMBUSTIBLE PREV 8-14 Y 8-21,DEP.: FUERZA AEREA BOLIVIANA , PROCEDENCIA: BANCO UNION S.A., CHEQUE: 15807, FECHA DE EMISION:11/01/2024</t>
  </si>
  <si>
    <t>00099021001 DEP.DE CHEQ.AJENOS,RET.DE CAM.,CONCEPTO: REVERSION POR COMBUSTIBLE PREV 8-22,DEP.: FUERZA AEREA BOLIVIANA , PROCEDENCIA: BANCO UNION S.A., CHEQUE: 15808, FECHA DE EMISION:11/01/2024</t>
  </si>
  <si>
    <t>00099021001 DEP.DE CHEQ.AJENOS,RET.DE CAM.,CONCEPTO: REVERSION POR CONCEPTO DE COMPRA DE COMBUSTIBLE TERRESTRE GESTION 2017,DEP.: FUERZA AEREA BOLIVIANA , PROCEDENCIA: BANCO UNION S.A., CHEQUE: 15806, FECHA DE EMISION:11/01/2024</t>
  </si>
  <si>
    <t>00580012001 DEP.DE CHEQ.AJENOS,RET.DE CAM.,CONCEPTO: DESCUENTO LICENCIA SIN GOCE DE HABERES MES NOVIEMBRE 2023,DEP.: DEPÓSITOS ADUANEROS BOLIVIANOS , PROCEDENCIA: BANCO UNION S.A., CHEQUE: 1282, FECHA DE EMISION:10/01/2024</t>
  </si>
  <si>
    <t>00580012001 DEP.DE CHEQ.AJENOS,RET.DE CAM.,CONCEPTO: DEVOLUCION 13% FACTURAS YPFB (JHONNY LUCERO CAHUANA),DEP.: DEPÓSITOS ADUANEROS BOLIVIANOS , PROCEDENCIA: BANCO UNION S.A., CHEQUE: 1284, FECHA DE EMISION:10/01/2024</t>
  </si>
  <si>
    <t>00597012001 DEPOSITO DE EFECTIVO, DEPOSITANTE: GUSTAVO ALEJANDRO MENESES SILES, CONCEPTO: DEVOLUCION DE VIATICOS PAGADOS POR ANTICIPO DE VIAJE REALIZADO A BRASIL, CUENTA DE DEPOSITO: CUENTA UNICA DEL TESORO</t>
  </si>
  <si>
    <t>00010011101 DEPOSITO DE EFECTIVO, DEPOSITANTE: JAIME ADHEMAR FLORES HURTADO, CONCEPTO: DEVOLUCION POR USO DE CREDITO EN DEMASIA DE LINEA COORPORATIVA 71271750, CUENTA DE DEPOSITO: CUENTA UNICA DEL TESORO</t>
  </si>
  <si>
    <t>00010011101 DEPOSITO DE EFECTIVO, DEPOSITANTE: FANY ELIA TIÑINI HUAYTA, CONCEPTO: DEVOLUCION POR USO DE CREDITO EN DEMASIA DE LINEA COORPORATIVA 72011928, CUENTA DE DEPOSITO: CUENTA UNICA DEL TESORO</t>
  </si>
  <si>
    <t>00010011101 DEPOSITO DE EFECTIVO, DEPOSITANTE: MARCO ANTONIO ARCE VALDIVIA, CONCEPTO: DEVOLUCION POR USO DE CREDITO EN DEMASIA DE LINEA COORPORATIVA 71225722, CUENTA DE DEPOSITO: CUENTA UNICA DEL TESORO</t>
  </si>
  <si>
    <t>00010011101 DEPOSITO DE EFECTIVO, DEPOSITANTE: AMMER REYNALDO MARIACA RAMIREZ, CONCEPTO: DEVOLUCION POR USO DE CREDITO EN DEMASIA DE LINEA COORPORATIVA 72034260, CUENTA DE DEPOSITO: CUENTA UNICA DEL TESORO</t>
  </si>
  <si>
    <t>00081011101 DEPOSITO DE EFECTIVO, DEPOSITANTE: CARMEN ROSA MONASTERIOS RIVEROS, CONCEPTO: REPOSICION DE CREDENCIAL INSTITUCIONAL DEL MOPSV, CUENTA DE DEPOSITO: CUENTA UNICA DEL TESORO</t>
  </si>
  <si>
    <t>00099021001 DEP.DE CHEQ.AJENOS,RET.DE CAM.,CONCEPTO: MARIO PAREDES URIONA,DEP.: BANCO UNION S.A. , PROCEDENCIA: BANCO UNION S.A., CHEQUE: 202354, FECHA DE EMISION:16/01/2024/DJBR</t>
  </si>
  <si>
    <t>00046171101 DEPOSITO DE EFECTIVO, DEPOSITANTE: DILOFI SRL, CONCEPTO: SANCION JURIDICA, CUENTA DE DEPOSITO: CUENTA UNICA DEL TESORO</t>
  </si>
  <si>
    <t>00081011101 DEPOSITO DE EFECTIVO, DEPOSITANTE: MINISTERIO DE OBRAS PUBLICAS SERVICIOS Y VIVIENDAS, CONCEPTO: REPOSICION DE CREDENCIAL, CUENTA DE DEPOSITO: CUENTA UNICA DEL TESORO</t>
  </si>
  <si>
    <t>00099021001 DEP.DE CHEQ.AJENOS,RET.DE CAM.,CONCEPTO: SUBSIDIO POR INCAPACIDAD TEMPORAL RETRO ACTIVO DE ENERO-ABRIL 2023,DEP.: CONTRALORIA GENERAL DEL ESTADO , PROCEDENCIA: BANCO NACIONAL DE BOLIVIA S.A., CHEQUE: 7646734, FECHA DE EMISION:30/12/2023</t>
  </si>
  <si>
    <t>00099021001 DEP.DE CHEQ.AJENOS,RET.DE CAM.,CONCEPTO: SUBSIDIO POR INCAPACIDAD TEMPORAL NOVIEMBRE 2023,DEP.: CONTRALORIA GENERAL DEL ESTADO , PROCEDENCIA: BANCO NACIONAL DE BOLIVIA S.A., CHEQUE: 7646327, FECHA DE EMISION:30/12/2023</t>
  </si>
  <si>
    <t>00291012002 DEPOSITO DE EFECTIVO, DEPOSITANTE: ROMMEL CONDORI MARQUEZ, CONCEPTO: REPOSICION DE CREDENCIAL, CUENTA DE DEPOSITO: CUENTA UNICA DEL TESORO</t>
  </si>
  <si>
    <t>00099024113 DEPOSITO DE EFECTIVO, DEPOSITANTE: LAURIANO HILARI CHIRI, CONCEPTO: DEVOLUCION, CUENTA DE DEPOSITO: CUENTA UNICA DEL TESORO</t>
  </si>
  <si>
    <t>00046024204 DEPOSITO DE EFECTIVO, DEPOSITANTE: MINISTERIO DE SALUD Y DEPORTES, CONCEPTO: DEVOLUCION POR ASIGNACION DE VIATICOS DR. JOSE ANIBAL PARRADO, CUENTA DE DEPOSITO: CUENTA UNICA DEL TESORO</t>
  </si>
  <si>
    <t>00020051101 DEPOSITO DE EFECTIVO, DEPOSITANTE: HENRY JUAN CALLISAYA MAMANI, CONCEPTO: REVERSION, CUENTA DE DEPOSITO: CUENTA UNICA DEL TESORO</t>
  </si>
  <si>
    <t>00046031102 DEPOSITO DE EFECTIVO, DEPOSITANTE: CORP. ATLANTIS, CONCEPTO: DEVOLUCION EXCEDENTE DE PAGO COMPROBANTE C-31 N°455 GESTION 2023, CUENTA DE DEPOSITO: CUENTA UNICA DEL TESORO</t>
  </si>
  <si>
    <t>COBRO COSTOS DE PAPELERIA POR REGULARIZACION DE TRANSFERENCIA DEL EXTERIOR POR ORDEN DE CONSULADO DE BOLIVIA JUJUY-ARGENTINA REF:GESTORIA CONSULAR DICIEMBRE 2023 LIB. 00010011102 MIN.RELACIONES EXTERIORES - GESTORIA CONSULAR LEY Nº 3108</t>
  </si>
  <si>
    <t>NUMERO DE LIBRETA CUT: 00099021001 OPERACIÓN E75 TRANSFERENCIA DE LA CUENTA FISCAL BUN A LA CUT EN MN TRANSF.FDOS.GOBIERNO AUTONOMO MUNICIPAL DE SUCRE, CITE:DIR.FINANCIERA CITE NÂ° 11/2024 CUENTA CUT 3987 LIBRETA NÂ° 00099021001</t>
  </si>
  <si>
    <t>NUMERO DE LIBRETA CUT: 00099021001 OPERACIÓN E18 TRANSFERENCIA DEL SISTEMA FINANCIERO POR CUENTA DE TERCEROS A LA CUT Devolución al TGN por concepto de conciliación de compensacion de fracción complementaria-conciliación 2023- de la gestora publica de la seguridad social de largo plazo</t>
  </si>
  <si>
    <t>NUMERO DE LIBRETA CUT: 00099021001 OPERACIÓN E18 TRANSFERENCIA DEL SISTEMA FINANCIERO POR CUENTA DE TERCEROS A LA CUT Devolución al TGN por concepto de conciliación de compensación de cotizaciones mensual julio 2023. de la gestora publica de la seguridad social de largo plazo</t>
  </si>
  <si>
    <t>A:00099021001 Pago de capital e interés corriente a favor del TGN del vcto. 16-01-2024, adeudados por el GAD La Paz, correspondiente al Crédito CAF 2760.</t>
  </si>
  <si>
    <t>VENTA DE DIVISAS CON TRANSFERENCIA DE FONDOS A SOLICITUD DE YACIMIENTOS PETROLIFEROS FISCALES BOLIVIANOS SEGUN SOLICITUD 20193 REF: TRAFIGURA CHILE LIMITADA 11ER POST PAGO SUM HIDR LIQ OCCIDENTE CHILE 2023 OP UPCA 1649 HR DCIM 27806 2023 LIB. 00513012004 LBP-YPFB-UNICOMERCIAL (4030005415/1-2188907)</t>
  </si>
  <si>
    <t>PAGO A BID PRÉSTAMO 3797/BL-BO VCTO. 15-01-2024 POR CUENTA DE TGN , NTI. 018220 VALOR 16-01-2024 INTERESES USD 1.125,41 CTA. 3987 CUENTA UNICA DEL TESORO LIB. 00099021001 REF.: COMISIONES BANCARIAS</t>
  </si>
  <si>
    <t>PAGO A BID PRÉSTAMO 5376/OC-BO VCTO. 15-01-2024 POR CUENTA DE TGN , NTI. 018311 VALOR 16-01-2024 INTERESES USD 133.170,92 COMISIONES USD 1.016.444,74 CTA. 3987 CUENTA UNICA DEL TESORO LIB. 00099021001 REF.: COMISIONES BANCARIAS</t>
  </si>
  <si>
    <t>PAGO A IDA PRÉSTAMO 5745-BO VCTO. 15-01-2024 POR CUENTA DE TGN , NTI. 018270 VALOR 16-01-2024 CAPITAL USD 15.000,89 INTERESES USD 436,58 CTA. 3987 CUENTA UNICA DEL TESORO LIB. 00099021001 REF.: COMISIONES BANCARIAS</t>
  </si>
  <si>
    <t>COBRO COSTOS DE PAPELERIA SEGUN TRANSFERENCIA DEL EXTERIOR POR ORDEN DE MGAS COMERCIALIZADORA DE GAS (BRAZIL RIO DE JANEIRO) REF.: CRED INV PPA-MC 03/24 FECHA VALOR 16/01/2024 LIB. 00513012007 YPFB - RECURSOS NACIONALIZACIÓN</t>
  </si>
  <si>
    <t>COBRO COSTOS DE PAPELERIA SEGUN TRANSFERENCIA DEL EXTERIOR POR ORDEN DE FIDEICOMISO HERCO-CKM (LIMA PERU) REF.: CRED EMBARQUE 02 - YPFB 2024 -06 CISTER FECHA VALOR 16/01/2024 LIB. 00513062002 YPFB - EXPORTACIÓN DE GLP Y OTROS-BOLIVIANOS</t>
  </si>
  <si>
    <t>'COBRO DE'||ÚTILES DE ESCRITORIO POR EL COMPROBANTE N°1081826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</si>
  <si>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NRO.1081836 DE LA FECHA S/G. NOTA CITE CITE PRS/GAFC-1382/2023 DFC-423/2023 DE F.14.06.2023 (HRE-TGL-9344) ENVIADA POR YACIMIENTOS PETROLIFEROS FISCALES BOLIVIANOS DEBITO DE LA LIBRETA 00513022001 YPFB  OPERACIONES</t>
  </si>
  <si>
    <t>COBRO COSTOS DE PAPELERIA SEGUN TRANSFERENCIA DEL EXTERIOR POR ORDEN DE COPA ENERGIA DISTRIBUIDORA DE GAS S.A. (BR/SAO PAULO) REF.: CRED 34/2024 BNY CUST RRN - F9S2401164342700 FECHA VALOR 16/01/2024 LIB. 00513062002 YPFB - EXPORTACIÓN DE GLP Y OTROS-BOLIVIANOS</t>
  </si>
  <si>
    <t>COBRO COSTOS DE PAPELERIA POR REGULARIZACION DE TRANSFERENCIA DEL EXTERIOR POR ORDEN DE CONSULADO GENERAL DE BOLIVIA BUENOS AIRES-ARGENTINA REF:GESTORIA CONSULAR MES DE DICIEMBRE LIB. 00010011102 MIN.RELACIONES EXTERIORES - GESTORIA CONSULAR LEY Nº 3108</t>
  </si>
  <si>
    <t>COBRO COSTOS DE PAPELERIA POR REGULARIZACION DE TRANSFERENCIA DEL EXTERIOR POR ORDEN DE CONSULADO GENERAL DE BOLIVIA, ES/BARCELONA ES/N5161005C. REF.: GESTORIA CONSULAR 2024011200086570, PGGP602185945300 CHPSSN/0128796. LIB. 00010011102 MIN.RELACIONES EXTERIORES - GESTORIA CONSULAR LEY Nº 3108</t>
  </si>
  <si>
    <t>||COMISION TRANSFERENCIA FDOS.AL EXTERIOR 0,10% S/USD 97.100,29 REEM. GASTOS COMUNICACIÓN BS220.- Y EMISION COMPROBANTE CONTABLE BS50.- REF: PAGO 30 LC I-2022-23 P/C ECEBOL A/F THYSSENKRUPP INDUSTRIAL SOLUTIONS SAU EN COMPLEMENTO A COMPROBANTE S-1081785 DE LA FECHA. LIB: 00132032001 ECEBOL - GESTION OPERATIVA REF: COMISIONES PAGO 30 LC I-2022-23.</t>
  </si>
  <si>
    <t>||COMISION TRANSFERENCIA FDOS.AL EXTERIOR 0,10% S/USD 2.443.411,48 (EQUIV. EUR 2.231.227.-) REEM. GASTOS COMUNICACIÓN BS220.- Y EMISION COMPROBANTE CONTABLE BS50.- REF: PAGO N°1 LC I-2023-35 P/C ENVIBOL A/F TIAMA AMERICAS INC., EN COMPLEMENTO A COMPROBANTE S-1081803 DE LA FECHA. LIB:00132072001 SEDEM-ADMINISTRACION RECAUDACION ENVIBOL EN BOLIVIANOS REF:COMIS PAGO 1 LC I-2023-35</t>
  </si>
  <si>
    <t>00595012002 DEPOSITO DE EFECTIVO, DEPOSITANTE: GESTORA, CONCEPTO: DEVOLUCION POR CONCEPTO DE FINIQUITO ALBERTO TINTA, CUENTA DE DEPOSITO: CUENTA UNICA DEL TESORO</t>
  </si>
  <si>
    <t>00283012003 DEPOSITO DE EFECTIVO, DEPOSITANTE: ADUANA NACIONAL, CONCEPTO: DEVOLUCION VIATICOS LUIS ALBERTO LAGUNA SUBELZA PIA 1RA DIC/23 POTOSI, CUENTA DE DEPOSITO: CUENTA UNICA DEL TESORO</t>
  </si>
  <si>
    <t>00046171101 DEPOSITO DE EFECTIVO, DEPOSITANTE: EMPRESA: EVOLUCIONMEDIC SRL, CONCEPTO: SANCION POR INCUMPLIMIENTO A LA NORMA SEGUN RES. ADM S/175 EN FECHA 23/12/2022, CUENTA DE DEPOSITO: CUENTA UNICA DEL TESORO</t>
  </si>
  <si>
    <t>00099021001 DEP.DE CHEQ.AJENOS,RET.DE CAM.,CONCEPTO: TRIBUNAL CONSTITUCIONAL PLURINACIONAL,DEP.: CAJA PETROLERA DE SALUD SUCRE , PROCEDENCIA: BANCO UNION S.A., CHEQUE: 25187, FECHA DE EMISION:28/12/2023</t>
  </si>
  <si>
    <t>00283052001 DEPOSITO DE EFECTIVO, DEPOSITANTE: CRISTHIAN JESUS CRUZ LAURA 10344387 CH, CONCEPTO: DESCUENTO SEGUN REPORTE DE ASISTENCIA DE 44 MIN CORRESPONDIENTE AL MES DE DICIEMBRE, CUENTA DE DEPOSITO: CUENTA UNICA DEL TESORO</t>
  </si>
  <si>
    <t>00015011108 DEPOSITO DE EFECTIVO, DEPOSITANTE: JUBILADOS BANCA PRIVADA, CONCEPTO: PAGO SERVICIO DE AGUA POTABLE (20%FACTURA ENERO 2024), CUENTA DE DEPOSITO: CUENTA UNICA DEL TESORO</t>
  </si>
  <si>
    <t>00099021001 DEP.DE CHEQ.AJENOS,RET.DE CAM.,CONCEPTO: REEMBOLSO POR INCAPACIDAD TEMPORAL NOVIEMBRE/2023-ORURO,DEP.: CONTRALORIA GENERAL DEL ESTADO , PROCEDENCIA: BANCO NACIONAL DE BOLIVIA S.A., CHEQUE: 5078061, FECHA DE EMISION:29/12/2023</t>
  </si>
  <si>
    <t>00099021001 DEPOSITO DE EFECTIVO, DEPOSITANTE: JUANA MAYTE MITMA MAMANI CI. 4066072, CONCEPTO: DEVOLUCION DE FONDOS PARA VIATICOS, CUENTA DE DEPOSITO: CUENTA UNICA DEL TESORO/DJBR</t>
  </si>
  <si>
    <t>00099021001 DEPOSITO DE EFECTIVO, DEPOSITANTE: JOSE LUIS MENDOZA PAREDES CI.1094874, CONCEPTO: DEVOLUCION DE FONDOS PARA VIATICOS, CUENTA DE DEPOSITO: CUENTA UNICA DEL TESORO</t>
  </si>
  <si>
    <t>00099021001 DEPOSITO DE EFECTIVO, DEPOSITANTE: JUAN CARLOS LOPEZ VASQUEZ CI. 1146782, CONCEPTO: DEVOLUCION DE FONDOS PARA VIATICOS, CUENTA DE DEPOSITO: CUENTA UNICA DEL TESORO</t>
  </si>
  <si>
    <t>00099021001 DEPOSITO DE EFECTIVO, DEPOSITANTE: VICTOR SOTOMAYOR GUZMAN CI.3011851, CONCEPTO: DEVOLUCION DE FONDOS PARA VIATICOS, CUENTA DE DEPOSITO: CUENTA UNICA DEL TESORO</t>
  </si>
  <si>
    <t>00099021001 DEPOSITO DE EFECTIVO, DEPOSITANTE: PRIMITIVO LEDEZMA MANCILLA CI.3104307, CONCEPTO: DEVOLUCION DE FONDOS PARA VIATICOS, CUENTA DE DEPOSITO: CUENTA UNICA DEL TESORO</t>
  </si>
  <si>
    <t>00099021001 DEPOSITO DE EFECTIVO, DEPOSITANTE: YANNET CHOQUE CHOQUE CI.6099935, CONCEPTO: DEVOLUCION DE FONDOS PARA VIATICOS, CUENTA DE DEPOSITO: CUENTA UNICA DEL TESORO</t>
  </si>
  <si>
    <t>00099021001 DEPOSITO DE EFECTIVO, DEPOSITANTE: CARLOS RAUL MONTAÑO INTURIAS CI.5154985, CONCEPTO: DEVOLUCION DE FONDOS PARA VIATICOS, CUENTA DE DEPOSITO: CUENTA UNICA DEL TESORO</t>
  </si>
  <si>
    <t>00578012002 DEP.DE CHEQ.AJENOS,RET.DE CAM.,CONCEPTO: REVERSION,DEP.: BOLIVIANA DE AVIACION , PROCEDENCIA: BANCO UNION S.A., CHEQUE: 17528, FECHA DE EMISION:17/01/2024</t>
  </si>
  <si>
    <t>00099021001 DEPOSITO DE EFECTIVO, DEPOSITANTE: BETTY LENIZ ALI CI. 3680133, CONCEPTO: DEVOLUCION DE FONDOS PARA VIATICOS, CUENTA DE DEPOSITO: CUENTA UNICA DEL TESORO</t>
  </si>
  <si>
    <t>00020051101 DEPOSITO DE EFECTIVO, DEPOSITANTE: BRAULIA CALLE DE PACHECO, CONCEPTO: REVERSION, CUENTA DE DEPOSITO: CUENTA UNICA DEL TESORO</t>
  </si>
  <si>
    <t>00190012003 DEPOSITO DE EFECTIVO, DEPOSITANTE: ADALID MAMANI CHOQUE, CONCEPTO: DEVOLUCION POR GASTOS DE GASOLINA GESTION 2023, CUENTA DE DEPOSITO: CUENTA UNICA DEL TESORO</t>
  </si>
  <si>
    <t>00046171101 DEPOSITO DE EFECTIVO, DEPOSITANTE: ESBAFOX SRL, CONCEPTO: SEGUNDA CUOTA PLAN DE PAGOS SANCION PECUNARIA  FALTA REG FARM SEGUN RES ADM N°S/224, CUENTA DE DEPOSITO: CUENTA UNICA DEL TESORO</t>
  </si>
  <si>
    <t>00099021001 DEPOSITO DE EFECTIVO, DEPOSITANTE: BERNAL MAMANI CAPCHIRI, CONCEPTO: DEVOLUCION DE MONTO POR PERCEPCION MAYOR O ENCIMA DEL SUELDO DEL PRESIDENTE EN DICIEMBRE, CUENTA DE DEPOSITO: CUENTA UNICA DEL TESORO</t>
  </si>
  <si>
    <t>00099021001 DEPOSITO DE EFECTIVO, DEPOSITANTE: CARLOS ANTONIO PADILLA, CONCEPTO: DEVOLUCION DE HABERES, CUENTA DE DEPOSITO: CUENTA UNICA DEL TESORO/DJBR</t>
  </si>
  <si>
    <t>00206012001 DEPOSITO DE EFECTIVO, DEPOSITANTE: INSTITUTO NACIONAL DE ESTADISTICA, CONCEPTO: DEPÓSITO POR VENTA DE LA OFICINA CENTRAL LA PAZ DE FECHA 16/01/2024, CUENTA DE DEPOSITO: CUENTA UNICA DEL TESORO</t>
  </si>
  <si>
    <t>COBRO COSTOS DE PAPELERIA SEGUN TRANSFERENCIA DEL EXTERIOR POR ORDEN DE INTERNATIONAL COMMODITIES TRADING LTDA (BR/NITEROI) REF.: CRED IMP-389745706 INV 38/2024 FECHA VALOR 16/01/2024 LIB. 00513062002 YPFB - EXPORTACIÓN DE GLP Y OTROS-BOLIVIANOS</t>
  </si>
  <si>
    <t>COBRO COSTOS DE PAPELERIA SEGUN TRANSFERENCIA DEL EXTERIOR POR ORDEN DE LATIN OIL S.A. (UY/MALDONADO) REF.: CRED PROF.RECON IB24A1698284221 FECHA VALOR 16/01/2024 LIB. 00513012007 YPFB - RECURSOS NACIONALIZACIÓN</t>
  </si>
  <si>
    <t>NUMERO DE LIBRETA CUT: 00099021001 OPERACIÓN E75 TRANSFERENCIA DE LA CUENTA FISCAL BUN A LA CUT EN MN TRANSFERENCIA DE FONDOS A SOLICITUD DE: GOB. AUTONOMO MCPAL. BETANZOS - CUENTA UNICA MUNICIPAL - CUM CITE: GAMB/DESP/13/2024</t>
  </si>
  <si>
    <t>NUMERO DE LIBRETA CUT: 00099021001 OPERACIÓN E75 TRANSFERENCIA DE LA CUENTA FISCAL BUN A LA CUT EN MN TRANSFERENCIA DE FONDOS A SOLICITUD DE: GOB. AUTONOMO MCPAL. BETANZOS - CUENTA UNICA MUNICIPAL - CUM CITE: GAMB/DESP/14/2024</t>
  </si>
  <si>
    <t>REGULARIZACION DE TRANSFERENCIA DEL EXTERIOR SEGUN SWIFT NO.434 DE FECHA 17/01/2024 ORDENANTE: CONSULADO GENERAL DE BOLIVIA (BUENOS AIRES ARGENTINA) REF.: GOVERNMENT SERVI LIB. 00340012005 SEGIP - RECAUDACION EXTERIOR - CEDULAS DE IDENTIDAD</t>
  </si>
  <si>
    <t>COBRO COSTOS DE PAPELERIA POR REGULARIZACION DE TRANSFERENCIA DEL EXTERIOR POR ORDEN DE CONSULADO DE BOLIVIA EN BILBAO ESPAÑA REF.: RECAUDACION GESTORÍA CONSULAR POR EL MES DE DICIEMBRE 2023 LIB. 00010011102 MIN.RELACIONES EXTERIORES - GESTORIA CONSULAR LEY Nº 3108</t>
  </si>
  <si>
    <t>COBRO COSTOS DE PAPELERIA POR REGULARIZACION DE TRANSFERENCIA DEL EXTERIOR POR ORDEN DE CONSULADO DE BOLIVIA EN SEVILLA ESPAÑA REF.: RECAUDACION GESTORÍA CONSULAR POR EL MES DE DICIEMEBRE 2023 LIB. 00010011102 MIN.RELACIONES EXTERIORES - GESTORIA CONSULAR LEY Nº 3108</t>
  </si>
  <si>
    <t>COBRO COSTOS DE PAPELERIA POR REGULARIZACION DE TRANSFERENCIA DEL EXTERIOR POR ORDEN DE EMBAJADA DE BOLIVIA EN SUIZA GINEBRA REF.: RECAUDACION GESTORÍA CONSULAR POR EL MES DE DICIEMBRE 2023 LIB. 00010011102 MIN.RELACIONES EXTERIORES - GESTORIA CONSULAR LEY Nº 3108</t>
  </si>
  <si>
    <t>COBRO COSTOS DE PAPELERIA POR REGULARIZACION DE TRANSFERENCIA DEL EXTERIOR POR ORDEN DE CONSULADO DE MURCIA ESPAÑA REF.: RECAUDACION GESTORÍA CONSULAR POR EL MES DE DICIEMBRE 2023 LIB. 00010011102 MIN.RELACIONES EXTERIORES - GESTORIA CONSULAR LEY Nº 3108</t>
  </si>
  <si>
    <t>||AMPLIACION DE VALIDEZ 0,15% S/USD 3.985,68 POR 137 DIAS, REEMB. GASTOS DE COMUNICACION BS220.- Y EMISION DE COMPROBANTE CONTABLE BS50.- S/G NOTA SEDEM/GG/KB N°0006/2024 REF: I-2023-26 P/C EPP KOKABOL A/F HENAN OCEAN MACHINERY EQUIPMENT CO., LTD. LIB:00132102001 KOKABOL  GESTION OPERATIVA REF: COMISIONES ENMIENDA 4 LC I-2023-26.</t>
  </si>
  <si>
    <t>||COMISION TRANSFERENCIA FDOS.AL EXTERIOR 0,10% S/USD696.127,32, REEMB.GSTS.COMUNICACION BS220.-Y EMISION COMP.CONTABLE BS50.-REF.:PAGO 6 LC I-2023-40 P/C EMPRESA PUBLICA QUIPUS A/F GREAT CHIN LIMITED,EN COMPL.A COMP.1081905,17/01/24. LIB.00590012001 EMPRESA PÚBLICA QUIPUS - RECURSOS ESPECÍFICOS REF.:COMISIONES PAGO 6 LC I-2023-40</t>
  </si>
  <si>
    <t>||TRANSFERENCIA DE FONDOS S/G. MENSAJES SWIFT NROS. 816 Y 814 DE LA FECHA, Y NOTA REMITIDA POR LA DIRECCIÓN GENERAL DE AERONAUTICA CIVIL CITE: DGAC/3568/2023 DE FECHA 15/06/2023 (HRE-TGL-9395) (SECTOR PÚBLICO). DÉBITO DE LA LIBRETA 00117012001 DGAC, REPOSICIÓN ÚTILES DE ESCRITORIO.</t>
  </si>
  <si>
    <t>COBRO COSTOS DE PAPELERIA POR REGULARIZACION DE TRANSFERENCIA DEL EXTERIOR POR ORDEN DE CONSULADO GENERAL DE BOLIVIA EN LOS ANGELES EEUU REF.: RECAUDACIONES GESTORÍA CONSULAR DICIEMBRE 2023 LIB. 00010011102 MIN.RELACIONES EXTERIORES - GESTORIA CONSULAR LEY Nº 3108</t>
  </si>
  <si>
    <t>COBRO COSTOS DE PAPELERIA POR REGULARIZACION DE TRANSFERENCIA DEL EXTERIOR POR ORDEN DE EMBAJADA DE BOLIVIA EN MEXICO REF.: RECAUDACION GESTORÍA CONSULAR POR EL MES DE DICIEMBRE 2023 LIB. 00010011102 MIN.RELACIONES EXTERIORES - GESTORIA CONSULAR LEY Nº 3108</t>
  </si>
  <si>
    <t>COBRO COSTOS DE PAPELERIA POR REGULARIZACION DE TRANSFERENCIA DEL EXTERIOR POR ORDEN DE CONSULADO GENERAL DE BOLIVIA EN SANTIAGO CHILE REF.: RECAUDACIONES GESTORÍA CONSULAR DICIEMBRE 2023 Y SALDOS SUPERAVITARIOS LIB. 00010011102 MIN.RELACIONES EXTERIORES - GESTORIA CONSULAR LEY Nº 3108</t>
  </si>
  <si>
    <t>COBRO COSTOS DE PAPELERIA POR REGULARIZACION DE TRANSFERENCIA DEL EXTERIOR POR ORDEN DE EMBAJADA DE BOLIVIA EN PARIS FRANCIA REF.: RECAUDACION GESTORÍA CONSULAR POR EL MES DE DICIEMBRE 2023 LIB. 00010011102 MIN.RELACIONES EXTERIORES - GESTORIA CONSULAR LEY Nº 3108</t>
  </si>
  <si>
    <t>COBRO COSTOS DE PAPELERIA POR REGULARIZACION DE TRANSFERENCIA DEL EXTERIOR POR ORDEN DE SECCION CONSULAR DE BOLIVIA EN PAISES BAJOS, LA HAYA REF.: RECAUDACIONES GESTORÍA CONSULAR NOVIEMBRE Y DICIEMBRE 2023 LIB. 00010011102 MIN.RELACIONES EXTERIORES - GESTORIA CONSULAR LEY Nº 3108</t>
  </si>
  <si>
    <t>COBRO COSTOS DE PAPELERIA POR REGULARIZACION DE TRANSFERENCIA DEL EXTERIOR POR ORDEN DE CONSULADO DE BOLIVIA EN CORUMBA BRASIL REF.: RECAUDACIONES GESTORÍA CONSULAR DICIEMBRE 2023 LIB. 00010011102 MIN.RELACIONES EXTERIORES - GESTORIA CONSULAR LEY Nº 3108</t>
  </si>
  <si>
    <t>COBRO COSTOS DE PAPELERIA POR REGULARIZACION DE TRANSFERENCIA DEL EXTERIOR POR ORDEN DE CONSULADO GENERAL DE BOLIVIA EN PERU LIMA REF.: RECAUDACIONES GESTORÍA CONSULAR DICIEMBRE 2023 LIB. 00010011102 MIN.RELACIONES EXTERIORES - GESTORIA CONSULAR LEY Nº 3108</t>
  </si>
  <si>
    <t>TRANSFERENCIA DE FONDOS AL EXTERIOR A SOLICITUD DE MINISTERIO DE EDUCACION SEGUN SOLICITUD 20174 REF: TRANSFERENCIA A LA UNIVERSIDAD CURTIN AUSTRALIA POR CONCEPTO DE PAGO DE COLEGIATURA SEGUNDO SEMESTRE GESTION 2023 DEL BECARIO CHRISTIAN FABIAN CENTELLAS ASLLANI QUIEN CURSA LA MAESTRIA EN CIENCIA GE LIB. 00099021001 TGN-RECURSOS ORDINARIOS (3987)</t>
  </si>
  <si>
    <t>'COBRO DE'||ÚTILES DE ESCRITORIO POR EL COMPROBANTE NRO.1081902 DE LA FECHA S/G. NOTA CITE CITE PRS/GAFC-1382/2023 DFC-423/2023 DE F.14.06.2023 (HRE-TGL-9344) ENVIADA POR YACIMIENTOS PETROLIFEROS FISCALES BOLIVIANOS DEBITO DE LA LIBRETA 00513022001 YPFB  OPERACIONES</t>
  </si>
  <si>
    <t>'COBRO DE'||ÚTILES DE ESCRITORIO POR EL COMPROBANTE NRO. 1081919 DE LA FECHA, S/G. NOTA CITE PRS/GAFC-1382 DFC-423/2023 DE FECHA 14/06/2023 (HRE-TGL-9344) ENVIADA POR YACIMIENTOS PETROLIFEROS FISCALES BOLIVIANOS. DEBITO DE LA LIBRETA 00513022001 YPFB  OPERACIONES.</t>
  </si>
  <si>
    <t>||TRANSFERENCIA DE FONDOS S/G MENSAJES SWIFTS NROS 861-862, EN ATENCION A NOTA: DGAC/3568/2023 DE F.15/6/2023 (HRE-TGL-9395) ENVIADO POR LA DIRECCION GENERAL DE AERONAUTICA CIVIL (SECTOR PÚBLICO). DEBITO DE LA LIBRETA 00117012001 DGAC, REPOSICION ÚTILES DE ESCRITORIO.</t>
  </si>
  <si>
    <t>'COBRO DE'||UTILES DE ESCRITORIO POR EL COMPROBANTE NRO. 1081917 DE LA FECHA, S/G.NOTA PRS/GAFC-1382-DFC-423/2023 DE FECHA 14/6/2023 (HRE-TGL-2023-9344) ENVIADO POR YACIMIENTOS PETROLIFEROS FISCALES BOLIVIANOS. DÉBITO DE LA LIBRETA 00513022001 YPFB-"OPERACIONES" COBRO DE ÚTILES DE ESCRITORIO.</t>
  </si>
  <si>
    <t>'COBRO DE'||ÚTILES DE ESCRITORIO POR EL COMPROBANTE N°1081908 SEGÚN NOTA CITE: PRS/GAFC-1382 DFC-423/2023 DE FECHA 14/06/2023 (HRE-TGL-9344) DE YACIMIENTOS PETROLÍFEROS FISCALES BOLIVIANOS. (SECTOR PÚBLICO). DÉBITO DE LA LIBRETA 00513022001 YPFB - OPERACIONES, REPOSICIÓN DE ÚTILES DE ESCRITORIO.</t>
  </si>
  <si>
    <t>A:00041014101 Débito Automático por incumplimiento del Gobierno Autónomo Municipal de Teoponte (GAM TEO), correspondiente al Convenio Intergubernativo suscrito entre el MDPEP y el GAM TEO respecto a la “Dotación de equipos de computación a las Unidades Educativas Fiscales y de Convenio del Subsistema de Educación Regular del Municipio”, de fecha 11 de abril de 2018.</t>
  </si>
  <si>
    <t>COBRO COSTOS DE PAPELERIA SEGUN TRANSFERENCIA DEL EXTERIOR POR ORDEN DE CONSULADO DE BOLIVIA EN BRASILEIA ACRE BRASIL REF.: RECAUDACIONES GESTORÍA CONSULAR DICIEMBRE 2023 LIB. 00010011102 MIN.RELACIONES EXTERIORES - GESTORIA CONSULAR LEY Nº 3108</t>
  </si>
  <si>
    <t>COBRO COSTOS DE PAPELERIA SEGUN TRANSFERENCIA DEL EXTERIOR POR ORDEN DE OILY LUBRIFICANTES E QUIMICOS LTDA. BR/CAMPO GRANDE MS 79002 204. FECHA VALOR 17/01/2024 REF.:/INV/001/2024 (2024011700317708) LIB. 00513062002 YPFB - EXPORTACIÓN DE GLP Y OTROS-BOLIVIANOS</t>
  </si>
  <si>
    <t>00206044302 DEPOSITO DE EFECTIVO, DEPOSITANTE: AGUILAR CASTILLO INES, CONCEPTO: DEVOLUCION DE HONORARIOS, CUENTA DE DEPOSITO: CUENTA UNICA DEL TESORO</t>
  </si>
  <si>
    <t>00283012003 DEPOSITO DE EFECTIVO, DEPOSITANTE: JANE CATHERINE MARISOL NAVIA ADAUTO, CONCEPTO: DEVOLUCION DE VIATICOS, ADUANA NACIONAL, FECHA DE COMISION DICIEMBRE 1RA QUINCENA, CUENTA DE DEPOSITO: CUENTA UNICA DEL TESORO</t>
  </si>
  <si>
    <t>00660122001 DEP.DE CHEQ.AJENOS,RET.DE CAM.,CONCEPTO: DEVOLUCION EXCEDENTE DE CONSUMO DE TELEFONO DE DICIEMBRE 2023,DEP.: ORGANO JUDICIAL - DISTRITO SANTA CRUZ , PROCEDENCIA: BANCO UNION S.A., CHEQUE: 741, FECHA DE EMISION:16/01/2024</t>
  </si>
  <si>
    <t>00292032001 DEPOSITO DE EFECTIVO, DEPOSITANTE: ALVARO JULIO ESPINOZA CONDORI, CONCEPTO: PAGO POPR REPOSICION DE CREDENCIAL ORLP, CUENTA DE DEPOSITO: CUENTA UNICA DEL TESORO</t>
  </si>
  <si>
    <t>00283012003 DEPOSITO DE EFECTIVO, DEPOSITANTE: JORGE RAMON ROCA VARGAS, CONCEPTO: DEVOLUCION DE VIATICOS DE FECHA DE COMISION: DICIEMBRE 1RA QUINCENA, CUENTA DE DEPOSITO: CUENTA UNICA DEL TESORO</t>
  </si>
  <si>
    <t>00222012001 DEPOSITO DE EFECTIVO, DEPOSITANTE: KALY ARIANA KIMA PILOY, CONCEPTO: DEPÓSITOA LA LIBRETA 00222012001 POR C31 7508 POR SALDO NO UTILIZADO, CUENTA DE DEPOSITO: CUENTA UNICA DEL TESORO</t>
  </si>
  <si>
    <t>00099021001 DEPOSITO DE EFECTIVO, DEPOSITANTE: FACUNDO GILMAR COLQUE CARDENAS, CONCEPTO: DEVOLUCION DE HABERES UNIVERSIDAD PEDAGOGICA FEB/2023 DE FACUNDO GILMAR COLQUE CARDENAS, CUENTA DE DEPOSITO: CUENTA UNICA DEL TESORO/DJBR</t>
  </si>
  <si>
    <t>00132032001 DEP.DE CHEQ.AJENOS,RET.DE CAM.,CONCEPTO: LABORATORIO SPECTROLAB,DEP.: BANCO UNION S.A. , PROCEDENCIA: BANCO UNION S.A., CHEQUE: 202358, FECHA DE EMISION:18/01/2024</t>
  </si>
  <si>
    <t>00099021001 DEPOSITO DE EFECTIVO, DEPOSITANTE: ANDRES GARCIA MENDEZ, CONCEPTO: EXCEDENTE DE HABER/SALARIO, CUENTA DE DEPOSITO: CUENTA UNICA DEL TESORO</t>
  </si>
  <si>
    <t>00224012007 DEPOSITO DE EFECTIVO, DEPOSITANTE: INSUMOS BOLIVIA, CONCEPTO: DEVOLUCION PASAJES AEREOS - ERIK CATARI, CUENTA DE DEPOSITO: CUENTA UNICA DEL TESORO</t>
  </si>
  <si>
    <t>00070011102 DEPOSITO DE EFECTIVO, DEPOSITANTE: PAKEX SRL, CONCEPTO: DEVOLUCION SERVICIO COURIER DICIEMBRE 2023, CUENTA DE DEPOSITO: CUENTA UNICA DEL TESORO</t>
  </si>
  <si>
    <t>00290012001 DEPOSITO DE EFECTIVO, DEPOSITANTE: PAKEX SRL, CONCEPTO: PAGO DEVOLUCION DE MULTAS DICIEMBRE 2023, CUENTA DE DEPOSITO: CUENTA UNICA DEL TESORO</t>
  </si>
  <si>
    <t>00099021001 DEPOSITO DE EFECTIVO, DEPOSITANTE: MARIA ROSARIO GERONIMO SALVATIERRA, CONCEPTO: REVERSION POR CATEGORIA INDEBIDA, CUENTA DE DEPOSITO: CUENTA UNICA DEL TESORO</t>
  </si>
  <si>
    <t>00291012006 DEP.DE CHEQ.AJENOS,RET.DE CAM.,CONCEPTO: DERECHO USO DE VIA. RIO BENI PARA PASO FIBRA OPTICA,DEP.: ENTEL SA , PROCEDENCIA: BANCO DE CREDITO DE BOLIVIA S.A., CHEQUE: 172781, FECHA DE EMISION:12/01/2024</t>
  </si>
  <si>
    <t>00099021001 DEPOSITO DE EFECTIVO, DEPOSITANTE: ANGELICA MARIA DUCHEN MALDONADO, CONCEPTO: DEVOLUCION DE RECURSOS POR EL PAGO DE REFRIGERIO EN DEMASIA DIC/2023, CUENTA DE DEPOSITO: CUENTA UNICA DEL TESORO/DJBR</t>
  </si>
  <si>
    <t>00212082001 DEPOSITO DE EFECTIVO, DEPOSITANTE: INRA, CONCEPTO: DEVOLUCION PUBLICACION DE EDICTO AGRARIO, CUENTA DE DEPOSITO: CUENTA UNICA DEL TESORO</t>
  </si>
  <si>
    <t>00291012002 DEPOSITO DE EFECTIVO, DEPOSITANTE: GUSTAVO YILMER HUANCA CHOQUEHUANCA, CONCEPTO: REPOSICION DE CREDENCIAL, CUENTA DE DEPOSITO: CUENTA UNICA DEL TESORO</t>
  </si>
  <si>
    <t>00222012001 DEPOSITO DE EFECTIVO, DEPOSITANTE: RENAN PEREIRA TARIFA, CONCEPTO: DEPÓSITO POR (C319 7449 POR SALDO NO UTILIZADO, CUENTA DE DEPOSITO: CUENTA UNICA DEL TESORO</t>
  </si>
  <si>
    <t>00016011101 DEPOSITO DE EFECTIVO, DEPOSITANTE: BERTHA PAICHO MAMANI, CONCEPTO: DEVOLUCION, CUENTA DE DEPOSITO: CUENTA UNICA DEL TESORO</t>
  </si>
  <si>
    <t>00119012001 DEPOSITO DE EFECTIVO, DEPOSITANTE: ADSIB, CONCEPTO: PAGO DE MULTAS POR ATRASOS, CUENTA DE DEPOSITO: CUENTA UNICA DEL TESORO</t>
  </si>
  <si>
    <t>TRANSFERENCIA DE FONDOS AL EXTERIOR A SOLICITUD DE MINISTERIO DE DESARROLLO PRODUCTIVO Y ECONOMIA PLURAL SEGUN SOLICITUD 20197 REF: REGISTRO DEL 2DO Y ULTIMO PAGO PARCIAL DEL 70 MENOS RETENCION DEL 7 DEL 70 A FAVOR DEL SR EMMANUEL GERARDO DOMINGUEZ POR EL SERVICIO DE MONTAJE AMBIENTACION DECORACION LIB. 00041097001 MDPyEP-Bs.DINAMIZACIÓN TURÍSTICA SALAR DE UYUNI Y LAGUNA DE COLORES</t>
  </si>
  <si>
    <t>TRANSFERENCIA DE FONDOS AL EXTERIOR A SOLICITUD DE MINISTERIO DE DESARROLLO PRODUCTIVO Y ECONOMIA PLURAL SEGUN SOLICITUD 20198 REF: REGISTRO PARA EL 1ER EL PAGO PARCIAL DEL 30 MENOS RETENCION DEL 7 DEL 30 A FAVOR DEL SR EMMANUEL GERARDO DOMINGUEZ POR EL SERVICIO DE MONTAJE AMBIENTACION DECORACION Y LIB. 00041097001 MDPyEP-Bs.DINAMIZACIÓN TURÍSTICA SALAR DE UYUNI Y LAGUNA DE COLORES</t>
  </si>
  <si>
    <t>TRANSFERENCIA DEL EXTERIOR SEGUN SWIFT NO.890 Y NO.882 DE FECHA 18/01/2024 ORDENANTE: FERTILIZANTES DEL SUR S A C (CALLAO PERÚ) REF.: CRED PAGO DE OV YLB-GCO-0008-ODV/24-VEX LIB. 00597012001 RECURSOS PROPIOS VENTAS YLB</t>
  </si>
  <si>
    <t>COBRO COSTOS DE PAPELERIA POR REGULARIZACION DE TRANSFERENCIA DEL EXTERIOR POR ORDEN DE EMBAJADA DE BOLIVIA EN SAN JOSÉ COSTA RICA REF.: RECAUDACION GESTORÍA CONSULAR POR EL MES DE DICIEMBRE 2023 LIB. 00010011102 MIN.RELACIONES EXTERIORES - GESTORIA CONSULAR LEY Nº 3108</t>
  </si>
  <si>
    <t>COBRO COSTOS DE PAPELERIA SEGUN TRANSFERENCIA DEL EXTERIOR POR ORDEN DE FERTILIZANTES DEL SUR S A C (CALLAO PERÚ) REF.: CRED PAGO DE OV YLB-GCO-0008-ODV/24-VEX LIB. 00597012001 RECURSOS PROPIOS VENTAS YLB</t>
  </si>
  <si>
    <t>COBRO COSTOS DE PAPELERIA POR REGULARIZACION DE TRANSFERENCIA DEL EXTERIOR POR ORDEN DE SECCIÓN CONSULAR DE BOLIVIA EN BÉLGICA BRUSELAS REF.: RECAUDACIONES GESTORIA CONSULAR DICIEMBRE 2023 Y SUPERAVITARIOS LIB. 00010011102 MIN.RELACIONES EXTERIORES - GESTORIA CONSULAR LEY Nº 3108</t>
  </si>
  <si>
    <t>'COBRO DE'||ÚTILES DE ESCRITORIO POR EL COMPROBANTE N°1081978 SEGÚN NOTA CITE: PRS/GAFC-1382 DFC-423/2023 DE FECHA 14/06/2023 (HRE-TGL-9344) DE YACIMIENTOS PETROLÍFEROS FISCALES BOLIVIANOS. (SECTOR PÚBLICO). DÉBITO DE LA LIBRETA 00513022001 YPFB - OPERACIONES, REPOSICIÓN DE ÚTILES DE ESCRITORIO.</t>
  </si>
  <si>
    <t>'COBRO DE'||UTILES DE ESCRITORIO POR EL COMPROBANTE NRO. 1081984DE LA FECHA, S/G.NOTA PRS/GAFC-1382-DFC-423/2023 DE FECHA 14/6/2023 (HRE-TGL-2023-9344) ENVIADO POR YACIMIENTOS PETROLIFEROS FISCALES BOLIVIANOS. DÉBITO DE LA LIBRETA 00513022001 YPFB-"OPERACIONES" COBRO DE ÚTILES DE ESCRITORIO.</t>
  </si>
  <si>
    <t>'COBRO DE'||ÚTILES DE ESCRITORIO POR EL COMPROBANTE NRO.1081990 DE LA FECHA S/G. NOTA CITE PRS/GAFC-1382/2023 DFC-423/2023 DE F.14.06.2023 (HRE-TGL-9344) ENVIADA POR YACIMIENTOS PETROLIFEROS FISCALES BOLIVIANOS DEBITO DE LA LIBRETA 00513022001 YPFB  OPERACIONES</t>
  </si>
  <si>
    <t>||COMISIONES QUE COBRA EL MUFG BANK LTD. POR PAGO FINAL DE LOS SERVICIOS DE ASESORAMIENTO POR JPY9.000.000 CORRESPONDIENTE A LA DONACIÓN JAPONESA N° 1660870 REF. 28-VJ-128B S/G MENSAJE SWIFT N° 899 DE 18-01-2024 Y NOTA ABC/GNA/SAF/ATE/2022-2043 DE 10-10-2022. CTA. 3987069001 - LIBRETA N° 00291012002 ABC-RECURSOS PROPIOS</t>
  </si>
  <si>
    <t>'COBRO DE'||ÚTILES DE ESCRITORIO POR EL COMPROBANTE NRO. 1082015 DE LA FECHA, S/G. NOTA CITE PRS/GAFC-1382 DFC-423/2023 DE FECHA 14/06/2023 (HRE-TGL-9344) ENVIADA POR YACIMIENTOS PETROLIFEROS FISCALES BOLIVIANOS. DEBITO DE LA LIBRETA 00513022001 YPFB  OPERACIONES.</t>
  </si>
  <si>
    <t>||COMISIONES QUE COBRA EL MUFG BANK LTD. POR PAGO FINAL DE LOS SERVICIOS DE ASESORAMIENTO POR JPY9.000.000 CORRESPONDIENTE A LA DONACIÓN JAPONESA N° 1660870 REF. 28-VJ-128B S/G MENSAJE SWIFT N° 899 DE 18-01-2024 Y NOTA ABC/GNA/SAF/ATE/2022-2043 DE 10-10-2022. CTA. 3987069001 - LIBRETA N° 00291012002 ABC-RECURSOS PROPIOS REF. ÚTILES DE ESCRITORIO</t>
  </si>
  <si>
    <t>||TRANSFERENCIA DE FONDOS S/G. MENSAJES SWIFTS NROS. 932-933 DE LA FECHA Y NOTA CITE:AGBC-AGBC/DAF/TFC-CPRV-0231-CAR/2023 DE FECHA 14/06/2023 (HRE-TGL-9340) ENVIADO POR LA AGENCIA BOLIVIANA DE CORREOS (SECTOR PÚBLICO). DEBITO DE LA LIBRETA 000383012001 AGENCIA BOLIVIANA DE CORREOS, COBRO DE ÚTILES DE ESCRITORIO.</t>
  </si>
  <si>
    <t>||TRANSFERENCIA DE FONDOS S/G MENSAJES SWIFT NROS. 926 DE LA FECHA Y NOTA CITE DGAC/3568/2023 DE F.15.06.2023 (HRE-TGL-9395) DE LA DIRECCION GENERAL DE AERONAUTICA CIVIL (SECTOR PÚBLICO). DEBITO DE LA LIBRETA 00117012001 DGAC, REPOSICIÓN DE ÚTILES DE ESCRITORIO.</t>
  </si>
  <si>
    <t>00099024113 DEP.DE CHEQ.AJENOS,RET.DE CAM.,CONCEPTO: EJECUCION DE GARANTIA DE CORRECTA INVERSION DEL PROYECTO CONST. U.E. BUENAS NUEVAS C-DISTRITO 06,DEP.: MINISTERIO DE LA PRESIDENCIA-UPRE</t>
  </si>
  <si>
    <t>00046171101 DEPOSITO DE EFECTIVO, DEPOSITANTE: LIIVER HOUSE DENTAL MEDICAL SRL, CONCEPTO: AUSENCIA REGENTE FARMACEUTICO DIRECTOR TECNICO O CONTROL DE CALIDAD, CUENTA DE DEPOSITO: CUENTA UNICA DEL TESORO</t>
  </si>
  <si>
    <t>00513012003 DEPOSITO DE EFECTIVO, DEPOSITANTE: LINDA ALEXANDRA TORREZ LEON, CONCEPTO: DEVOLUCION CONSULTOR LINDA TORREZ LEON, CUENTA DE DEPOSITO: CUENTA UNICA DEL TESORO</t>
  </si>
  <si>
    <t>00099021001 DEPOSITO DE EFECTIVO, DEPOSITANTE: WENDY MARIN MENDOZA, CONCEPTO: DEVOLUCION, CUENTA DE DEPOSITO: CUENTA UNICA DEL TESORO</t>
  </si>
  <si>
    <t>00292032001 DEPOSITO DE EFECTIVO, DEPOSITANTE: MARISOL PAIRO TINTA, CONCEPTO: POR EXTRAVIO DE CREDENCIAL, CUENTA DE DEPOSITO: CUENTA UNICA DEL TESORO</t>
  </si>
  <si>
    <t>00862012001 DEPOSITO DE EFECTIVO, DEPOSITANTE: LUIS EMILIO KAPLA SILES, CONCEPTO: DEVOLUCION DE REFRIGERIO POR DIAS 28 Y 29 -12-2023, CUENTA DE DEPOSITO: CUENTA UNICA DEL TESORO</t>
  </si>
  <si>
    <t>00599012001 DEPOSITO DE EFECTIVO, DEPOSITANTE: EMPRESA BOLIVIANA DE ALIMENTOS Y DERIVADOS, CONCEPTO: DEVOLUCION FONDOS EN AVANCE, CUENTA DE DEPOSITO: CUENTA UNICA DEL TESORO</t>
  </si>
  <si>
    <t>00099021001 DEPOSITO DE EFECTIVO, DEPOSITANTE: MARTHA RAQUEL CUEVAS COYAURI, CONCEPTO: SOLICITUD DE DEVOLUCION DE GASTOS TELEFONICOS DICIEMBRE 2023, CUENTA DE DEPOSITO: CUENTA UNICA DEL TESORO/DJBR</t>
  </si>
  <si>
    <t>00046171101 DEPOSITO DE EFECTIVO, DEPOSITANTE: FULL PHARMANOW SRL, CONCEPTO: SANCION JURIDICA, CUENTA DE DEPOSITO: CUENTA UNICA DEL TESORO</t>
  </si>
  <si>
    <t>00099021001 DEP.DE CHEQ.AJENOS,RET.DE CAM.,CONCEPTO: JORGE HUMBERTO QUIROGA VARGAS,DEP.: BANCO UNION S.A. , PROCEDENCIA: BANCO UNION S.A., CHEQUE: 202359, FECHA DE EMISION:19/01/2024</t>
  </si>
  <si>
    <t>00283012003 DEPOSITO DE EFECTIVO, DEPOSITANTE: FRANZ ROBERTO URZAGASTE TAPIA, CONCEPTO: DEVOLUCION DE VIATICOS DE FECHA DE COMISION ABRIL 1RA QUINCENA, CUENTA DE DEPOSITO: CUENTA UNICA DEL TESORO</t>
  </si>
  <si>
    <t>00283012001 DEPOSITO DE EFECTIVO, DEPOSITANTE: ALMACENERA BOLIVIANA S,A,, CONCEPTO: AJUSTE INTERES Y ACTUALIZACION DDE OCTUBRE 2023, CUENTA DE DEPOSITO: CUENTA UNICA DEL TESORO</t>
  </si>
  <si>
    <t>00291012006 DEP.DE CHEQ.AJENOS,RET.DE CAM.,CONCEPTO: PAGO POR USO DE PUENTES, VIADUCTOS Y OBRAS DE ARTE EN GENERAL PARA EL PASO DE FIBRA OPTICA,DEP.: ENTEL S.A. , PROCEDENCIA: BANCO UNION S.A., CHEQUE: 201185, FECHA DE EMISION:18/01/2024</t>
  </si>
  <si>
    <t>00580012001 DEP.DE CHEQ.AJENOS,RET.DE CAM.,CONCEPTO: DEVOLUCION POR EXTRAVIO DE CREDENCIAL,DEP.: DEPÓSITOS ADUANEROS BOLIVIANOS , PROCEDENCIA: BANCO UNION S.A., CHEQUE: 1287, FECHA DE EMISION:17/01/2024</t>
  </si>
  <si>
    <t>00099021001 DEPOSITO DE EFECTIVO, DEPOSITANTE: VICTOR RAMIRO CORONEL C.I.4787787, CONCEPTO: DEVOLUCION DE FONDOS ASIGNADOS PARA PASAJES SEGUN PREVENTIVO 3115, CUENTA DE DEPOSITO: CUENTA UNICA DEL TESORO</t>
  </si>
  <si>
    <t>00099021001 DEP.DE CHEQ.AJENOS,RET.DE CAM.,CONCEPTO: RELIQUIDACION POR PAGO EN DEMASIA DEL AGUINALDO DE NAVIDAD 2023,DEP.: ORGANO JUDICIAL - DAF NACIONAL , PROCEDENCIA: BANCO UNION S.A., CHEQUE: 965, FECHA DE EMISION:18/01/2024</t>
  </si>
  <si>
    <t>00660012002 DEP.DE CHEQ.AJENOS,RET.DE CAM.,CONCEPTO: RELIQUIDACION POR PAGO EN DEMASIA HABERES DICIEMBRE 2023,DEP.: ORGANO JUDICIAL - DAF NACIONAL , PROCEDENCIA: BANCO UNION S.A., CHEQUE: 966, FECHA DE EMISION:18/01/2024</t>
  </si>
  <si>
    <t>00099021001 DEPOSITO DE EFECTIVO, DEPOSITANTE: PORFIRIO LIMACHI POMA, CONCEPTO: COBRO INDEBIDO DEVOLUCION, CUENTA DE DEPOSITO: CUENTA UNICA DEL TESORO</t>
  </si>
  <si>
    <t>00099021001 DEPOSITO DE EFECTIVO, DEPOSITANTE: RONANTH RAYSULY CARVALLO ALFARO, CONCEPTO: DEVOLUCION DEL 1ER DESEMBOLSO C31 1609, CUENTA DE DEPOSITO: CUENTA UNICA DEL TESORO</t>
  </si>
  <si>
    <t>00283012003 DEPOSITO DE EFECTIVO, DEPOSITANTE: ENRIQUE CALZADA ALVARADO, CONCEPTO: NO PRESENTO EL DESCARGO DE VIATICO POR EL PERIODO PIA 2DA NOV/23 REG POTOSI - A.N., CUENTA DE DEPOSITO: CUENTA UNICA DEL TESORO</t>
  </si>
  <si>
    <t>00192014101 DEPOSITO DE EFECTIVO, DEPOSITANTE: JUAN EDGAR OROS GONZALES, CONCEPTO: COMPLEMENTO DEVOLUCION POR SOBRANTE DE PASAJES C-31 N°262.1.1.3/2022 FF.00. 41-119, CUENTA DE DEPOSITO: CUENTA UNICA DEL TESORO</t>
  </si>
  <si>
    <t>00099021001 DEPOSITO DE EFECTIVO, DEPOSITANTE: GUILLERMO DAHER BALCAZAR, CONCEPTO: DEVOLUCION EXAMEN PREOCUPACIONAL, CUENTA DE DEPOSITO: CUENTA UNICA DEL TESORO</t>
  </si>
  <si>
    <t>00099021001 DEPOSITO DE EFECTIVO, DEPOSITANTE: FRANCISCO JAVIER PARRADO ZEBALLOS, CONCEPTO: DEVOLUCION EXAMEN PREOCUPACIONAL, CUENTA DE DEPOSITO: CUENTA UNICA DEL TESORO/DJBR</t>
  </si>
  <si>
    <t>00099021001 DEPOSITO DE EFECTIVO, DEPOSITANTE: JOSE ALFREDO TERAN PAREDES, CONCEPTO: DEVOLUCION EXAMEN PREOCUPACIONAL, CUENTA DE DEPOSITO: CUENTA UNICA DEL TESORO</t>
  </si>
  <si>
    <t>00283012002 DEPOSITO DE EFECTIVO, DEPOSITANTE: ADUANA NACIONAL, CONCEPTO: DEVOLUCION DE VIATICOS DICIEMBRE 2023, CUENTA DE DEPOSITO: CUENTA UNICA DEL TESORO</t>
  </si>
  <si>
    <t>00283012003 DEPOSITO DE EFECTIVO, DEPOSITANTE: MARIBEL ARGOTE DELGADILLO, CONCEPTO: INFORME DE COMISION OBSERVADO DE MARZO 2DA QUINCENA, CUENTA DE DEPOSITO: CUENTA UNICA DEL TESORO</t>
  </si>
  <si>
    <t>00373024107 DEPOSITO DE EFECTIVO, DEPOSITANTE: CONDORI QUISPE LETICIA CARLA, CONCEPTO: DEVOLUCION POR ERROR EN CALCULO EN PLANILLAS, CUENTA DE DEPOSITO: CUENTA UNICA DEL TESORO</t>
  </si>
  <si>
    <t>00099021001 DEPOSITO DE EFECTIVO, DEPOSITANTE: BEATRIZ ERIKA ALI QUISPE, CONCEPTO: DEVOLUCION DE DOBLE AGUINALDOBEATRIZ ERIKA ALI QUISPE, CUENTA DE DEPOSITO: CUENTA UNICA DEL TESORO/DJBR</t>
  </si>
  <si>
    <t>NUMERO DE LIBRETA CUT: 00099021001 OPERACIÓN E75 TRANSFERENCIA DE LA CUENTA FISCAL BUN A LA CUT EN MN TRANSF,FDOS.GOBIERNO AUTONOMO MUNICIPAL EL PUENTE, CITE: OF. GAMEP/MAE NÂ° 009/2024 CUENTA CUT 3987 LIBRETA NÂ° 00099021001</t>
  </si>
  <si>
    <t>NUMERO DE LIBRETA CUT: 00099021001 OPERACIÓN E75 TRANSFERENCIA DE LA CUENTA FISCAL BUN A LA CUT EN MN TRANSF.FDOS.GOB. AUTONOMO MCPAL. TARATA - CUENTA UNICA MUNICIPAL - CUM, CITE: GAMT-MAE NÂ° 009/2024 CUENTA CUT 3987069001 LIBRETA NÂ° 00099021001</t>
  </si>
  <si>
    <t>PAGO EFECTUADO POR EL TGN A EXIMBANK CHINA POPUL PTMO. PBC 2017 (31) 457 VCTO. 21-01-2024 POR CUENTA DE ES-MUTUN, S/G NOTA MEFP/VTCP/DGCP/UODP/N° 088/2024 DE FECHA 17-01-2024, CAPITAL USD 19.806.700,00 INTERESES USD 4.973.930,15 COMISIONES USD 183.354,09 CTA. 3987 CUENTA UNICA DEL TESORO REF.: COMISIONES BANCARIAS</t>
  </si>
  <si>
    <t>REGULARIZACION DE TRANSFERENCIA DEL EXTERIOR SEGUN SWIFT NO.546 DE FECHA 19/01/2024 ORDENANTE: CONSULADO GERAL DA BOLIVIA (BR/SAO PAULO) REF.: SWF OF 24/01/10 - 0431005 LIB. 00340012005 SEGIP - RECAUDACION EXTERIOR - CEDULAS DE IDENTIDAD</t>
  </si>
  <si>
    <t>COBRO COSTOS DE PAPELERIA POR REGULARIZACION DE TRANSFERENCIA DEL EXTERIOR POR ORDEN DE VICECONSULADO DE BOLIVIA EN LA MATANZA ARGENTINA REF.: RECAUDACIONES GESTORÍA CONSULAR DICIEMBRE 2023 LIB. 00010011102 MIN.RELACIONES EXTERIORES - GESTORIA CONSULAR LEY Nº 3108</t>
  </si>
  <si>
    <t>COBRO COSTOS DE PAPELERIA POR REGULARIZACION DE TRANSFERENCIA DEL EXTERIOR POR ORDEN DE CONSULADO GENERAL DE BOLIVIA EN SAN PABLO BRASIL REF.: RECAUDACION GESTORÍA CONSULAR POR EL MES DE DICIEMBRE 2023 LIB. 00010011102 MIN.RELACIONES EXTERIORES - GESTORIA CONSULAR LEY Nº 3108</t>
  </si>
  <si>
    <t>COBRO COSTOS DE PAPELERIA SEGUN TRANSFERENCIA DEL EXTERIOR POR ORDEN DE PUMA ENERGY PARAGUAY S.A. (PY/ASUNCIÓN) REF.: OPE 0/692364 - 0528229 FECHA VALOR 18/01/2024 LIB. 00513062002 YPFB - EXPORTACIÓN DE GLP Y OTROS-BOLIVIANOS</t>
  </si>
  <si>
    <t>COBRO COSTOS DE PAPELERIA SEGUN TRANSFERENCIA DEL EXTERIOR POR ORDEN DE COMPMANHIA MATOGROSSENSE DE GAS (CUIABA BRASIL) REF.: CRED INV/EXBMT2323EXBMTC2 GAS NATURAL FECHA VALOR 19/01/2024 LIB. 00513012007 YPFB - RECURSOS NACIONALIZACIÓN</t>
  </si>
  <si>
    <t>COBRO COSTOS DE PAPELERIA SEGUN TRANSFERENCIA DEL EXTERIOR POR ORDEN DE COMPHANIA MATOGROSSENSE DE GAS (CUIABA BRASIL) REF.: S064017359DB01 GAS NATURAL FECHA VALOR 19/01/2024 LIB. 00513012007 YPFB - RECURSOS NACIONALIZACIÓN</t>
  </si>
  <si>
    <t>COBRO COSTOS DE PAPELERIA SEGUN TRANSFERENCIA DEL EXTERIOR POR ORDEN DE GAS CORONA S A E C A (ASUNCIÓN PARAGUAY) REF.: SWF OF 24/01/18 - 0500719 FECHA VALOR 18/01/2024 LIB. 00513062002 YPFB - EXPORTACIÓN DE GLP Y OTROS-BOLIVIANOS</t>
  </si>
  <si>
    <t>COBRO COSTOS DE PAPELERIA POR REGULARIZACION DE TRANSFERENCIA DEL EXTERIOR POR ORDEN DE CONSULADO GERAL DA BOLIVIA (BR/SAO PAULO) REF.: SWF OF 24/01/10 - 0431005 LIB. 00340012003 RECAUDACION EXTRANJERIA - C.I. -L.C.</t>
  </si>
  <si>
    <t>TRANSFERENCIA DEL EXTERIOR SEGUN SWIFT NO.1012 Y NO.1011 DE FECHA 19/01/2024 ORDENANTE: QUIMICA MAVAR S.A. (CL/SANTIAGO) REF.: CRED CVR OF DIR PYMT YLB GCO 0288 ODV23 VEX LIB. 00597012001 RECURSOS PROPIOS VENTAS YLB</t>
  </si>
  <si>
    <t>COBRO COSTOS DE PAPELERIA SEGUN TRANSFERENCIA DEL EXTERIOR POR ORDEN DE QUIMICA MAVAR S.A. (CL/SANTIAGO) REF.: CRED CVR OF DIR PYMT YLB GCO 0288 ODV23 VEX LIB. 00597012001 RECURSOS PROPIOS VENTAS YLB</t>
  </si>
  <si>
    <t>COBRO COSTOS DE PAPELERIA SEGUN TRANSFERENCIA DEL EXTERIOR POR ORDEN DE ENERGIA ARGENTINA S.A., FECHA VALOR 19/01/2024 REF.: INV/PLANILLA 93 /RFB/GAS NATURAL (1-41-91593) (TRN/20240119-00294118) LIB. 00513012007 YPFB - RECURSOS NACIONALIZACIÓN</t>
  </si>
  <si>
    <t>COBRO COSTOS DE PAPELERIA SEGUN TRANSFERENCIA DEL EXTERIOR POR ORDEN DE ENERGIA ARGENTINA S.A., FECHA VALOR 19/01/2024 REF.: INV/PLANILLA 92 INV/GAS NATURAL (1-41-91591) (TRN/20240119-00294117) LIB. 00513012007 YPFB - RECURSOS NACIONALIZACIÓN</t>
  </si>
  <si>
    <t>||AMPLIACION DE VALIDEZ 0,15% S/USD 6.195.- POR 60 DIAS, COMISION ENMIENDA LC BS220.- REEMB. GASTOS DE COMUN. BS220.- Y EMISION DE COMP. CONT. BS50.- S/G NOTA MG-DGAA-NE N°002/2024, 16/1/24 REF:I-2023-53 P/C MIN. GOBIERNO A/F W.K.C. STAHL-UND METALLWARENFABRIK HANS KOLPING GMBH AND CO. KG. LIB:00015011108 MIN.GOBIERNO-OTROS INGRESOS REF: COMISIONES ENMIENDA LC I-2023-53</t>
  </si>
  <si>
    <t>||AMPLIACION DE VALIDEZ 0,15% S/USD 81.056.- POR 60 DIAS, COMISION ENMIENDA LC BS220.- REEMB. GASTOS DE COMUN. BS220.- Y EMISION DE COMP. CONT. BS50.- S/G NOTA MG-DGAA-NE N°001/2024, 16/1/24 REF: I-2023-52 P/C MIN. GOBIERNO A/F W.K.C. STAHL-UND METALLWARENFABRIK HANS KOLPING GMBH AND CO. KG LIB:00015011108 MIN.GOBIERNO-OTROS INGRESOS REF: COMISIONES ENMIENDA LC I-2023-52</t>
  </si>
  <si>
    <t>||TRANSFERENCIA DE FONDOS S/G. MENSAJES SWIFT NROS. 941 Y 940 DE LA FECHA, Y NOTA REMITIDA POR LA DIRECCIÓN GENERAL DE AERONAUTICA CIVIL CITE: DGAC/3568/2023 DE FECHA 15/06/2023 (HRE-TGL-9395) (SECTOR PÚBLICO). DÉBITO DE LA LIBRETA 00117012001 DGAC, REPOSICIÓN ÚTILES DE ESCRITORIO.</t>
  </si>
  <si>
    <t>'COBRO DE'||ÚTILES DE ESCRITORIO POR EL COMPROBANTE N°1082078 SEGÚN NOTA CITE: PRS/GAFC-1382 DFC-423/2023 DE FECHA 14/06/2023 (HRE-TGL-9344) DE YACIMIENTOS PETROLÍFEROS FISCALES BOLIVIANOS. (SECTOR PÚBLICO). DÉBITO DE LA LIBRETA 00513022001 YPFB - OPERACIONES, REPOSICIÓN DE ÚTILES DE ESCRITORIO.</t>
  </si>
  <si>
    <t>||TRANSFERENCIA DE FONDOS S/G. MENSAJE SWIFT NRO. 1010 DE LA FECHA, Y NOTA REMITIDA POR LA DIRECCIÓN GENERAL DE AERONAUTICA CIVIL CITE: DGAC/3568/2023 DE FECHA 15/06/2023 (HRE-TGL-9395) (SECTOR PÚBLICO). DÉBITO DE LA LIBRETA 00117012001 DGAC, REPOSICIÓN ÚTILES DE ESCRITORIO.</t>
  </si>
  <si>
    <t>||TRANSFERENCIA DE FONDOS S/G MENSAJES SWIFTS NROS 1008-1009, EN ATENCION A NOTA: DGAC/3568/2023 DE F.15/6/2023 (HRE-TGL-9395) ENVIADO POR LA DIRECCION GENERAL DE AERONAUTICA CIVIL (SECTOR PÚBLICO). DEBITO DE LA LIBRETA 00117012001 DGAC, REPOSICION ÚTILES DE ESCRITORIO.</t>
  </si>
  <si>
    <t>'COBRO DE'||ÚTILES DE ESCRITORIO POR EL COMPROBANTE NRO.1082128 DE LA FECHA S/G. NOTA CITE CITE PRS/GAFC-1382/2023 DFC-423/2023 DE F.14.06.2023 (HRE-TGL-9344) ENVIADA POR YACIMIENTOS PETROLIFEROS FISCALES BOLIVIANOS DEBITO DE LA LIBRETA 00513022001 YPFB  OPERACIONES</t>
  </si>
  <si>
    <t>||PAGO PRÉSTAMO EXIMBANK CHINA POPULAR PBC 2016 (38) 426 VCTO 21-01-2024 POR CUENTA DE TGN, NTI. 018313 VALOR 19-01-2024 CAPITAL USD20.122.742,04 INTERESES USD5.211.669,62 COMISIONES USD5.609,74 CUENTA 3987 CUENTA ÚNICA DEL TESORO LIB. 00099021001 REF.COMISIONES BANCARIAS</t>
  </si>
  <si>
    <t>||PAGO PRÉSTAMO EXIMBANK CHINA POPULAR PBC 2016 (38) 426 VCTO 21-01-2024 POR CUENTA DE TGN, NTI. 018313 VALOR 19-01-2024 CAPITAL USD20.122.742,04 INTERESES USD5.211.669,62 COMISIONES USD5.609,74 CUENTA 3987 CUENTA ÚNICA DEL TESORO LIB. 00099021001</t>
  </si>
  <si>
    <t>||PAGO PRÉSTAMO EXIMBANK CHINA POPULAR PBC 2015 (08) 350 VCTO 21-01-2024 POR CUENTA DE TGN, NTI. 018236 VALOR 19-01-2024 CAPITAL USD27.355.555,56 INTERESES USD4.084.382,04 COMISIONES USD148.995,32 CUENTA 3987 CUENTA ÚNICA DEL TESORO LIB. 00099021001 REF.COMISIONES BANCARIAS</t>
  </si>
  <si>
    <t>||PAGO PRÉSTAMO EXIMBANK CHINA POPULAR PBC 2015 (08) 350 VCTO 21-01-2024 POR CUENTA DE TGN, NTI. 018236 VALOR 19-01-2024 CAPITAL USD27.355.555,56 INTERESES USD4.084.382,04 COMISIONES USD148.995,32 CUENTA 3987 CUENTA ÚNICA DEL TESORO LIB. 00099021001</t>
  </si>
  <si>
    <t>||COMPLEMENTO A NUESTRO CPBTE. S-1082047 DE LA FECHA, POR PAGO AL EXIMBANK CHINA POPULAR PBC 2015 (08) 350 VCTO 21-01-2024 POR CUENTA DE TGN, NTI 018236, COBRO DE COMISIONES DEL BANQUERO USD10,00 CUENTA 3987 CUENTA ÚNICA DEL TESORO LIB. 00099021001</t>
  </si>
  <si>
    <t>||COMPLEMENTO A NUESTRO CPBTE. S-1082050 DE LA FECHA, POR PAGO AL EXIMBANK CHINA POPULAR PBC 2016 (38) 426 VCTO 21-01-2024 POR CUENTA DE TGN, NTI 018313, COBRO DE COMISIONES DEL BANQUERO USD10,00 CUENTA 3987 CUENTA ÚNICA DEL TESORO LIB. 00099021001</t>
  </si>
  <si>
    <t>00099021001 DEPOSITO DE EFECTIVO, DEPOSITANTE: ALCANOVA SRL, CONCEPTO: DEVOLUCION ANTICIPO CONTRATACION CONST. DE MATADERO FRIGORIFICO MUNICIPIO EL TORNO CONTRATO 0011/23, CUENTA DE DEPOSITO: CUENTA UNICA DEL TESORO</t>
  </si>
  <si>
    <t>00283012003 DEPOSITO DE EFECTIVO, DEPOSITANTE: EMERSON JOEL LARA PAZ, CONCEPTO: DEVOLUCION DE VIATICOS DE FECHA DE COMISION NOVIEMBRE 2DA QUINCENA 2023, CUENTA DE DEPOSITO: CUENTA UNICA DEL TESORO</t>
  </si>
  <si>
    <t>00086051101 DEP.DE CHEQ.AJENOS,RET.DE CAM.,CONCEPTO: MEJORAMIENTO Y AMPLIACION EMISARIO PUCHUKOLLO,DEP.: EPSAS S.A. , PROCEDENCIA: BANCO DE CREDITO DE BOLIVIA S.A., CHEQUE: 20459, FECHA DE EMISION:12/01/2024</t>
  </si>
  <si>
    <t>00099021001 DEPOSITO DE EFECTIVO, DEPOSITANTE: IPD-SA, CONCEPTO: DEVOLUCION DE PAGO EN DEMASIA DE REFRIGERIOS A SERVIDORES PUBLICOS IPDSA C-31 4176 Y 4207, CUENTA DE DEPOSITO: CUENTA UNICA DEL TESORO</t>
  </si>
  <si>
    <t>00283012003 DEPOSITO DE EFECTIVO, DEPOSITANTE: JORGE RAMON ROCA VARGAS, CONCEPTO: DEVOLUCION DE VIATICOS DE FECHAS DE COMISION DICIEMBRE SEGUNDA QUINCENA, CUENTA DE DEPOSITO: CUENTA UNICA DEL TESORO</t>
  </si>
  <si>
    <t>00660012006 DEP.DE CHEQ.AJENOS,RET.DE CAM.,CONCEPTO: DEVOLUCION DE FONDOS DE ACUERDO A OBSERVACIONES DE AUDITORIA GESTION 2023,DEP.: ORGANO JUDICIAL - DISTRITO TARIJA , PROCEDENCIA: BANCO UNION S.A., CHEQUE: 349, FECHA DE EMISION:16/01/2024</t>
  </si>
  <si>
    <t>00578012002 DEP.DE CHEQ.AJENOS,RET.DE CAM.,CONCEPTO: REVERSION,DEP.: BOLIVIANA DE AVIACION , PROCEDENCIA: BANCO UNION S.A., CHEQUE: 17533, FECHA DE EMISION:23/01/2024</t>
  </si>
  <si>
    <t>00514012004 DEP.DE CHEQ.AJENOS,RET.DE CAM.,CONCEPTO: TRANSFERENCIA ENTRE CUENTAS PARA CUMPLIR CON OBLIGACIONES FINANCIERAS DE LA EMPRESA,DEP.: ENDE , PROCEDENCIA: BANCO UNION S.A., CHEQUE: 12073, FECHA DE EMISION:19/01/2024</t>
  </si>
  <si>
    <t>00283012003 DEPOSITO DE EFECTIVO, DEPOSITANTE: JUAN RICARDO LLUSCO CALLISAYA, CONCEPTO: DEVOLUCION DE VIATICOS DE FECHA DE COMISION DICIEMBRE PRIMERA QUINCENA, CUENTA DE DEPOSITO: CUENTA UNICA DEL TESORO</t>
  </si>
  <si>
    <t>00099021001 DEP.DE CHEQ.AJENOS,RET.DE CAM.,CONCEPTO: ESTEFANIA DOMINICA SEMPERTEGUI LANZA,DEP.: BANCO UNION S.A. , PROCEDENCIA: BANCO UNION S.A., CHEQUE: 202361, FECHA DE EMISION:23/01/2024/DJBR</t>
  </si>
  <si>
    <t>00099021001 DEP.DE CHEQ.AJENOS,RET.DE CAM.,CONCEPTO: JOSE ALBA MENACHO,DEP.: BANCO UNION S.A. , PROCEDENCIA: BANCO UNION S.A., CHEQUE: 202360, FECHA DE EMISION:23/01/2024</t>
  </si>
  <si>
    <t>00081011101 DEPOSITO DE EFECTIVO, DEPOSITANTE: LEZLY CLAUDIA HUAYTA CALLISAYA, CONCEPTO: POR REPOSICION DE CREDENCIAL, CUENTA DE DEPOSITO: CUENTA UNICA DEL TESORO</t>
  </si>
  <si>
    <t>00099021001 DEPOSITO DE EFECTIVO, DEPOSITANTE: ISA ALEIDA FERRARI TORRICO (ASFI) 4809858 LP., CONCEPTO: DEVOLUCION DE VIATICOS ALEIDA FERRARI TORRICO (4809858 LP.), CUENTA DE DEPOSITO: CUENTA UNICA DEL TESORO</t>
  </si>
  <si>
    <t>00865012001 DEPOSITO DE EFECTIVO, DEPOSITANTE: ALFREDO CHACON JORDAN, CONCEPTO: DEVOLUCION POR REFRIGERIO MES DICIEMBRE 2023 DE ALFREDO CHACON JORDAN POR BS 18, CUENTA DE DEPOSITO: CUENTA UNICA DEL TESORO</t>
  </si>
  <si>
    <t>00865012001 DEPOSITO DE EFECTIVO, DEPOSITANTE: NINNET DIVY ESPEJO ANDRADE, CONCEPTO: DEVOLUCION POR REFRIGERIO MES DE DICIEMBRE DE NINNET DIVY ESPEJO ANDRADE, CUENTA DE DEPOSITO: CUENTA UNICA DEL TESORO</t>
  </si>
  <si>
    <t>00283012003 DEPOSITO DE EFECTIVO, DEPOSITANTE: CARLOS RODRIGO QUISPE SURI, CONCEPTO: DEVOLUCION DE RETROACTIVO, CUENTA DE DEPOSITO: CUENTA UNICA DEL TESORO</t>
  </si>
  <si>
    <t>00099021001 DEPOSITO DE EFECTIVO, DEPOSITANTE: GIMENA FLORES CHOQUEHUANCA, CONCEPTO: DEVOLUCION DEL EXCEDENTE DE PAGO DE HABERES MES DICIEMBRE DE 2023, CUENTA DE DEPOSITO: CUENTA UNICA DEL TESORO</t>
  </si>
  <si>
    <t>00290182001 DEPOSITO DE EFECTIVO, DEPOSITANTE: ANGEL ENRIQUE ESCOBAR GONZALES, CONCEPTO: LUZ, CUENTA DE DEPOSITO: CUENTA UNICA DEL TESORO</t>
  </si>
  <si>
    <t>00290182001 DEPOSITO DE EFECTIVO, DEPOSITANTE: ANGEL ENRIQUE ESCOBAR GONZALES, CONCEPTO: AGUA, CUENTA DE DEPOSITO: CUENTA UNICA DEL TESORO</t>
  </si>
  <si>
    <t>NUMERO DE LIBRETA CUT: 00099021001 OPERACIÓN E75 TRANSFERENCIA DE LA CUENTA FISCAL BUN A LA CUT EN MN TRANFS.FDOS.UNIVERSIDAD AUTONOMA JUAN MISAEL SARACHO, CITE: UNIV.SGAF.FIN.OF.02/2024 CUENTA CUT 3987 LIBRETA NÂ° 00099021001</t>
  </si>
  <si>
    <t>A:00041014101 Débito Automático al GAM Luribay, por incumplimiento al Convenio Intergubernativo (Equipos de Computación) de fecha 12 de octubre de 2017, suscrito entre el Ministerio de Desarrollo Productivo y Economía Plural y el GAM Luribay, para la dotación de equipos de computación a las Unidades Educativas Fiscales y de Convenio del Subsistema de Educación Regular del Municipio.</t>
  </si>
  <si>
    <t>NUMERO DE LIBRETA CUT: 00099021001 OPERACIÓN E18 TRANSFERENCIA DEL SISTEMA FINANCIERO POR CUENTA DE TERCEROS A LA CUT Devolución al TGN por concepto de conciliación de compensación de cotizaciones mensual agosto 2023</t>
  </si>
  <si>
    <t>NUMERO DE LIBRETA CUT: 00099021001 OPERACIÓN E18 TRANSFERENCIA DEL SISTEMA FINANCIERO POR CUENTA DE TERCEROS A LA CUT Devolución al TGN por concepto de conciliación de fracción complementaria-conciliación 2023</t>
  </si>
  <si>
    <t>TRANSFERENCIA DEL EXTERIOR SEGUN SWIFT NO.1084 DE FECHA 23/01/2024 ORDENANTE: CONSULADO DE BOLIVIA EN MADRID REF.: RECAUDACIÓN EXTERIOR CEDULAS DE IDENTIDAD 339 CEDULAS DE IDENTIDAD CORRESPONDIENTES A DICIEMBRE 6.102 LIB. 00340012005 SEGIP - RECAUDACION EXTERIOR - CEDULAS DE IDENTIDAD</t>
  </si>
  <si>
    <t>||TRANSFERENCIA DE FONDOS SEGÚN MENSAJES SWIFT N°1103 Y 1102 DE LA FECHA Y CORREOS ELECTRÓNICOS DEL INSTITUTO NACIONAL DE INNOVACIÓN AGROPECUARIA Y FORESTAL. (SECTOR PÚBLICO). POR CUENTA DE CENTRO INTERNACIONAL DE MEJORAMIENT</t>
  </si>
  <si>
    <t>COBRO COSTOS DE PAPELERIA SEGUN TRANSFERENCIA DEL EXTERIOR POR ORDEN DE MERCURIO COMERCIALIZADORA DE G (BRAZIL RIO DE JANEIRO) REF.: CRED 4833588.21013 FECHA VALOR 22/01/2024 LIB. 00513012007 YPFB - RECURSOS NACIONALIZACIÓN</t>
  </si>
  <si>
    <t>COBRO COSTOS DE PAPELERIA SEGUN TRANSFERENCIA DEL EXTERIOR POR ORDEN DE EMBAJADA DE BOLIVIA EN BERLIN ALEMANIA REF.: RECAUDACION GESTORÍA CONSULAR POR EL MES DE DICIEMBRE 2023 LIB. 00010011102 MIN.RELACIONES EXTERIORES - GESTORIA CONSULAR LEY Nº 3108</t>
  </si>
  <si>
    <t>COBRO COSTOS DE PAPELERIA SEGUN TRANSFERENCIA DEL EXTERIOR POR ORDEN DE LATIN OIL S.A. (UY/MALDONADO) REF.: CRED YPFB-PROF.42024 FECHA VALOR 19/01/2024 LIB. 00513012007 YPFB - RECURSOS NACIONALIZACIÓN</t>
  </si>
  <si>
    <t>COBRO COSTOS DE PAPELERIA SEGUN TRANSFERENCIA DEL EXTERIOR POR ORDEN DE MGAS COMERCIALIZADORA DE GAS (BRAZIL RIO DE JANEIRO) REF.: CRED CVR OF DIR PYMT INV PPA-MCI 11/24 FECHA VALOR 22/01/2024 LIB. 00513012007 YPFB - RECURSOS NACIONALIZACIÓN</t>
  </si>
  <si>
    <t>COBRO COSTOS DE PAPELERIA SEGUN TRANSFERENCIA DEL EXTERIOR POR ORDEN DE CONSULADO DE BOLIVIA EN MADRID REF.: RECAUDACIÓN EXTERIOR CEDULAS DE IDENTIDAD 339 CEDULAS DE IDENTIDAD CORRESPONDIENTES A DICIEMBRE 6.102 LIB. 00340012003 RECAUDACION EXTRANJERIA - C.I. -L.C.</t>
  </si>
  <si>
    <t>COBRO COSTOS DE PAPELERIA POR REGULARIZACION DE TRANSFERENCIA DEL EXTERIOR POR ORDEN DE CONSULADO DE BOLIVIA EN MENDOZA ARGENTINA REF.: RECAUDACIONES GESTORÍA CONSULAR DICIEMBRE 2023 Y SALDOS SUPERAVITARIOS LIB. 00010011102 MIN.RELACIONES EXTERIORES - GESTORIA CONSULAR LEY Nº 3108</t>
  </si>
  <si>
    <t>||TRANSFERENCIA DE FONDOS S/G. MENSAJES SWIFT NROS. 1017 DE LA FECHA Y 948 DE FECHA 19/01/2024, Y NOTA REMITIDA POR LA DIRECCIÓN GENERAL DE AERONAUTICA CIVIL CITE: DGAC/3568/2023 DE FECHA 15/06/2023 (HRE-TGL-9395) (SECTOR PÚBLICO). DÉBITO DE LA LIBRETA 00117012001 DGAC, REPOSICIÓN ÚTILES DE ESCRITORIO.</t>
  </si>
  <si>
    <t>'COBRO DE'||ÚTILES DE ESCRITORIO POR EL COMPROBANTE N°1082254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</si>
  <si>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N°1082256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</si>
  <si>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 1082261 DE LA FECHA, S/G. NOTA CITE PRS/GAFC-1382 DFC-423/2023 DE FECHA 14/06/2023 (HRE-TGL-9344) ENVIADA POR YACIMIENTOS PETROLIFEROS FISCALES BOLIVIANOS. DEBITO DE LA LIBRETA 00513022001 YPFB  OPERACIONES.</t>
  </si>
  <si>
    <t>'COBRO DE'||ÚTILES DE ESCRITORIO POR EL COMPROBANTE NRO. 1082263 DE LA FECHA, S/G. NOTA CITE PRS/GAFC-1382 DFC-423/2023 DE FECHA 14/06/2023 (HRE-TGL-9344) ENVIADA POR YACIMIENTOS PETROLIFEROS FISCALES BOLIVIANOS. DEBITO DE LA LIBRETA 00513022001 YPFB  OPERACIONES.</t>
  </si>
  <si>
    <t>'COBRO DE'||ÚTILES DE ESCRITORIO POR EL COMPROBANTE NRO. 1082265 DE LA FECHA, S/G. NOTA CITE PRS/GAFC-1382 DFC-423/2023 DE FECHA 14/06/2023 (HRE-TGL-9344) ENVIADA POR YACIMIENTOS PETROLIFEROS FISCALES BOLIVIANOS. DEBITO DE LA LIBRETA 00513022001 YPFB  OPERACIONES.</t>
  </si>
  <si>
    <t>||TRANSFERENCIA DE FONDOS S/G MENSAJE SWIFT NRO 1146, EN ATENCION A NOTA: DGAC/3568/2023 DE F.15/6/2023 (HRE-TGL-9395) ENVIADO POR LA DIRECCION GENERAL DE AERONAUTICA CIVIL (SECTOR PÚBLICO). DEBITO DE LA LIBRETA 00117012001 DGAC, REPOSICION ÚTILES DE ESCRITORIO.</t>
  </si>
  <si>
    <t>'COBRO DE'||ÚTILES DE ESCRITORIO POR EL COMPROBANTE NRO.1082280 DE LA FECHA S/G. NOTA CITE CITE PRS/GAFC-1382/2023 DFC-423/2023 DE F.14.06.2023 (HRE-TGL-9344) ENVIADA POR YACIMIENTOS PETROLIFEROS FISCALES BOLIVIANOS DEBITO DE LA LIBRETA 00513022001 YPFB  OPERACIONES</t>
  </si>
  <si>
    <t>||TRANSFERENCIA DE FONDOS SEGÚN MENSAJES SWIFT N°1103 Y 1102 DE LA FECHA Y CORREOS ELECTRÓNICOS DEL INSTITUTO NACIONAL DE INNOVACIÓN AGROPECUARIA Y FORESTAL. (SECTOR PÚBLICO). DÉBITO DE LA LIBRETA 00222012001 INIAF - A NIVEL NACIONAL, REPOSICIÓN DE ÚTILES DE ESCRITORIO</t>
  </si>
  <si>
    <t>00423012001 DEP.DE CHEQ.AJENOS,RET.DE CAM.,CONCEPTO: CONVENIOS INTERINSTITUCIONALES,DEP.: UNIVALLE S.A. , PROCEDENCIA: BANCO NACIONAL DE BOLIVIA S.A., CHEQUE: 4145, FECHA DE EMISION:18/01/2024</t>
  </si>
  <si>
    <t>00423012001 DEP.DE CHEQ.AJENOS,RET.DE CAM.,CONCEPTO: CONVENIOS INTERINSTITUCIONALES,DEP.: UNIVALLE S.A. , PROCEDENCIA: BANCO NACIONAL DE BOLIVIA S.A., CHEQUE: 4144, FECHA DE EMISION:18/01/2024</t>
  </si>
  <si>
    <t>00389012001 DEPOSITO DE EFECTIVO, DEPOSITANTE: RAUL OMAR ALCON TORREZ, CONCEPTO: DEVOLUCION DE FONDOS SEGUN PREV N°1978, CUENTA DE DEPOSITO: CUENTA UNICA DEL TESORO</t>
  </si>
  <si>
    <t>00070011102 DEP.DE CHEQ.AJENOS,RET.DE CAM.,CONCEPTO: DEVOLUCION DE RECURSOS POR DESCUENTOS A FUNCIONARIOS DEL MTEPS SEGUN H.R. MTEPS/2024-01028,DEP.: MINISTERIO DE TRABAJO EMPLEO Y PREVISION SOCIAL</t>
  </si>
  <si>
    <t>00099021001 DEP.DE CHEQ.AJENOS,RET.DE CAM.,CONCEPTO: MAURICIO MAMANI GARCIA,DEP.: BANCO UNION S.A. , PROCEDENCIA: BANCO UNION S.A., CHEQUE: 202362, FECHA DE EMISION:24/01/2024/DJBR</t>
  </si>
  <si>
    <t>00660012005 DEP.DE CHEQ.AJENOS,RET.DE CAM.,CONCEPTO: DEPÓSITO DE 1 DIA DE VIATICO NO UTILIZADO TOMMY DURAN,DEP.: ORGANO JUDICIAL - DAF NACIONAL , PROCEDENCIA: BANCO UNION S.A., CHEQUE: 968, FECHA DE EMISION:18/01/2024</t>
  </si>
  <si>
    <t>00287102012 DEP.DE CHEQ.AJENOS,RET.DE CAM.,CONCEPTO: DEPÓSITO SALDO FACTURA N°345 GAM DE VILLA GUALBERTO VILLARROEL SUP. PUENTE VEHICULAR CUCHUMUELA,DEP.: F.P.S. , PROCEDENCIA: BANCO UNION S.A., CHEQUE: 1778, FECHA DE EMISION:15/01/2024</t>
  </si>
  <si>
    <t>00283012002 DEP.DE CHEQ.AJENOS,RET.DE CAM.,CONCEPTO: POR CONCEPTO DE MULTAS CONTRATO AN/GNJ/DAL/CLP/21/2023 EMPRESA SISCOTEC S.R.L.,DEP.: ADUANA NACIONAL , PROCEDENCIA: BANCO UNION S.A., CHEQUE: 805, FECHA DE EMISION:18/01/2024</t>
  </si>
  <si>
    <t>00010011101 DEPOSITO DE EFECTIVO, DEPOSITANTE: MARCO ANTONIO ARCE VALDIVIA, CONCEPTO: DEVOLUCION POR USO EN DEMASIA DE LA LINEA  71225722, CUENTA DE DEPOSITO: CUENTA UNICA DEL TESORO</t>
  </si>
  <si>
    <t>00099021001 DEP.DE CHEQ.AJENOS,RET.DE CAM.,CONCEPTO: DEVOLUCION A LA APS,DEP.: CAJA DE SALUD DE LA BANCA PRIVADA , PROCEDENCIA: BANCO NACIONAL DE BOLIVIA S.A., CHEQUE: 7646049, FECHA DE EMISION:30/12/2023</t>
  </si>
  <si>
    <t>00099021001 DEP.DE CHEQ.AJENOS,RET.DE CAM.,CONCEPTO: DEVOLUCION A LA APS,DEP.: CAJA DE SALUD DE LA BANCA PRIVADA , PROCEDENCIA: BANCO NACIONAL DE BOLIVIA S.A., CHEQUE: 7645951, FECHA DE EMISION:30/12/2023</t>
  </si>
  <si>
    <t>00222012001 DEPOSITO DE EFECTIVO, DEPOSITANTE: HUMEREZ MAMANCUSI WILDER, CONCEPTO: DEVOLUCION DE C-31 8057, CUENTA DE DEPOSITO: CUENTA UNICA DEL TESORO</t>
  </si>
  <si>
    <t>00595012002 DEP.DE CHEQ.AJENOS,RET.DE CAM.,CONCEPTO: DEVOLUCION A LA GESTORA PUBLICA,DEP.: CAJA DE SALUD DE LA BANCA PRIVADA , PROCEDENCIA: BANCO NACIONAL DE BOLIVIA S.A., CHEQUE: 7646150, FECHA DE EMISION:30/12/2023</t>
  </si>
  <si>
    <t>00099021001 DEPOSITO DE EFECTIVO, DEPOSITANTE: ROGER ROCA SAAVEDRA, CONCEPTO: DEVOLUCION BONO AL CARGO, CUENTA DE DEPOSITO: CUENTA UNICA DEL TESORO/DJBR</t>
  </si>
  <si>
    <t>00595012002 DEP.DE CHEQ.AJENOS,RET.DE CAM.,CONCEPTO: DEVOLUCION A LA GESTORA PUBLICA,DEP.: CAJA DE SALUD DE LA BANCA PRIVADA , PROCEDENCIA: BANCO NACIONAL DE BOLIVIA S.A., CHEQUE: 7646545, FECHA DE EMISION:30/12/2023</t>
  </si>
  <si>
    <t>00595012002 DEP.DE CHEQ.AJENOS,RET.DE CAM.,CONCEPTO: DEVOLUCION A LA GESTORA PUBLICA,DEP.: CAJA DE SALUD DE LA BANCA PRIVADA , PROCEDENCIA: BANCO NACIONAL DE BOLIVIA S.A., CHEQUE: 7646434, FECHA DE EMISION:30/12/2023</t>
  </si>
  <si>
    <t>00595012002 DEP.DE CHEQ.AJENOS,RET.DE CAM.,CONCEPTO: DEVOLUCION A LA GESTORA PUBLICA,DEP.: CAJA DE SALUD DE LA BANCA PRIVADA , PROCEDENCIA: BANCO NACIONAL DE BOLIVIA S.A., CHEQUE: 7646650, FECHA DE EMISION:30/12/2023</t>
  </si>
  <si>
    <t>00595012002 DEP.DE CHEQ.AJENOS,RET.DE CAM.,CONCEPTO: DEVOLUCION A LA GESTORA PUBLICA,DEP.: CAJA DE SALUD DE LA BANCA PRIVADA , PROCEDENCIA: BANCO NACIONAL DE BOLIVIA S.A., CHEQUE: 7646252, FECHA DE EMISION:30/12/2023</t>
  </si>
  <si>
    <t>00046171101 DEPOSITO DE EFECTIVO, DEPOSITANTE: INGENIERIA MEDICA INGEVIDA S.R.L., CONCEPTO: SANCION POR INCUMPLIMIENTO A LA NORMA, CUENTA DE DEPOSITO: CUENTA UNICA DEL TESORO</t>
  </si>
  <si>
    <t>00283012003 DEPOSITO DE EFECTIVO, DEPOSITANTE: RIOS ALBA NATALY GALEAN, CONCEPTO: DEVOLUCION DE VIATICOS 1RA QUINCENA DE DICIEMBRE, CUENTA DE DEPOSITO: CUENTA UNICA DEL TESORO</t>
  </si>
  <si>
    <t>00283012003 DEPOSITO DE EFECTIVO, DEPOSITANTE: ALEX ABIMAEL ORTIZ PORTAL, CONCEPTO: DEVOLUCION DE VIATICOS 1RA QUINCENA DE DICIEMBRE, CUENTA DE DEPOSITO: CUENTA UNICA DEL TESORO</t>
  </si>
  <si>
    <t>00070011102 DEPOSITO DE EFECTIVO, DEPOSITANTE: MINISTERIO DE TRABAJO EMPLEO Y PREVISION SOCIAL, CONCEPTO: DEVOLUCION DE VIATICOS, CUENTA DE DEPOSITO: CUENTA UNICA DEL TESORO</t>
  </si>
  <si>
    <t>00099021001 DEPOSITO DE EFECTIVO, DEPOSITANTE: FELIX CELESTINO QUISPE TAMBO, CONCEPTO: MULTA POR CORTE DE SERVICIO - INTERNET, CUENTA DE DEPOSITO: CUENTA UNICA DEL TESORO/DJBR</t>
  </si>
  <si>
    <t>00099021001 DEPOSITO DE EFECTIVO, DEPOSITANTE: FELIX CELESTINO QUISPE TAMBO, CONCEPTO: MULTA POR CORTE DE SERVICIO - INTERNET, CUENTA DE DEPOSITO: CUENTA UNICA DEL TESORO</t>
  </si>
  <si>
    <t>00513102001 DEPOSITO DE EFECTIVO, DEPOSITANTE: MOISES CORANI CABEZAS, CONCEPTO: IMPORTE RETENCION RC-IVA CONSULTORIA DICIEMBRE 2023, CUENTA DE DEPOSITO: CUENTA UNICA DEL TESORO</t>
  </si>
  <si>
    <t>00513102001 DEPOSITO DE EFECTIVO, DEPOSITANTE: EDGAR EDWIN MAMANI CONDORI, CONCEPTO: IMPORTE RETENCION RC-IVA CONSULTORIA DICIEMBRE 2023, CUENTA DE DEPOSITO: CUENTA UNICA DEL TESORO</t>
  </si>
  <si>
    <t>TRANSFERENCIA DE FONDOS AL EXTERIOR A SOLICITUD DE MINISTERIO DE ECONOMIA Y FINANZAS PUBLICAS SEGUN SOLICITUD 20229 REF: PAGO A MOODYS INVESTORS SERVICE CTA. 8801939847, POR SERVICIOS ESPECIALIZADOS DE CALIFICACION DE RIESGO DEL ESTADO PLURINACIONAL DE BOLIVIA, VINCULADOS A OPERACIONES DE DEUDA PUBL LIB. 00099021001 TGN-RECURSOS ORDINARIOS (3987)</t>
  </si>
  <si>
    <t>NUMERO DE LIBRETA CUT: 00578019201 OPERACIÓN E18 TRANSFERENCIA DEL SISTEMA FINANCIERO POR CUENTA DE TERCEROS A LA CUT TRASPASO A CUENTA UNICA DEL TESORO BANCO CENTRAL DE BOLIVIA SEGÚN CITE CONT 01 01 2024 DE ALIANZA SEGUROS GENERALES - TRASPASO DE FONDOS PARA PAGO EJECUCION POLIZA CCO 65014509 T</t>
  </si>
  <si>
    <t>TRANSFERENCIA DEL EXTERIOR SEGUN SWIFT NO.1206 Y NO.1205 DE FECHA 24/01/2024 ORDENANTE: COMERCIAL MINERALS CO SPA (ANTOFAGASTA CHILE) REF.: CRED PAGO ODV 012 LIB. 00597012001 RECURSOS PROPIOS VENTAS YLB</t>
  </si>
  <si>
    <t>'COBRO DE'||UTILES DE ESCRITORIO POR EL COMPROBANTE NRO. 1082368 DE LA FECHA, S/G.NOTA PRS/GAFC-1382-DFC-423/2023 DE FECHA 14/6/2023 (HRE-TGL-2023-9344) ENVIADO POR YACIMIENTOS PETROLIFEROS FISCALES BOLIVIANOS. DÉBITO DE LA LIBRETA 00513022001 YPFB-"OPERACIONES" COBRO DE ÚTILES DE ESCRITORIO.</t>
  </si>
  <si>
    <t>||COMISION TRANSFERENCIA FDOS.AL EXTERIOR 0,10% S/USD96.495,30,REEMB.GSTS.COMUNICACION BS220.-Y EMISION COMP.CONTABLE BS50.-REF.:PAGO 10 LC I-2022-28 P/C ECEBOL A/F HYPERTRADE COMERCIO, IMPORTACAO E EXPORTACAO S/A,EN COMPL.A COMP.1082343,24/01/24. LIB.00132032001 ECEBOL - GESTION OPERATIVA REF.:COMISIONES PAGO 10 LC I-2022-28</t>
  </si>
  <si>
    <t>COBRO COSTOS DE PAPELERIA POR REGULARIZACION DE TRANSFERENCIA DEL EXTERIOR POR ORDEN DE SECCION CONSULAR DE BOLIVIA EN PARAGUAY ASUNCION REF.: RECAUDACIONES GESTORÍA CONSULAR DICIEMBRE 2023 LIB. 00010011102 MIN.RELACIONES EXTERIORES - GESTORIA CONSULAR LEY Nº 3108</t>
  </si>
  <si>
    <t>COBRO COSTOS DE PAPELERIA SEGUN TRANSFERENCIA DEL EXTERIOR POR ORDEN DE MGAS COMERCIALIZADORA DE GAS (BRAZIL RIO DE JANEIRO) REF.: CRED INV PPA-MC-04/24 FECHA VALOR 23/01/2024 LIB. 00513012007 YPFB - RECURSOS NACIONALIZACIÓN</t>
  </si>
  <si>
    <t>COBRO COSTOS DE PAPELERIA SEGUN TRANSFERENCIA DEL EXTERIOR POR ORDEN DE COMERCIAL MINERALS CO SPA (ANTOFAGASTA CHILE) REF.: CRED PAGO ODV 012 LIB. 00597012001 RECURSOS PROPIOS VENTAS YLB</t>
  </si>
  <si>
    <t>COBRO COSTOS DE PAPELERIA SEGUN TRANSFERENCIA DEL EXTERIOR POR ORDEN DE LLAMA GAS S.A. (LIMA PERU) REF.: CRED FAC 1359 FECHA VALOR 24/01/2024 LIB. 00513062002 YPFB - EXPORTACIÓN DE GLP Y OTROS-BOLIVIANOS</t>
  </si>
  <si>
    <t>'COBRO DE'||ÚTILES DE ESCRITORIO POR EL COMPROBANTE N°1082383 SEGÚN NOTA CITE: GAFC-0207/DFC/URTE-0043/2024 DE FECHA 23/01/2024 ENVIADA POR YACIMIENTOS PETROLÍFEROS FISCALES BOLIVIANOS (HRE-TGL-1510) (ORIGINAL CURSA EN COMP.N° 1082381). (SECTOR PÚBLICO). DÉBITO DE LA LIBRETA 00513022001 YPFB - OPERACIONES, REPOSICIÓN DE ÚTILES DE ESCRITORIO.</t>
  </si>
  <si>
    <t>'COBRO DE'||UTILES DE ESCRITORIO POR EL COMPROBANTE NRO.1082381 DE LA FECHA, S/G NOTA GAFC-0207/DFC/URTE-0043/2024 DE FECHA 23/1/2024 (HRE-TGL-2024-1510) ENVIADO POR YACIMIENTOS PETROLIFEROS FISCALES BOLIVIANOS. DÉBITO DE LA LIBRETA 00513022001 YPFB-"OPERACIONES" COBRO DE ÚTILES DE ESCRITORIO.</t>
  </si>
  <si>
    <t>00099021001 DEPOSITO DE EFECTIVO, DEPOSITANTE: CAMARA DE SENADORES, CONCEPTO: DEVOLUCION EXAMEN PREOCUPACIONAL GESTION 2021 RUTH MIRIAM FLORES CORI, CUENTA DE DEPOSITO: CUENTA UNICA DEL TESORO</t>
  </si>
  <si>
    <t>00099021001 DEPOSITO DE EFECTIVO, DEPOSITANTE: DINA VERONICA PLATA HERRERA CI 6006052 1C OR, CONCEPTO: AGUINALDO DICIEMBRE 2023-DEVOLUCION DEFINITIVA, CUENTA DE DEPOSITO: CUENTA UNICA DEL TESORO</t>
  </si>
  <si>
    <t>00099024113 DEPOSITO DE EFECTIVO, DEPOSITANTE: MENDIETA GALVEZ CONSTRUCCIONES S.R.L., CONCEPTO: DEVOLUCION DE MONTO DE MAS PLANILLA N°5, CUENTA DE DEPOSITO: CUENTA UNICA DEL TESORO</t>
  </si>
  <si>
    <t>00015011108 DEP.DE CHEQ.AJENOS,RET.DE CAM.,CONCEPTO: DEPÓSITO A LA CUT,DEP.: MINISTERIO DE GOBIERNO , PROCEDENCIA: BANCO UNION S.A., CHEQUE: 52431, FECHA DE EMISION:23/01/2024</t>
  </si>
  <si>
    <t>00015011108 DEP.DE CHEQ.AJENOS,RET.DE CAM.,CONCEPTO: DEPÓSITO A LA CUT,DEP.: MINISTERIO DE GOBIERNO , PROCEDENCIA: BANCO UNION S.A., CHEQUE: 52433, FECHA DE EMISION:23/01/2024</t>
  </si>
  <si>
    <t>00099021001 DEPOSITO DE EFECTIVO, DEPOSITANTE: LIZETH SHIRLEY DE LA CRUZ MAMANI, CONCEPTO: DEVOLUCION DEL EXCEDENTE DE PAGO DE HABERES MES DICIEMBRE DE 2023, CUENTA DE DEPOSITO: CUENTA UNICA DEL TESORO</t>
  </si>
  <si>
    <t>00099021001 DEPOSITO DE EFECTIVO, DEPOSITANTE: ANDREA COCA QUIROGA C.I. 5390765, CONCEPTO: DEVOLUCION DE SUELDOS Y SALARIOS POR DEMASIA EN EL BONO DE ANTIGUEDAD DE ENERO A DICIEMBRE DE 2022, CUENTA DE DEPOSITO: CUENTA UNICA DEL TESORO/DJBR</t>
  </si>
  <si>
    <t>00099021001 DEPOSITO DE EFECTIVO, DEPOSITANTE: ANDREA COCA QUIROGA C.I. 5390765, CONCEPTO: DEVOLUCION DE SUELDOS Y SALARIOS POR DEMASIA EN EL BONO DE ANTIGUEDAD DE JULIO A DICIEMBRE DE 2021, CUENTA DE DEPOSITO: CUENTA UNICA DEL TESORO</t>
  </si>
  <si>
    <t>00099021001 DEP.DE CHEQ.AJENOS,RET.DE CAM.,CONCEPTO: REEMBOLSO POR BAJAS MEDICAS DE CAJA DE SALUD CORDES PARA U.T.F.M.O.P.S.U.,DEP.: CAJA DE SALUD CORDES , PROCEDENCIA: BANCO UNION S.A., CHEQUE: 27725, FECHA DE EMISION:30/12/2023</t>
  </si>
  <si>
    <t>00283012003 DEP.DE CHEQ.AJENOS,RET.DE CAM.,CONCEPTO: REVERSION DE INCENTIVOS SIDEA - GERENCIA REGIONAL ORURO 2023,DEP.: ADUANA NACIONAL , PROCEDENCIA: BANCO UNION S.A., CHEQUE: 4873, FECHA DE EMISION:11/01/2024</t>
  </si>
  <si>
    <t>00086011109 DEPOSITO DE EFECTIVO, DEPOSITANTE: ADRIANA ALCIRA SIERRA CLAROS, CONCEPTO: REPOSICION DE CREDENCIAL - ADRIANA ALCIRA SIERRA CLAROS, CUENTA DE DEPOSITO: CUENTA UNICA DEL TESORO</t>
  </si>
  <si>
    <t>00046171101 DEPOSITO DE EFECTIVO, DEPOSITANTE: REYNALDO GASPAR VARGAS CANO, CONCEPTO: PAGO DE MULTA RESOLUCION ADMINISTRATIVA N° S/249, CUENTA DE DEPOSITO: CUENTA UNICA DEL TESORO</t>
  </si>
  <si>
    <t>00578012002 DEP.DE CHEQ.AJENOS,RET.DE CAM.,CONCEPTO: REVERSION,DEP.: BOLIVIANA DE AVIACION , PROCEDENCIA: BANCO UNION S.A., CHEQUE: 17536, FECHA DE EMISION:25/01/2024</t>
  </si>
  <si>
    <t>00099021001 DEP.DE CHEQ.AJENOS,RET.DE CAM.,CONCEPTO: DEVOLUCION DE SALDOS DE LA OPP ASOC. DE MUJERES AMAZ. INT. DE LOMA ALTA AMAILA,DEP.: EMPODERAR PROYECTO FRUTOS AMAZONICOS , PROCEDENCIA: BANCO UNION S.A., CHEQUE: 125, FECHA DE EMISION:09/01/2024</t>
  </si>
  <si>
    <t>00099021001 DEP.DE CHEQ.AJENOS,RET.DE CAM.,CONCEPTO: DEVOLUCION DE SALDOS DE LA OPP ASOC. DE RECOLEC. PROD. Y TRANSF. TRINCHERA,DEP.: EMPODERAR PROYECTO FRUTOS AMAZONICOS , PROCEDENCIA: BANCO UNION S.A., CHEQUE: 119, FECHA DE EMISION:08/01/2024</t>
  </si>
  <si>
    <t>00099021001 DEP.DE CHEQ.AJENOS,RET.DE CAM.,CONCEPTO: DEVOLUCION DE SALDOS DE LA OPP ASOC. DE RECOLEC. DE CASTAÑA AMAZONICA EL CHORRO,DEP.: EMPODERAR PROYECTO FRUTOS AMAZONICOS , PROCEDENCIA: BANCO UNION S.A., CHEQUE: 124, FECHA DE EMISION:08/01/2024</t>
  </si>
  <si>
    <t>00099021001 DEP.DE CHEQ.AJENOS,RET.DE CAM.,CONCEPTO: DEVOLUCION DE SALDOS DE LA OPP ASOC. AGROINT. DE PROD. DE MIEL DE ABEJA MUNICIPIO BOLPEBRA,DEP.: EMPODERAR PROYECTO FRUTOS AMAZONICOS</t>
  </si>
  <si>
    <t>00099021001 DEP.DE CHEQ.AJENOS,RET.DE CAM.,CONCEPTO: DEVOLUCION DE SALDOS DE LA OPP ASOC. DE PROD. MIXTOS AGROINT. BARTOLINAS DE COBIJA,DEP.: EMPODERAR PROYECTO FRUTOS AMAZONICOS , PROCEDENCIA: BANCO UNION S.A., CHEQUE: 122, FECHA DE EMISION:08/01/2024</t>
  </si>
  <si>
    <t>00099021001 DEP.DE CHEQ.AJENOS,RET.DE CAM.,CONCEPTO: DEVOLUCION DE SALDOS DE LA OPP ASOC. MIXTA DEL AGRO AMDA,DEP.: EMPODERAR PROYECTO FRUTOS AMAZONICOS , PROCEDENCIA: BANCO UNION S.A., CHEQUE: 121, FECHA DE EMISION:08/01/2024</t>
  </si>
  <si>
    <t>00099021001 DEP.DE CHEQ.AJENOS,RET.DE CAM.,CONCEPTO: DEVOLUCION DE SALDOS DE LA OPP ASOC. DE PROD. AGROIN. NUEVA VIDA,DEP.: EMPODERAR PROYECTO FRUTOS AMAZONICOS , PROCEDENCIA: BANCO UNION S.A., CHEQUE: 120, FECHA DE EMISION:08/01/2024</t>
  </si>
  <si>
    <t>00222012001 DEPOSITO DE EFECTIVO, DEPOSITANTE: CARMEN ELDA RIOJA MIRANDA, CONCEPTO: POR C31 7849 POR SALDO NO UTILIZADO (PARA OTROS INGRESOS), CUENTA DE DEPOSITO: CUENTA UNICA DEL TESORO</t>
  </si>
  <si>
    <t>00132092001 DEPOSITO DE EFECTIVO, DEPOSITANTE: CELINA NELLY CASTILLO BARRAL, CONCEPTO: DEVOLUCION DE FONDOS POR PAGO EN DEMASIA PREV. 34.1, CUENTA DE DEPOSITO: CUENTA UNICA DEL TESORO</t>
  </si>
  <si>
    <t>00099021001 DEPOSITO DE EFECTIVO, DEPOSITANTE: RUBEN HECTOR NARVAEZ GONZALES C.I. 4315864, CONCEPTO: DEVOLUCION DE MONTO POR PERCEPCION MAYOR O ENCIMA DEL SUELDO DEL PRESIDENTE EN DICIEMBRE 2023, CUENTA DE DEPOSITO: CUENTA UNICA DEL TESORO/DJBR</t>
  </si>
  <si>
    <t>00865012001 DEPOSITO DE EFECTIVO, DEPOSITANTE: FONDESIF, CONCEPTO: DEVOLUCION DE FONDOS POR PAGO ANTICIPADO DE REFRIGERIO DEL MES DE DICIEMBRE DE 2023, CUENTA DE DEPOSITO: CUENTA UNICA DEL TESORO</t>
  </si>
  <si>
    <t>00046171101 DEPOSITO DE EFECTIVO, DEPOSITANTE: SALVATIERRA - MEDICAL (S-MEDICAL) S.R.L., CONCEPTO: SANCION JURIDICA, CUENTA DE DEPOSITO: CUENTA UNICA DEL TESORO</t>
  </si>
  <si>
    <t>00206012001 DEPOSITO DE EFECTIVO, DEPOSITANTE: INSTITUTO NACIONAL DE ESTADISTICA, CONCEPTO: DEPÓSITO POR VENTA DE LA OFICINA CENTRAL LA PAZ DE FECHA 24/01/2024, CUENTA DE DEPOSITO: CUENTA UNICA DEL TESORO</t>
  </si>
  <si>
    <t>00283042001 DEPOSITO DE EFECTIVO, DEPOSITANTE: BASILIA COPA JARRO, CONCEPTO: DEVOLUCION ATRASOS Y SANCIONES CORRESPONDIENTE A ASISTENCIA DIC 2023 BASILIA COPA JARRO, CUENTA DE DEPOSITO: CUENTA UNICA DEL TESORO</t>
  </si>
  <si>
    <t>NUMERO DE LIBRETA CUT: 00099021001 OPERACIÓN E75 TRANSFERENCIA DE LA CUENTA FISCAL BUN A LA CUT EN MN TRANSF.FDOS.GOBIERNO AUTONOMO MUNICIPAL DE ALTO BENI CITE: GAMB/MAE/BMS/DESP-014/2024 CUENTA CUT 3987 LIBRETA NÂ° 00099021001</t>
  </si>
  <si>
    <t>NUMERO DE LIBRETA CUT: 00099021001 OPERACIÓN E75 TRANSFERENCIA DE LA CUENTA FISCAL BUN A LA CUT EN MN TRANS.FDOS.GOBIERNO AUTONOMO MUNICIPAL DE SUCRE, CITE:DIR.FINANCIERA CITE NÂ° 14/2024 CUENTA CUT 3987 LIBRETA NÂ° 00099021001</t>
  </si>
  <si>
    <t>TRANSFERENCIA DE FONDOS AL EXTERIOR A SOLICITUD DE MINISTERIO DE LA PRESIDENCIA SEGUN SOLICITUD 20232 REF: PAGO DE DIVISAS A GOGO BUSINESS AVIATION POR CONSUMO DE SERVICIO DE TELEFONIA SATELITAL POR EL MES DE NOVIEMBRE 2023 SEGUN CERTIFICACION PRESUPUESTARIA 6101 2023 INVOICE 5385011113231205 BANCO LIB. 00099021001 TGN-RECURSOS ORDINARIOS (3987)</t>
  </si>
  <si>
    <t>||TRANSFERENCIA DE FONDOS SEGÚN MENSAJES SWIFT N°1227 Y 1225 DE LA FECHA Y NOTA CITE: DGAC/3568/2023 (HRE-TGL-9395) DE FECHA 15/06/2023 DE LA DIRECCIÓN GENERAL DE AERONÁUTICA CIVIL. (SECTOR PÚBLICO). DÉBITO DE LA LIBRETA 00117012001 DGAC, REPOSICIÓN DE ÚTILES DE ESCRITORIO.</t>
  </si>
  <si>
    <t>TRANSFERENCIA DE FONDOS AL EXTERIOR A SOLICITUD DE MINISTERIO DE LA PRESIDENCIA SEGUN SOLICITUD 20230 REF: PAGO DE DIVISAS A SATCOM DIRECT INC POR CONSUMO DE SERVICIO DE TELEFONIA SATELITAL POR EL MES DE NOVIEMBRE 2023 SEGUN INVOICE 21306956 INFORME MPR DGAA UA 2132 INF 23 BANK OF AMERICA MERRILL L LIB. 00099021001 TGN-RECURSOS ORDINARIOS (3987)</t>
  </si>
  <si>
    <t>TRANSFERENCIA DE FONDOS AL EXTERIOR A SOLICITUD DE MINISTERIO DE LA PRESIDENCIA SEGUN SOLICITUD 20231 REF: PAGO DE DIVISAS A SATCOM DIRECT INC POR CONSUMO DE SERVICIO DE TELEFONIA SATELITAL POR EL MES DE OCTUBRE 2023 SEGUN INVOICE 21299522 CERTIFICACION PRESUPUESTARIA 6099 2023 INFORME MPR DGAA UA LIB. 00099021001 TGN-RECURSOS ORDINARIOS (3987)</t>
  </si>
  <si>
    <t>COBRO COSTOS DE PAPELERIA POR REGULARIZACION DE TRANSFERENCIA DEL EXTERIOR POR ORDEN DE CONSULADO GENERAL DE BOLIVIA EN WASHINGTON EE.UU REF.: RECAUDACIONES GESTORÍA CONSULAR DICIEMBRE 2023 LIB. 00010011102 MIN.RELACIONES EXTERIORES - GESTORIA CONSULAR LEY Nº 3108</t>
  </si>
  <si>
    <t>||TRANSFERENCIA DE FONDOS S/G MENSAJES SWIFT NROS. 1270 Y 1228 DE LA FECHA. Y NOTA CITE ABE-DGE 437/2023 DE F.16.06.2023 (HRETGL-9535) ENVIADO POR LA AGENCIA BOLIVIANA ESPACIAL (SECTOR PÚBLICO) A LA LIBRETA 585012002; P/CTA SES S.A.</t>
  </si>
  <si>
    <t>COBRO COSTOS DE PAPELERIA SEGUN TRANSFERENCIA DEL EXTERIOR POR ORDEN DE INVERSIONES SAN ISIDRO S.A. (PY/ASUNCIÓN) REF.: OPE 0/693772 - 0498310 FECHA VALOR 25/01/2024 LIB. 00513062002 YPFB - EXPORTACIÓN DE GLP Y OTROS-BOLIVIANOS</t>
  </si>
  <si>
    <t>||TRANSFERENCIA DE FONDOS SEGÚN MENSAJES SWIFT N°1235 Y 1234 DE LA FECHA Y NOTA CITE: DGAC/3568/2023 (HRE-TGL-9395) DE FECHA 15/06/2023 DE LA DIRECCIÓN GENERAL DE AERONÁUTICA CIVIL. (SECTOR PÚBLICO). DÉBITO DE LA LIBRETA 00117012001 DGAC, REPOSICIÓN DE ÚTILES DE ESCRITORIO.</t>
  </si>
  <si>
    <t>||TRANSFERENCIA DE FONDOS S/G. MENSAJES SWIFT NROS. 1243 Y 1242 DE LA FECHA, Y NOTA REMITIDA POR LA DIRECCIÓN GENERAL DE AERONAUTICA CIVIL CITE: DGAC/3568/2023 DE FECHA 15/06/2023 (HRE-TGL-9395) (SECTOR PÚBLICO). DÉBITO DE LA LIBRETA 00117012001 DGAC, REPOSICIÓN ÚTILES DE ESCRITORIO.</t>
  </si>
  <si>
    <t>COBRO COSTOS DE PAPELERIA SEGUN TRANSFERENCIA DEL EXTERIOR POR ORDEN DE PUMA ENERGY PARAGUAY (PY/ASUNCIÓN) REF.: OPE 0/693773 - 0499095 FECHA VALOR 25/01/2024 LIB. 00513062002 YPFB - EXPORTACIÓN DE GLP Y OTROS-BOLIVIANOS</t>
  </si>
  <si>
    <t>A:00041014101 Débito Automático por incumplimiento del Gobierno Autónomo Municipal de Yaco (GAM YAC), al Convenio Integubernativo, de fecha 25 de septiembre de 2019, suscrito entre el Ministerio de Desarrollo Productivo y Economía Plural y el GAM YAC para la Dotación de 70 Equipos de Computación.</t>
  </si>
  <si>
    <t>A:00041014101 Débito Automático por incumplimiento del Gobierno Autónomo Municipal de Yanacachi (GAM YAN), al Convenio Integubernativo, de fecha 17 de junio de 2019, suscrito entre el Ministerio de Desarrollo Productivo y Economía Plural y el GAM YAN para la "Dotación de 40 Equipos de Computación”.</t>
  </si>
  <si>
    <t>||REGISTRO DE REGULARIZACION SEGUN COMPROBANTE CONTABLE N°1082288 DE F.23.01.2024, DEL DEPARTAMENTO DE OPERACIONES DE INVERSIONES Y NOTA CITE ABE-DGE 437/2023 DE F.16.06.2023 (HRE-TGL-9535) DE LA AGENCIA BOLIVIANA ESPACIAL Y SWIFT 103 NRO.1140 DE F.23.01.2023 A LA LIBRETA 585012002 ; P/CTA DE IKO MEDIA GROUP AG</t>
  </si>
  <si>
    <t>'COBRO DE'||ÚTILES DE ESCRITORIO POR EL COMPROBANTE NRO.1082460 DE LA FECHA S/G. NOTA CITE PRS/GAFC-1382 DFC-423/2023 DE F.14.06.2023 (HRE-TGL-9344) ENVIADA POR YACIMIENTOS PETROLIFEROS FISCALES BOLIVIANOS DEBITO DE LA LIBRETA 00513022001 YPFB  OPERACIONES</t>
  </si>
  <si>
    <t>'COBRO DE'||ÚTILES DE ESCRITORIO POR EL COMPROBANTE NRO.1082457 DE LA FECHA S/G. NOTA CITE CITE PRS/GAFC-1382/2023 DFC-423/2023 DE F.14.06.2023 (HRE-TGL-9344) ENVIADA POR YACIMIENTOS PETROLIFEROS FISCALES BOLIVIANOS DEBITO DE LA LIBRETA 00513022001 YPFB  OPERACIONES</t>
  </si>
  <si>
    <t>'COBRO DE'||UTILES DE ESCRITORIO POR EL COMPROBANTE NRO. 1082468 DE LA FECHA, S/G.NOTA PRS/GAFC-1382-DFC-423/2023 DE FECHA 14/6/2023 (HRE-TGL-2023-9344) ENVIADO POR YACIMIENTOS PETROLIFEROS FISCALES BOLIVIANOS. DÉBITO DE LA LIBRETA 00513022001 YPFB-"OPERACIONES" COBRO DE ÚTILES DE ESCRITORIO.</t>
  </si>
  <si>
    <t>00099021001 DEPOSITO DE EFECTIVO, DEPOSITANTE: ROY EVER CHOQUE CONDE - IPDSA, CONCEPTO: POR DEVOLUCION DE PASAJE AEREO NO UTILIZADO GESTION 2023 IPD-SA C-31 3445, CUENTA DE DEPOSITO: CUENTA UNICA DEL TESORO</t>
  </si>
  <si>
    <t>00099021001 DEP.DE CHEQ.AJENOS,RET.DE CAM.,CONCEPTO: DEPÓSITO POR RETENCION A LA EMPRESA CESSA DENTRO DEL PROCESO EJECUTIVO CIVIL SEGUIDO POR MEFP,DEP.: MINISTERIO DE ECONOMIA Y FINANZAS PUBLICAS</t>
  </si>
  <si>
    <t>00099021001 DEP.DE CHEQ.AJENOS,RET.DE CAM.,CONCEPTO: DEPÓSITO POR RETENCION A CESSA DENTRO DEL PROCESO EJECUTIVO CIVIL SEGUIDO POR EL MEPF,DEP.: MINISTERIO DE ECONOMIA Y FINANZAS PUBLICAS</t>
  </si>
  <si>
    <t>00086011102 DEP.DE CHEQ.AJENOS,RET.DE CAM.,CONCEPTO: NORTRANS S.R.L.,DEP.: BANCO UNION S.A. , PROCEDENCIA: BANCO UNION S.A., CHEQUE: 202365, FECHA DE EMISION:26/01/2024</t>
  </si>
  <si>
    <t>00513062001 DEP.DE CHEQ.AJENOS,RET.DE CAM.,CONCEPTO: REVERSION DE GASTOS,DEP.: YPFB , PROCEDENCIA: BANCO UNION S.A., CHEQUE: 2310, FECHA DE EMISION:29/12/2023</t>
  </si>
  <si>
    <t>00513062001 DEP.DE CHEQ.AJENOS,RET.DE CAM.,CONCEPTO: REVERSION DE GASTOS,DEP.: YPFB , PROCEDENCIA: BANCO UNION S.A., CHEQUE: 2309, FECHA DE EMISION:29/12/2023</t>
  </si>
  <si>
    <t>00513062001 DEP.DE CHEQ.AJENOS,RET.DE CAM.,CONCEPTO: REVERSION DE GASTOS,DEP.: YPFB , PROCEDENCIA: BANCO UNION S.A., CHEQUE: 2308, FECHA DE EMISION:29/12/2023</t>
  </si>
  <si>
    <t>00513062001 DEP.DE CHEQ.AJENOS,RET.DE CAM.,CONCEPTO: REVERSION DE GASTOS,DEP.: YPFB , PROCEDENCIA: BANCO UNION S.A., CHEQUE: 2307, FECHA DE EMISION:29/12/2023</t>
  </si>
  <si>
    <t>00513062001 DEP.DE CHEQ.AJENOS,RET.DE CAM.,CONCEPTO: REVERSION DE GASTOS,DEP.: YPFB , PROCEDENCIA: BANCO UNION S.A., CHEQUE: 2306, FECHA DE EMISION:29/12/2023</t>
  </si>
  <si>
    <t>00513062001 DEP.DE CHEQ.AJENOS,RET.DE CAM.,CONCEPTO: REVERSION DE GASTOS,DEP.: YPFB , PROCEDENCIA: BANCO UNION S.A., CHEQUE: 2305, FECHA DE EMISION:29/12/2023</t>
  </si>
  <si>
    <t>00099021001 DEPOSITO DE EFECTIVO, DEPOSITANTE: VANESSA NATHALIE ORDOÑEZ CARRASCO, CONCEPTO: SALDO DEVENGADO SERVICIOS COURIER, CUENTA DE DEPOSITO: CUENTA UNICA DEL TESORO/DJBR</t>
  </si>
  <si>
    <t>00513062001 DEP.DE CHEQ.AJENOS,RET.DE CAM.,CONCEPTO: REVERSION DE GASTOS,DEP.: YPFB , PROCEDENCIA: BANCO UNION S.A., CHEQUE: 2304, FECHA DE EMISION:29/12/2023</t>
  </si>
  <si>
    <t>00513062001 DEP.DE CHEQ.AJENOS,RET.DE CAM.,CONCEPTO: REVERSION DE GASTOS,DEP.: YPFB , PROCEDENCIA: BANCO UNION S.A., CHEQUE: 2303, FECHA DE EMISION:29/12/2023</t>
  </si>
  <si>
    <t>00513062001 DEP.DE CHEQ.AJENOS,RET.DE CAM.,CONCEPTO: REVERSION DE GASTOS,DEP.: YPFB , PROCEDENCIA: BANCO UNION S.A., CHEQUE: 2302, FECHA DE EMISION:29/12/2023</t>
  </si>
  <si>
    <t>00513062001 DEP.DE CHEQ.AJENOS,RET.DE CAM.,CONCEPTO: REVERSION DE GASTOS,DEP.: YPFB , PROCEDENCIA: BANCO UNION S.A., CHEQUE: 2301, FECHA DE EMISION:29/12/2023</t>
  </si>
  <si>
    <t>00513062001 DEP.DE CHEQ.AJENOS,RET.DE CAM.,CONCEPTO: REVERSION DE GASTOS,DEP.: YPFB , PROCEDENCIA: BANCO UNION S.A., CHEQUE: 2300, FECHA DE EMISION:29/12/2023</t>
  </si>
  <si>
    <t>00513062001 DEP.DE CHEQ.AJENOS,RET.DE CAM.,CONCEPTO: REVERSION DE GASTOS,DEP.: YPFB , PROCEDENCIA: BANCO UNION S.A., CHEQUE: 2299, FECHA DE EMISION:29/12/2023</t>
  </si>
  <si>
    <t>00020021102 DEPOSITO DE EFECTIVO, DEPOSITANTE: RONALD MARCONI CARLO CALLE, CONCEPTO: SERVICIO DE ENERGIA ELECTRICA "ENDE" COR. AL MES DE DICIEMBRE DE LA UNIDAD ACADEMICA DE COBIJA EAEN, CUENTA DE DEPOSITO: CUENTA UNICA DEL TESORO</t>
  </si>
  <si>
    <t>00099021001 DEP.DE CHEQ.AJENOS,RET.DE CAM.,CONCEPTO: DEPÓSITO CUT POR DEVOLUCION DE LA CBES POR INCAPACIDAD TEMPORAL MES DE AGOSTO 2023 DE UIF,DEP.: UNIDAD DE INVESTIGACIONES FINANCIERAS</t>
  </si>
  <si>
    <t>00020021102 DEPOSITO DE EFECTIVO, DEPOSITANTE: JUAN CARLOS PAZ MENDOZA, CONCEPTO: ADQUISICION DE RACIONES DE ALIMENTOS PARA LOS CURSANTES DE LA EAEN CORRESPONDIENTE A AGOSTO, CUENTA DE DEPOSITO: CUENTA UNICA DEL TESORO</t>
  </si>
  <si>
    <t>00099021001 DEP.DE CHEQ.AJENOS,RET.DE CAM.,CONCEPTO: DEPÓSITO CUT POR DEVOLUCION DE CBES POR INCAPACIDAD TEMPORAL MES DE OCTUBRE 2023 DE LA UIF,DEP.: UNIDAD DE INVESTIGACIONES FINANCIERAS</t>
  </si>
  <si>
    <t>00283012003 DEPOSITO DE EFECTIVO, DEPOSITANTE: ELIANA GUADALUPE CHOQUE SORUCO, CONCEPTO: DEVOLUCION DE VIATICOS POR LA 2DA QUINCENA DE MARZO, CUENTA DE DEPOSITO: CUENTA UNICA DEL TESORO</t>
  </si>
  <si>
    <t>00283012003 DEPOSITO DE EFECTIVO, DEPOSITANTE: ELIANA GUADALUPE CHOQUE SORUCO, CONCEPTO: DEVOLUCION DE VIATICOS 1RA QUINCENA DE ABRIL, CUENTA DE DEPOSITO: CUENTA UNICA DEL TESORO</t>
  </si>
  <si>
    <t>00046104203 DEPOSITO DE EFECTIVO, DEPOSITANTE: TORREZ REARTE LORENA, CONCEPTO: DEVOLUCION DE RECURSOS, CUENTA DE DEPOSITO: CUENTA UNICA DEL TESORO</t>
  </si>
  <si>
    <t>00099021001 DEP.DE CHEQ.AJENOS,RET.DE CAM.,CONCEPTO: RELIQUIDACION GENERADA POR PAGO EN DEMASIA DEL AGUINALDO DE NAVIDAD 2023,DEP.: ORGANO JUDICIAL DAF NACIONAL , PROCEDENCIA: BANCO UNION S.A., CHEQUE: 970, FECHA DE EMISION:19/01/2024</t>
  </si>
  <si>
    <t>00342012001 DEP.DE CHEQ.AJENOS,RET.DE CAM.,CONCEPTO: REEMBOLSO POR BAJAS MEDICAS PARA AGENCIA ESTATAL DE VIVIENDA,DEP.: CAJA DE SALUD CORDES , PROCEDENCIA: BANCO UNION S.A., CHEQUE: 34988, FECHA DE EMISION:30/12/2023</t>
  </si>
  <si>
    <t>00081011101 DEP.DE CHEQ.AJENOS,RET.DE CAM.,CONCEPTO: REEMBOLSO POR BAJAS MEDICAS PARA MINISTERIO DE OBRAS PUBLICAS SERVICIOS Y VIVIENDA-MOPSV,DEP.: CAJA DE SALUD CORDES , PROCEDENCIA: BANCO UNION S.A., CHEQUE: 34996, FECHA DE EMISION:30/12/2023</t>
  </si>
  <si>
    <t>00099021001 DEP.DE CHEQ.AJENOS,RET.DE CAM.,CONCEPTO: REEMBOOLSO POR BAJAS MEDICAS PARA MINISTERIO DE MEDIO AMBIENTE Y AGUA,DEP.: CAJA DE SALUD CORDES , PROCEDENCIA: BANCO UNION S.A., CHEQUE: 34985, FECHA DE EMISION:30/12/2023</t>
  </si>
  <si>
    <t>00099021001 DEP.DE CHEQ.AJENOS,RET.DE CAM.,CONCEPTO: REEMBOLSO POR BAJAS MEDICAS PARA MINISTERIO DE MEDIO AMBIENTE Y AGUA,DEP.: CAJA DE SALUD CORDES , PROCEDENCIA: BANCO UNION S.A., CHEQUE: 34984, FECHA DE EMISION:30/12/2023</t>
  </si>
  <si>
    <t>00099021001 DEP.DE CHEQ.AJENOS,RET.DE CAM.,CONCEPTO: REEMBOLSO POR BAJAS MEDICAS PARA AUTORIDAD DE REGULACION Y FISCALIZACION DE TELECOMUNICACIONES,DEP.: CAJA DE SALUD CORDES , PROCEDENCIA: BANCO UNION S.A., CHEQUE: 34987, FECHA DE EMISION:30/12/2023</t>
  </si>
  <si>
    <t>00389012001 DEP.DE CHEQ.AJENOS,RET.DE CAM.,CONCEPTO: REEMBOLSO POR BAJAS MEDICAS PARA NAVEGACION AEREA Y AEROPUERTOS BOLIVIANOS-NAABOL,DEP.: CAJA DE SALUD CORDES , PROCEDENCIA: BANCO UNION S.A., CHEQUE: 34986, FECHA DE EMISION:30/12/2023</t>
  </si>
  <si>
    <t>00099021001 DEP.DE CHEQ.AJENOS,RET.DE CAM.,CONCEPTO: DEVOLUCION DE SALDOS DE LA OPP ASOC DE PROD AGROP Y FOREST APAF,DEP.: EMPODERAR PROYECTO FRUTOS AMAZONICOS , PROCEDENCIA: BANCO UNION S.A., CHEQUE: 128, FECHA DE EMISION:25/01/2024</t>
  </si>
  <si>
    <t>00047137004 DEP.DE CHEQ.AJENOS,RET.DE CAM.,CONCEPTO: DEVOLUCION DE RECURSOS UOD-SANTA CRUZ PARTIDAS 31120 C31-2696,DEP.: ALIANZAS RURALES PAR III , PROCEDENCIA: BANCO UNION S.A., CHEQUE: 127, FECHA DE EMISION:10/01/2024</t>
  </si>
  <si>
    <t>00344012001 DEPOSITO DE EFECTIVO, DEPOSITANTE: IPELC, CONCEPTO: DEVOLUCION, CUENTA DE DEPOSITO: CUENTA UNICA DEL TESORO</t>
  </si>
  <si>
    <t>00015011108 DEPOSITO DE EFECTIVO, DEPOSITANTE: W.K.C., CONCEPTO: DEVOLUCION COMISION BANCARIA Y OTROS, CUENTA DE DEPOSITO: CUENTA UNICA DEL TESORO</t>
  </si>
  <si>
    <t>00015011108 DEPOSITO DE EFECTIVO, DEPOSITANTE: WKC, CONCEPTO: DEVOLUCION COMISION BANCARIA Y OTROS, CUENTA DE DEPOSITO: CUENTA UNICA DEL TESORO</t>
  </si>
  <si>
    <t>00099021001 DEPOSITO DE EFECTIVO, DEPOSITANTE: NEFECHRISA, CONCEPTO: DEVOLUCION DE PAGO AJ, CUENTA DE DEPOSITO: CUENTA UNICA DEL TESORO</t>
  </si>
  <si>
    <t>00597029201 DEPOSITO DE EFECTIVO, DEPOSITANTE: SHIRLEY CASTRO TORRICO, CONCEPTO: YLB-PRODUCCION PLANTA INDUSTRIAL DES INT. SALAR DEPÓSITO ES EN RELACIO AL DAÑO ECONOMICO, CUENTA DE DEPOSITO: CUENTA UNICA DEL TESORO</t>
  </si>
  <si>
    <t>00047377001 DEPOSITO DE EFECTIVO, DEPOSITANTE: LILY MARIA ALANOCA PAUCARA, CONCEPTO: PAGO DE MULTA POR RESOLUCION DE CONTRATO, CUENTA DE DEPOSITO: CUENTA UNICA DEL TESORO</t>
  </si>
  <si>
    <t>00016011101 DEPOSITO DE EFECTIVO, DEPOSITANTE: EDGAR ANCE CRUZ MINISTERIO DE EDUCACION, CONCEPTO: DEVOLUCION DE CARGO DE CUENTA, CUENTA DE DEPOSITO: CUENTA UNICA DEL TESORO</t>
  </si>
  <si>
    <t>00599012001 DEPOSITO DE EFECTIVO, DEPOSITANTE: EMPRESA BOLIVIANA DE ALIMENTOS Y DERIVADOS EBA, CONCEPTO: DEVOLUCION DE RECURSO NO UTILIZADOS MARIA GUADALUPE MAMANI QUISPE, CUENTA DE DEPOSITO: CUENTA UNICA DEL TESORO</t>
  </si>
  <si>
    <t>00572012001 DEPOSITO DE EFECTIVO, DEPOSITANTE: VIVIANA MENDOZA ACHOCALLA, CONCEPTO: DEVOLUCION DE PASAJE, CUENTA DE DEPOSITO: CUENTA UNICA DEL TESORO</t>
  </si>
  <si>
    <t>00382014302 DEPOSITO DE EFECTIVO, DEPOSITANTE: DIEGO RIBERA - AISEM, CONCEPTO: DEVOLUCION PASAJE AEREO 9302409681312, CUENTA DE DEPOSITO: CUENTA UNICA DEL TESORO</t>
  </si>
  <si>
    <t>NUMERO DE LIBRETA CUT: 00099021001 OPERACIÓN E75 TRANSFERENCIA DE LA CUENTA FISCAL BUN A LA CUT EN MN TRANSF.FDOS.GOBIERNO AUTONOMO MUNICIPAL DE NUEVA ESPERANZA CITE: GAMNE.STRIA.DESP. NÂ° 09/2024 CUENTA CUT 3987 LIBRETA NÂ° 00099021001</t>
  </si>
  <si>
    <t>NUMERO DE LIBRETA CUT: 00099021001 OPERACIÓN E75 TRANSFERENCIA DE LA CUENTA FISCAL BUN A LA CUT EN MN TRANSF.FDOS.UATF - CUENTA UNICA UNIVERSITARIA - CUA UNIVERSIDAD AUTONOMA TOMA CITE: TESORO TRASP. 03-24</t>
  </si>
  <si>
    <t>NUMERO DE LIBRETA CUT: 00373024105 OPERACIÓN E75 TRANSFERENCIA DE LA CUENTA FISCAL BUN A LA CUT EN MN TRANSF.FDOS.GOB. AUTÃNOMO MCPAL. BAURES - CUENTA ÃNICA MUNICIPAL - CUM, CITE:DESP/GAMB/NÂ° 010/2024, CUENTA CUT 3987 LIBRETA NÂ° 00373024105</t>
  </si>
  <si>
    <t>COBRO DE UTILES DE ESCRITORIO POR´||COMPLEMENTO A COMP. S-1082506 DE LA FECHA REF.: REGULARIZACIÓN COMISIONES DE TRANSFERENCIA DEL TGN POR EUR 75.- LIB.00099021001 TGN-RECURSOS ORDINARIOS COBRO UTILES DE ESCRITORIO</t>
  </si>
  <si>
    <t>||REGISTRO COBRO COMISION AVISO ENMIENDA CARTA DE CREDITO STANDBY BS220.- Y EMISION COMP. CONTABLE BS50.- REF:GC0226718000349 (BCB:SB-R-2018-18) A/F YACIMIENTOS DE LITIO BOLIVIANOS, S/G SWIFT N°1337, 26/1/24. LIB:00597019202 YLB-DES.INT.SALMUERA SALAR DE UYUNI PLANTA IND.REF:COMIS.ENM.SBLC GC0226718000349</t>
  </si>
  <si>
    <t>||TRANSFERENCIA DE FONDOS S/G MENSAJE SWIFT NRO.1348 DE LA FECHA Y NOTA CITE DGAC/3568/2023 DE F.15.06.2023 (HRE-TGL-9395) DE LA DIRECCION GENERAL DE AERONAUTICA CIVIL (SECTOR PÚBLICO). DEBITO DE LA LIBRETA 00117012001 DGAC, REPOSICIÓN DE ÚTILES DE ESCRITORIO.</t>
  </si>
  <si>
    <t>COBRO COSTOS DE PAPELERIA SEGUN TRANSFERENCIA DEL EXTERIOR POR ORDEN DE PARAGUAY ENERGY GAS S.R.L. (PY/ASUNCIÓN) REF.: OPE 0/693890 - 0414517 FECHA VALOR 26/01/2024 LIB. 00513062002 YPFB - EXPORTACIÓN DE GLP Y OTROS-BOLIVIANOS</t>
  </si>
  <si>
    <t>COBRO COSTOS DE PAPELERIA SEGUN TRANSFERENCIA DEL EXTERIOR POR ORDEN DE LLAMA GAS S.A. (LIMA PERU) REF.: CRED PGO AL EXTERIOR FAC 1364 FECHA VALOR 26/01/2024 LIB. 00513062002 YPFB - EXPORTACIÓN DE GLP Y OTROS-BOLIVIANOS</t>
  </si>
  <si>
    <t>COBRO COSTOS DE PAPELERIA SEGUN TRANSFERENCIA DEL EXTERIOR POR ORDEN DE LATIN OIL S.A. (UY/MALDONADO) REF.: CRED YPFB PROF92024 FECHA VALOR 26/01/2024 LIB. 00513012007 YPFB - RECURSOS NACIONALIZACIÓN</t>
  </si>
  <si>
    <t>'COBRO DE'||ÚTILES DE ESCRITORIO POR EL COMPROBANTE NRO. 1082572 DE LA FECHA, S/G. NOTA CITE PRS/GAFC-1382 DFC-423/2023 DE FECHA 14/06/2023 (HRE-TGL-9344) ENVIADA POR YACIMIENTOS PETROLIFEROS FISCALES BOLIVIANOS. DEBITO DE LA LIBRETA 00513022001 YPFB  OPERACIONES.</t>
  </si>
  <si>
    <t>||TRANSFERENCIA DE FONDOS S/G MENSAJES SWIFTS NROS 1318-1319, EN ATENCION A NOTA: DGAC/3568/2023 DE F.15/6/2023 (HRE-TGL-9395) ENVIADO POR LA DIRECCION GENERAL DE AERONAUTICA CIVIL (SECTOR PÚBLICO). DEBITO DE LA LIBRETA 00117012001 DGAC, REPOSICION ÚTILES DE ESCRITORIO.</t>
  </si>
  <si>
    <t>||TRANSFERENCIA DE FONDOS S/G MENSAJES SWIFTS NROS 1320-1322, EN ATENCION A NOTA: DGAC/3568/2023 DE F.15/6/2023 (HRE-TGL-9395) ENVIADO POR LA DIRECCION GENERAL DE AERONAUTICA CIVIL (SECTOR PÚBLICO). DEBITO DE LA LIBRETA 00117012001 DGAC, REPOSICION ÚTILES DE ESCRITORIO.</t>
  </si>
  <si>
    <t>||TRANSFERENCIA DE FONDOS S/G. NOTA CITE: MEFP/VTCP/DGPOT/UPCFTGN/N°132/2024 DE LA FECHA DEL MIN.DE ECONOMIA Y FINANZAS PUBLICAS.(HRE-TSO-124) DE LA FECHA . DEBITO DE LA LIBRETA N°00513012007 YPFB RECURSOS NACIONALIZACIÓN. REPOSICION UTILES DE ESCRITORIO</t>
  </si>
  <si>
    <t>||TRANSFERENCIA DE FONDOS S/G. NOTA CITE: MEFP/VTCP/DGPOT/UPCFTGN/N°132/2024 DE LA FECHA DEL MIN.DE ECONOMIA Y FINANZAS PUBLICAS.(HRE-TSO-124) DE LA FECHA . DEBITO DE LA LIBRETA N°00513012015 YPFB - HEROES DEL CHACO - BS. (VENTA DIVISAS)</t>
  </si>
  <si>
    <t>00155012001 DEP.DE CHEQ.AJENOS,RET.DE CAM.,CONCEPTO: SANCIONES DISCIPLINARIAS A NOTARIAS NELFY VARINIA AUTELO BALDOMAN Y SANDRA VIVIANA VARGAS MAMANI,DEP.: DIRNOPLU , PROCEDENCIA: BANCO UNION S.A., CHEQUE: 917, FECHA DE EMISION:26/01/2024</t>
  </si>
  <si>
    <t>00046021109 DEPOSITO DE EFECTIVO, DEPOSITANTE: RODOLFO VARGAS MERCADO-MSYD, CONCEPTO: REVERSION POR GASTOS NO EJECUTADOS, CUENTA DE DEPOSITO: CUENTA UNICA DEL TESORO</t>
  </si>
  <si>
    <t>00099021001 DEPOSITO DE EFECTIVO, DEPOSITANTE: CARMEN MONTALVO MARISCAL, CONCEPTO: DEVOLUCION DOBLE AGUINALDO DE CARMEN MONTALVO MARISCAL, CUENTA DE DEPOSITO: CUENTA UNICA DEL TESORO/DJBR</t>
  </si>
  <si>
    <t>00660012006 DEP.DE CHEQ.AJENOS,RET.DE CAM.,CONCEPTO: DEPÓSITO NO IDENTIFICADO PARA ENVIAR A OTROS INGRESOS DE FECHA 13/09/2023,DEP.: ORGANO JUDICIAL - DISTRITO SANTA CRUZ , PROCEDENCIA: BANCO UNION S.A., CHEQUE: 742, FECHA DE EMISION:25/01/2024</t>
  </si>
  <si>
    <t>00670012002 DEPOSITO DE EFECTIVO, DEPOSITANTE: OEP-JORGE PABLO MENCIAS GUTIERREZ, CONCEPTO: DEVOLUCION SALDOS NO EJECUTADOS, CUENTA DE DEPOSITO: CUENTA UNICA DEL TESORO</t>
  </si>
  <si>
    <t>00290012001 DEP.DE CHEQ.AJENOS,RET.DE CAM.,CONCEPTO: TRAMITE N°9867877 PARA REGISTRO COMO OTROS INGRESOS,DEP.: SERVICIO DE IMPUESTOS NACIONALES , PROCEDENCIA: BANCO UNION S.A., CHEQUE: 7486, FECHA DE EMISION:18/01/2024</t>
  </si>
  <si>
    <t>00290012001 DEP.DE CHEQ.AJENOS,RET.DE CAM.,CONCEPTO: TRAMITE N°9902942 PARA REGISTRO COMO OTROS INGRESOS,DEP.: SERVICIO DE IMPUESTOS NACIONALES , PROCEDENCIA: BANCO UNION S.A., CHEQUE: 7487, FECHA DE EMISION:25/01/2024</t>
  </si>
  <si>
    <t>00290012001 DEP.DE CHEQ.AJENOS,RET.DE CAM.,CONCEPTO: TRAMITE N°8767638 PARA INGRESOS COMO OTROS INGRESOS,DEP.: SERVICIO DE IMPUESTOS NACIONALES , PROCEDENCIA: BANCO UNION S.A., CHEQUE: 7485, FECHA DE EMISION:18/01/2024</t>
  </si>
  <si>
    <t>00290012001 DEP.DE CHEQ.AJENOS,RET.DE CAM.,CONCEPTO: TRAMITE N°9861843 PARA REGISTRO COMO OTROS INGRESOS,DEP.: SERVICIO DE IMPUESTOS NACIONALES , PROCEDENCIA: BANCO UNION S.A., CHEQUE: 7484, FECHA DE EMISION:18/01/2024</t>
  </si>
  <si>
    <t>00292032001 DEPOSITO DE EFECTIVO, DEPOSITANTE: ANDY CORINA PACHECO, CONCEPTO: PAGO POR REPOSICION DE CREDENCIAL VIAS BOLIVIA LA PAZ, CUENTA DE DEPOSITO: CUENTA UNICA DEL TESORO</t>
  </si>
  <si>
    <t>00578012002 DEP.DE CHEQ.AJENOS,RET.DE CAM.,CONCEPTO: REVERSION,DEP.: BOLIVIANA DE AVIACION , PROCEDENCIA: BANCO UNION S.A., CHEQUE: 17538, FECHA DE EMISION:26/01/2024</t>
  </si>
  <si>
    <t>00578012002 DEP.DE CHEQ.AJENOS,RET.DE CAM.,CONCEPTO: REVERSION,DEP.: BOLIVIANA DE AVIACION , PROCEDENCIA: BANCO UNION S.A., CHEQUE: 17537, FECHA DE EMISION:26/01/2024</t>
  </si>
  <si>
    <t>00099021001 DEPOSITO DE EFECTIVO, DEPOSITANTE: MARCO ARIEL LOPEZ ESPINOZA, CONCEPTO: DEVOLUCION DE RENTA DE TITULAR, CUENTA DE DEPOSITO: CUENTA UNICA DEL TESORO</t>
  </si>
  <si>
    <t>00660012006 DEP.DE CHEQ.AJENOS,RET.DE CAM.,CONCEPTO: RECUPERACION POR FALTANTES EN EL ALMACEN DE MATERIALES DE GESTIONES ANTERIORES(CASO MARCELO LUCANO),DEP.: ORGANO JUDICIAL DAF - LA PAZ</t>
  </si>
  <si>
    <t>00099021001 DEP.DE CHEQ.AJENOS,RET.DE CAM.,CONCEPTO: PAGO ATGN POR PAGOS INDEBIDOS BONO FRONTERA GESTION 2020 DEL COMANDO DEL EJERCITO,DEP.: MINISTERO DE DEFENSA , PROCEDENCIA: BANCO UNION S.A., CHEQUE: 21760, FECHA DE EMISION:23/01/2024</t>
  </si>
  <si>
    <t>00283012003 DEPOSITO DE EFECTIVO, DEPOSITANTE: ROCIO MILENKA CORDOVA CASTILLO, CONCEPTO: DEVOLUCION VIATICOS 2DA QUINCENA DE NOVIEMBRE, CUENTA DE DEPOSITO: CUENTA UNICA DEL TESORO</t>
  </si>
  <si>
    <t>00378012002 DEPOSITO DE EFECTIVO, DEPOSITANTE: SERVICIO NACIONAL TEXTIL-SENATEX, CONCEPTO: DEVOLUCION DE SALDO NO EJECUTADO, CUENTA DE DEPOSITO: CUENTA UNICA DEL TESORO</t>
  </si>
  <si>
    <t>00378012002 DEPOSITO DE EFECTIVO, DEPOSITANTE: SERVICIO NACIONAL TEXTIL-SENATEX, CONCEPTO: DEPÓSITO POR RETENCION, CUENTA DE DEPOSITO: CUENTA UNICA DEL TESORO</t>
  </si>
  <si>
    <t>00086038003 DEPOSITO DE EFECTIVO, DEPOSITANTE: SERNAP-OUTUQUIS FUNDESNAP, CONCEPTO: DEVOLUCION DE FONDOS NO UTILIZADOS POR COMPRA DE COMBUSTIBLE, CUENTA DE DEPOSITO: CUENTA UNICA DEL TESORO</t>
  </si>
  <si>
    <t>00587012001 DEPOSITO DE EFECTIVO, DEPOSITANTE: ROCIO LEIVA ALANOCA EBC, CONCEPTO: DEVOLUCION AL COMPROBANTE N°1796 DE LA GESTION 2023, CUENTA DE DEPOSITO: CUENTA UNICA DEL TESORO</t>
  </si>
  <si>
    <t>00086038008 DEPOSITO DE EFECTIVO, DEPOSITANTE: ALVARO SEGOVIA S.-DIRECTOR RB-TCO PILON LAJAS, CONCEPTO: MES DE JULIO PAGO ENERGIA ELECTRICA - RB TCO PILON LAJAS, CUENTA DE DEPOSITO: CUENTA UNICA DEL TESORO</t>
  </si>
  <si>
    <t>00291012002 DEPOSITO DE EFECTIVO, DEPOSITANTE: ELENA LARICO QUISPE, CONCEPTO: REPOSICION DE CREDENCIAL, CUENTA DE DEPOSITO: CUENTA UNICA DEL TESORO</t>
  </si>
  <si>
    <t>00099021001 DEPOSITO DE EFECTIVO, DEPOSITANTE: MINISTERIO DE DEFENSA, CONCEPTO: DEVOLUCION DE PAGO EN DEMASIA DEL ART 87 DEL SR MAX FLAVIO HUANCA CALLISAYA CORRESPONDIENTE A DIC/23, CUENTA DE DEPOSITO: CUENTA UNICA DEL TESORO</t>
  </si>
  <si>
    <t>00862012001 DEPOSITO DE EFECTIVO, DEPOSITANTE: ANTONIO CARTAGENA ALIAGA, CONCEPTO: DEVOLUCION ATRASOS, CUENTA DE DEPOSITO: CUENTA UNICA DEL TESORO</t>
  </si>
  <si>
    <t>00046171101 DEPOSITO DE EFECTIVO, DEPOSITANTE: IMP. BEAMAR, CONCEPTO: SANCION JURIDICA REINSCRIPCION SEGUN RESOLUCION ADMINISTRATIVA S/252/2023, CUENTA DE DEPOSITO: CUENTA UNICA DEL TESORO</t>
  </si>
  <si>
    <t>00599012001 DEPOSITO DE EFECTIVO, DEPOSITANTE: EBA, CONCEPTO: DEVOLUCION POR DIFERENCIA POR DIAS TRABAJADOS, CUENTA DE DEPOSITO: CUENTA UNICA DEL TESORO</t>
  </si>
  <si>
    <t>TRANSFERENCIA DE FONDOS AL EXTERIOR A SOLICITUD DE MINISTERIO DE RELACIONES EXTERIORES SEGUN SOLICITUD 20244 REF: PLANILLA 122301 PAGO DE COSTO DE VIDA AL PERSONAL DE EMBAJADAS Y CONSULADOS CORRESPONDIENTE AL MES DE DICIEMBRE 2023. LIB. 00099021001 TGN-RECURSOS ORDINARIOS (3987)</t>
  </si>
  <si>
    <t>'COBRO DE'||ÚTILES DE ESCRITORIO POR EL COMPROBANTE NRO. 1082682 DE LA FECHA, S/G. NOTA CITE PRS/GAFC-1382 DFC-423/2023 DE FECHA 14/06/2023 (HRE-TGL-9344) ENVIADA POR YACIMIENTOS PETROLIFEROS FISCALES BOLIVIANOS. DEBITO DE LA LIBRETA 00513022001 YPFB  OPERACIONES.</t>
  </si>
  <si>
    <t>'COBRO DE'||ÚTILES DE ESCRITORIO POR EL COMPROBANTE N°1082698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</si>
  <si>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NRO.1082731 DE LA FECHA S/G. NOTA CITE PRS/GAFC-1382 DFC-423/2023 DE F.14.06.2023 (HRE-TGL-9344) ENVIADA POR YACIMIENTOS PETROLIFEROS FISCALES BOLIVIANOS DEBITO DE LA LIBRETA 00513022001 YPFB  OPERACIONES</t>
  </si>
  <si>
    <t>COBRO COSTOS DE PAPELERIA SEGUN TRANSFERENCIA DEL EXTERIOR POR ORDEN DE FIDEICOMISO HERCO-CKM (LIMA PERÚ) REF.: CRED SWF OF 24/01/26 EMB 03 YPFB 2024-6 CISTERNAS HERCO FECHA VALOR 29/01/2024 LIB. 00513062002 YPFB - EXPORTACIÓN DE GLP Y OTROS-BOLIVIANOS</t>
  </si>
  <si>
    <t>||REGULARIZACIÓN DE NUESTRA OPERACIÓN NRO.1081909 DE F.17/01/2024 EN ATENCIÓN A NOTA CITE DGAC/0399/2024 DE FECHA 26.01.2024 (HRE-TSO-128) ENVIADA POR LA DGAC, Y NOTA CITE CAR/DGE-UNC N°0009/2024 DE F.26.01.2024 (HRE-TSO-134). DE FECHA 26.01.2024, ENVIADA POR NAABOL. DEBITO DE LA LIBRETA 00117012001 DGAC, REPOSICIÓN DE ÚTILES DE ESCRITORIO.</t>
  </si>
  <si>
    <t>||REGULARIZACIÓN DE NUESTRA OPERACIÓN NRO.1082287 DE F.23/01/2024 EN ATENCIÓN A NOTA CITE DGAC/0399/2024 DE F.26.01.2024 (HRE-TSO-128) DE LA DGAC, ORIGINAL CURSA EN CMBTE NRO.1082707 DE LA FECHA Y NOTA CITE CAR/DGE-UNC N°0009/2024 (HRE-TSO-134) DE F.26.01.2024 DE NAABOL DEBITO DE LA LIBRETA 00117012001 DGAC, REPOSICIÓN DE ÚTILES DE ESCRITORIO.</t>
  </si>
  <si>
    <t>||REG.DE NUESTRA OPERACIÓN NRO.1081575 DE F.12/1/2024 S/G NOTAS DGAC/0217/2024 DE FECHA 23/1/2024 (HRE-TSO-112) Y CAR/DGE-UNC N°0009/2024 DE F.26/1/2024 (HRE-TSO-134). DEBITO DE LA LIBRETA 00117012001 DGAC, REPOSICION DE UTILES DE ESCRITORIO.</t>
  </si>
  <si>
    <t>||REG.DE NUESTRA OPERACIÓN NRO.1082275 DE F.23/1/2024 S/G NOTAS DGAC/0399/2024 DE FECHA 26/1/2024 (HRE-TSO-128) (ORIG.CURSA EN EL CBTE.N°1082707) Y CAR/DGE-UNC N°0009/2024 DE F.26/1/2024 (HRE-TSO-134). DEBITO DE LA LIBRETA 00117012001 DGAC, REPOSICION DE UTILES DE ESCRITORIO.</t>
  </si>
  <si>
    <t>A:00099021001 TRANSFERENCIA DE RECUPERACIONES SEGÚN NOTA INTERNA GEF-LCR-DYF-0036-NOT/24, POR CONCEPTO DE PAGO DE CAPITAL E INTERES DE ACUERDO A CONTRATO DE FIDEICOMISO “ACCESOS SEGUROS VIVIR BIEN” CORRESPONDIENTE AL GAM SANTA CRUZ DE LA SIERRA</t>
  </si>
  <si>
    <t>A:00862012001 TRANSFERENCIA DE RECUPERACIONES SEGÚN NOTA INTERNA GEF-LCR-DYF-0036-NOT/24, POR CONCEPTO DE REMUNERACION POR ADMINISTRACION DEL FIDEICOMISO QUE CORRESPONDE AL FNDR DE ACUERDO A CONTRATO DE FIDEICOMISO “ACCESOS SEGUROS VIVIR BIEN” GAD COCHABAMBA</t>
  </si>
  <si>
    <t>A:00099021001 TRANSFERENCIA DE RECUPERACIONES SEGÚN NOTA INTERNA GEF-LCR-DYF-0036-NOT/24, POR CONCEPTO DE PAGO DE CAPITAL E INTERES DE ACUERDO A CONTRATO DE FIDEICOMISO “ACCESOS SEGUROS VIVIR BIEN” CORRESPONDIENTE AL GAD COCHABAMBA</t>
  </si>
  <si>
    <t>A:00862012001 TRANSFERENCIA DE RECUPERACIONES SEGÚN NOTA INTERNA GEF-LCR-DYF-0036-NOT/24, POR CONCEPTO DE REMUNERACION POR ADMINISTRACION DEL FIDEICOMISO QUE CORRESPONDE AL FNDR DE ACUERDO A CONTRATO DE FIDEICOMISO “ACCESOS SEGUROS VIVIR BIEN” GA</t>
  </si>
  <si>
    <t>A:00373024104 A: 00373024104 Transferencia de recursos al FDI para las UNIBOL en aplicación a los D.S. Nros. 29664 de 02 de agosto de 2008 y 2493 de 26 de agosto de 2015, correspondiente al mes de Diciembre 2023, en virtud al Informe MEFP/VTCP/DGPOT/UPCFTGN/INF/N°2/2024, H.R. 2024-01118-D</t>
  </si>
  <si>
    <t>A:00373024101 A: 00373024101 Transferencia de recursos al FDI para el gasto de funcionamiento en aplicación a los D.S. Nros. 29664 de 02 de agosto de 2008 y 2493 de 26 de agosto de 2015, correspondiente al mes de Diciembre 2023, en virtud al Informe MEFP/VTCP/DGPOT/UPCFTGN/INF/N°2/2024, H.R. 2024-01121-D.</t>
  </si>
  <si>
    <t>'COBRO DE'||ÚTILES DE ESCRITORIO POR EL COMPROBANTE NRO.1082760 DE LA FECHA S/G. NOTA CITE GAFC-0313/DFC/URTE-0054/2024 DE LA FECHA (HRE-TSO-141) ENVIADA POR YACIMIENTOS PETROLIFEROS FISCALES BOLIVIANOS DÉBITO DE LA LIBRETA 00513022001 YPFB - OPERACIONES, REPOSICIÓN DE ÚTILES DE ESCRITORIO.</t>
  </si>
  <si>
    <t>'COBRO DE'||ÚTILES DE ESCRITORIO POR EL COMPROBANTE NRO.1082757 DE LA FECHA S/G. NOTA CITE GAFC-0313/DFC/URTE-0054/2024 DE LA FECHA (HRE-TSO-141) ENVIADA POR YACIMIENTOS PETROLIFEROS FISCALES BOLIVIANOS DEBITO DE LA LIBRETA 00513022001 YPFB  OPERACIONES</t>
  </si>
  <si>
    <t>'COBRO DE'||ÚTILES DE ESCRITORIO POR EL COMPROBANTE NRO.1082751 DE LA FECHA S/G. NOTA CITE GAFC-0313/DFC/URTE-0054/2024 DE LA FECHA (HRE-TSO-141) ENVIADA POR YACIMIENTOS PETROLIFEROS FISCALES BOLIVIANOS DEBITO DE LA LIBRETA 00513022001 YPFB  OPERACIONES</t>
  </si>
  <si>
    <t>00155010001 DEP.DE CHEQ.AJENOS,RET.DE CAM.,CONCEPTO: POR ACREDITACION DE FIANZA POR SUSTITUCION POR JOSE LUIS ELIAS VAGUERA,DEP.: DIRNOPLU , PROCEDENCIA: BANCO UNION S.A., CHEQUE: 919, FECHA DE EMISION:29/01/2024</t>
  </si>
  <si>
    <t>00155010001 DEP.DE CHEQ.AJENOS,RET.DE CAM.,CONCEPTO: POR ACREDITACION DE FIANZA POR SUSTITUCION POR LUIS ALBERTO LOPEZ PANIAGUA,DEP.: DIRNOPLU , PROCEDENCIA: BANCO UNION S.A., CHEQUE: 920, FECHA DE EMISION:29/01/2024</t>
  </si>
  <si>
    <t>00155012001 DEP.DE CHEQ.AJENOS,RET.DE CAM.,CONCEPTO: TRASPASO RECURSOS DEPÓSITOS ERRONEOS CTA 1-18347274 GESTIONES 2021 Y 2022,DEP.: DIRNOPLU , PROCEDENCIA: BANCO UNION S.A., CHEQUE: 918, FECHA DE EMISION:29/01/2024</t>
  </si>
  <si>
    <t>00572012001 DEPOSITO DE EFECTIVO, DEPOSITANTE: MARY STEPHANY PALMA VALDEZ, CONCEPTO: DEVOLUCION POR PAGO DE MULTAS ANTE LA DIRECCION GENERAL DE SUSTANCIAS CONTROLADAS, CUENTA DE DEPOSITO: CUENTA UNICA DEL TESORO</t>
  </si>
  <si>
    <t>00081011101 DEPOSITO DE EFECTIVO, DEPOSITANTE: MINISTERIO DE OBRAS PUBLICAS SERVICIOS Y VIVIENDA, CONCEPTO: REPOSICION TARJETA, CUENTA DE DEPOSITO: CUENTA UNICA DEL TESORO</t>
  </si>
  <si>
    <t>00099021001 DEPOSITO DE EFECTIVO, DEPOSITANTE: ASFI-EDUARDO ANGEL APAZA GIRONDA, CONCEPTO: DEVOLUCION DE VIATICOS, CUENTA DE DEPOSITO: CUENTA UNICA DEL TESORO</t>
  </si>
  <si>
    <t>00086031101 DEP.DE CHEQ.AJENOS,RET.DE CAM.,CONCEPTO: COBRO DE INGRESO DE TURISTAS A EL PALMAR, MES DE DICIEMBRE/2023,DEP.: SERNAP - AN MI EL PALMAR , PROCEDENCIA: BANCO UNION S.A., CHEQUE: 1341, FECHA DE EMISION:31/12/2023</t>
  </si>
  <si>
    <t>00086031101 DEP.DE CHEQ.AJENOS,RET.DE CAM.,CONCEPTO: RECAUDACION GENERADA POR MULTAS DE OCTUBRE Y NOVIEMBRE/2023, DE ACUERDO A PROCESO ADMINISTRATIVO,DEP.: SERNAP - PARQUE NACIONAL KAAIYA DEL GRAN CHACO</t>
  </si>
  <si>
    <t>00046171101 DEPOSITO DE EFECTIVO, DEPOSITANTE: IMPORTADORA MAMORE S.R.L., CONCEPTO: SANCION POR INCUMPLIMIENTO A LA NORMA, CUENTA DE DEPOSITO: CUENTA UNICA DEL TESORO</t>
  </si>
  <si>
    <t>00099021001 DEP.DE CHEQ.AJENOS,RET.DE CAM.,CONCEPTO: DEPÓSITO CIERRE FONDO ROTATIVO GESTION 2023,DEP.: SERVICIO NACIONAL DE RIEGO , PROCEDENCIA: BANCO UNION S.A., CHEQUE: 1501, FECHA DE EMISION:23/01/2024</t>
  </si>
  <si>
    <t>00382014302 DEPOSITO DE EFECTIVO, DEPOSITANTE: AISEM-SUIVEL SIDNEY ALIAGA FLORES, CONCEPTO: DEVOLUCION DE SUELDO, CUENTA DE DEPOSITO: CUENTA UNICA DEL TESORO</t>
  </si>
  <si>
    <t>00015011107 DEPOSITO DE EFECTIVO, DEPOSITANTE: PROMID, CONCEPTO: PAGO CONSUMO ENERGIA ELECTRICA (ENERO-24), CUENTA DE DEPOSITO: CUENTA UNICA DEL TESORO</t>
  </si>
  <si>
    <t>00015011107 DEPOSITO DE EFECTIVO, DEPOSITANTE: PROMID, CONCEPTO: PAGO DE CONSUMO AGUA POTABLE, CUENTA DE DEPOSITO: CUENTA UNICA DEL TESORO</t>
  </si>
  <si>
    <t>00423012001 DEPOSITO DE EFECTIVO, DEPOSITANTE: RUBEN ROJAS-CAJA DE SALUD DE CAMINOS, CONCEPTO: DEVOLUCION DE FONDOS SALDOS NO EJECUTADOS, CUENTA DE DEPOSITO: CUENTA UNICA DEL TESORO</t>
  </si>
  <si>
    <t>00580012001 DEP.DE CHEQ.AJENOS,RET.DE CAM.,CONCEPTO: TRANSFERENCIA REALIZADA POR SANDRA CURI SUMA,DEP.: DEPÓSITOS ADUANEROS BOLIVIANOS , PROCEDENCIA: BANCO UNION S.A., CHEQUE: 1293, FECHA DE EMISION:29/01/2024</t>
  </si>
  <si>
    <t>00206044301 DEP.DE CHEQ.AJENOS,RET.DE CAM.,CONCEPTO: DEPÓSITO POR SALDOS NO EJECUTADOS BID,DEP.: INE-ADM CENSO DE POBLACION Y VIVIENDA DA 04 , PROCEDENCIA: BANCO UNION S.A., CHEQUE: 1179, FECHA DE EMISION:30/01/2024</t>
  </si>
  <si>
    <t>00580012001 DEP.DE CHEQ.AJENOS,RET.DE CAM.,CONCEPTO: TRANSFERENCIA REALIZADA POR HENRY FERNANDEZ TEJERINA,DEP.: DEPÓSITOS ADUANEROS BOLIVIANOS , PROCEDENCIA: BANCO UNION S.A., CHEQUE: 1292, FECHA DE EMISION:29/01/2024</t>
  </si>
  <si>
    <t>00580012001 DEP.DE CHEQ.AJENOS,RET.DE CAM.,CONCEPTO: TRANSFERENCIA REALIZADA POR JHONNY ESTEBAN GUERRERO,DEP.: DEPÓSITOS ADUANEROS BOLIVIANOS , PROCEDENCIA: BANCO UNION S.A., CHEQUE: 1300, FECHA DE EMISION:29/01/2024</t>
  </si>
  <si>
    <t>00580012001 DEP.DE CHEQ.AJENOS,RET.DE CAM.,CONCEPTO: REPOSICION ENERGIA ELECTRICA, AGUA Y MULTAS SUBARRENDATARIOS,DEP.: DEPÓSITOS ADUANEROS BOLIVIANOS , PROCEDENCIA: BANCO UNION S.A., CHEQUE: 1296, FECHA DE EMISION:29/01/2024</t>
  </si>
  <si>
    <t>00580012001 DEP.DE CHEQ.AJENOS,RET.DE CAM.,CONCEPTO: TRANSFERENCIA REALIZADA POR JHONNY GUERRERO MARTINEZ,DEP.: DEPÓSITOS ADUANEROS BOLIVIANOS , PROCEDENCIA: BANCO UNION S.A., CHEQUE: 1294, FECHA DE EMISION:29/01/2024</t>
  </si>
  <si>
    <t>00422012001 DEPOSITO DE EFECTIVO, DEPOSITANTE: FRANZ RONALD SAAVEDRA TERAN, CONCEPTO: DEVOLUCION DE RECURSOS, POR PAGO AL MINISTERO DE TRABAJO PGSST, CUENTA DE DEPOSITO: CUENTA UNICA DEL TESORO</t>
  </si>
  <si>
    <t>00081011101 DEPOSITO DE EFECTIVO, DEPOSITANTE: OLIVER RODRIGO COVARRUBIAS CHAVEZ, CONCEPTO: REPOSICION DE CREDENCIAL, CUENTA DE DEPOSITO: CUENTA UNICA DEL TESORO</t>
  </si>
  <si>
    <t>00513102001 DEPOSITO DE EFECTIVO, DEPOSITANTE: YPFB - LEONARDO COPA MITA, CONCEPTO: POR EMISION REGISTRO FACTURAS SERV. BAS. NOV. 2023, CUENTA DE DEPOSITO: CUENTA UNICA DEL TESORO</t>
  </si>
  <si>
    <t>00070011102 DEPOSITO DE EFECTIVO, DEPOSITANTE: EESS VOLCAN S.R.L., CONCEPTO: DEVOLUCION - COMBUSTIBLE CONTRATO 145.2022, CUENTA DE DEPOSITO: CUENTA UNICA DEL TESORO</t>
  </si>
  <si>
    <t>00660122001 DEP.DE CHEQ.AJENOS,RET.DE CAM.,CONCEPTO: DEVOLUCION POR VIATICO SEGUN DEVENGADOS N°36/24,DEP.: ORGANO JUDICIAL - DISTRITO SANTA CRUZ , PROCEDENCIA: BANCO UNION S.A., CHEQUE: 743, FECHA DE EMISION:29/01/2024</t>
  </si>
  <si>
    <t>00046171101 DEPOSITO DE EFECTIVO, DEPOSITANTE: ABDUL MARCELINO CHINO PEREZ, CONCEPTO: SANCION PECUNIARIA, CUENTA DE DEPOSITO: CUENTA UNICA DEL TESORO</t>
  </si>
  <si>
    <t>00099021001 DEPOSITO DE EFECTIVO, DEPOSITANTE: JAIME MITA PARIHUANA, CONCEPTO: DEVOLUCION DEL AGUINALDO 2023, CUENTA DE DEPOSITO: CUENTA UNICA DEL TESORO</t>
  </si>
  <si>
    <t>00099021001 DEPOSITO DE EFECTIVO, DEPOSITANTE: LUIS ALBERTO URZAGASTE PLAZA, CONCEPTO: PASAJE AEREOS DEVOLUCION, CUENTA DE DEPOSITO: CUENTA UNICA DEL TESORO</t>
  </si>
  <si>
    <t>00099021001 DEPOSITO DE EFECTIVO, DEPOSITANTE: IVONE ADRIANA ANDRADE, CONCEPTO: DEVOLUCION DE VIATICOS, CUENTA DE DEPOSITO: CUENTA UNICA DEL TESORO/DJBR</t>
  </si>
  <si>
    <t>00099021001 DEPOSITO DE EFECTIVO, DEPOSITANTE: CINTHIA MABEL QUEVEDO CAMACHO, CONCEPTO: DEVOLUCION DE VIATICOS, CUENTA DE DEPOSITO: CUENTA UNICA DEL TESORO/DJBR</t>
  </si>
  <si>
    <t>00046171101 DEPOSITO DE EFECTIVO, DEPOSITANTE: IVER INDALICIO CONDORI QUISPE, CONCEPTO: SANCION POR INCUMPLIMIENTO A LA NORMA R.A. N°S/245 06/12/23, CUENTA DE DEPOSITO: CUENTA UNICA DEL TESORO</t>
  </si>
  <si>
    <t>00041031107 DEPOSITO DE EFECTIVO, DEPOSITANTE: MARCOS GIOVANNY MIRANDA ALABY, CONCEPTO: DEVOLUCION DE PASAJES TERRESTRES, CUENTA DE DEPOSITO: CUENTA UNICA DEL TESORO</t>
  </si>
  <si>
    <t>00099021001 DEPOSITO DE EFECTIVO, DEPOSITANTE: ROBER ORLANDO TUCO QUISPE, CONCEPTO: DEVOLUCION DE SUELDOS Y SALARIOS FUENTE10, CUENTA DE DEPOSITO: CUENTA UNICA DEL TESORO/DJBR</t>
  </si>
  <si>
    <t>00099021001 DEPOSITO DE EFECTIVO, DEPOSITANTE: ROBER ORLANDO TUCO QUISPE, CONCEPTO: DEVOLUCION SUELDOS Y SALARIOS FUENTE 10, CUENTA DE DEPOSITO: CUENTA UNICA DEL TESORO/DJBR</t>
  </si>
  <si>
    <t>00015011108 DEPOSITO DE EFECTIVO, DEPOSITANTE: ROLANDO FABIO ULAQUE ZEBALLOS, CONCEPTO: REMANENTE DEL SERVICIO DE ENERGIA ELECTRICA DE LA DISTRITAL DE MIGRACION PANDO - DICIEMBRE 2023, CUENTA DE DEPOSITO: CUENTA UNICA DEL TESORO</t>
  </si>
  <si>
    <t>00513012003 DEPOSITO DE EFECTIVO, DEPOSITANTE: MARIA ISABEL BARCA YUJRA, CONCEPTO: DEVOLUCION DE DINERO POR EQUIVOCACION, CUENTA DE DEPOSITO: CUENTA UNICA DEL TESORO</t>
  </si>
  <si>
    <t>00206012001 DEPOSITO DE EFECTIVO, DEPOSITANTE: INSTITUTO NACIONAL DE ESTADISTICA, CONCEPTO: DEPÓSITO POR VENTA DE LA OFICINA CENTRAL LA PAZ, DE FECHA 29/01/2024, CUENTA DE DEPOSITO: CUENTA UNICA DEL TESORO</t>
  </si>
  <si>
    <t>NUMERO DE LIBRETA CUT: 00099021001 OPERACIÓN E75 TRANSFERENCIA DE LA CUENTA FISCAL BUN A LA CUT EN MN TRANSF.FDOS.GOB. AUTONOMO MUNICIPAL TAPACARI - CUENTA UNICA MUNICIPAL - CUM, CITE: G.A.M.T.NÂ° 083/2024 CUENTA CUT 3987069001 LIBRETA NÂ° 00099021001</t>
  </si>
  <si>
    <t>TRANSFERENCIA DE FONDOS A SOLICITUD DE YACIMIENTOS DE LITIO BOLIVIANOS SEGUN SOLICITUD 20258 REF: PAGO POR SERVICIO AL EXTERIOR A LA EMPRESA ARGUS MEDIA INC. PARA BOLETINES INTERNACIONALES DE PRECIOS DE KCL SEGUN INFORME YLB GCO 0554 INF 2023 CERTIFICACION PRESUPUESTARIA NRO 208 2023 Y CERTIFICACION LIB. 00597032001 YLB-COMERCIALIZACION DE DIVERSAS SALES</t>
  </si>
  <si>
    <t>CONTABILIZACION ORDENES DE TRANSFERENCIA GRACOS</t>
  </si>
  <si>
    <t>TRANSFERENCIA RECIBIDA DEL EXTERIOR SEGÚN MENSAJES SWIFT Nos. 1552-1551 (REM.EXT.) DE FECHA 30-01-2024 POR DESEMBOLSO DE CAF PRÉSTAMO CFA011997 CONSTRUCCIÓN Y ASFALTADO DE LA JOYA RVF 031 LIBRETA N° 00291012002 ABC-RECURSOS PROPIOS REF.: UTILES DE ESCRITORIO</t>
  </si>
  <si>
    <t>||TRANSFERENCIA DE FONDOS S/G. MENSAJES SWIFT NROS. 1427 Y 1426 DE LA FECHA, Y NOTA REMITIDA POR NAVEGACIÓN AEREA Y AEROPUERTOS BOLIVIANOS CITE: CAR/DGE-DNAF N°0120/2023 DE FECHA 20/06/2023 (HRE-TGL-9614) (SECTOR PÚBLICO). DÉBITO DE LA LIBRETA 00389012001 NAABOL-ADMINISTRACION, REPOSICIÓN ÚTILES DE ESCRITORIO.</t>
  </si>
  <si>
    <t>||TRANSFERENCIA DE FONDOS SEGÚN MENSAJES SWIFT N°1429 Y 1428 DE LA FECHA Y NOTA CITE: DGAC/3568/2023 (HRE-TGL-9395) DE FECHA 15/06/2023 DE LA DIRECCIÓN GENERAL DE AERONÁUTICA CIVIL. (SECTOR PÚBLICO). DÉBITO DE LA LIBRETA 00117012001 DGAC, REPOSICIÓN DE ÚTILES DE ESCRITORIO.</t>
  </si>
  <si>
    <t>'COBRO DE'||ÚTILES DE ESCRITORIO POR EL COMPROBANTE NRO.1082860 DE LA FECHA S/G. NOTA CITE PRS/GAFC-1382 DFC-423/2023 DE F.14.06.2023 (HRE-TGL-9344) ENVIADA POR YACIMIENTOS PETROLIFEROS FISCALES BOLIVIANOS DEBITO DE LA LIBRETA 00513022001 YPFB  OPERACIONES</t>
  </si>
  <si>
    <t>||TRANSFERENCIA DE FONDOS S/G MENSAJES SWIFTS NROS.1554-1555 Y NOTA CITE: CAR/DGE-DNAF N°0120/2023 DE FECHA 20/06/2023 (HRE-TGL-9614) ENVIADA POR NAVEGACION AEREA Y AEROPUERTOS BOLIVIANOS (SECTOR PÚBLICO). DEBITO DE LA LIBRETA 00389012001 NAABOL-ADMINISTRACION CENTRAL, COBRO DE ÚTILES DE ESCRITORIO.</t>
  </si>
  <si>
    <t>COBRO COSTOS DE PAPELERIA SEGUN TRANSFERENCIA DEL EXTERIOR POR ORDEN DE CORPORACION PARAGUAYA DISTRIBU DE DERIVADOS DE PETROLEO SA (ASUNCION PARAGUAY) REF.: CRED 100 TN GLP VOL TOP ENERO FECHA VALOR 30/01/2024 LIB. 00513062002 YPFB - EXPORTACIÓN DE GLP Y OTROS-BOLIVIANOS</t>
  </si>
  <si>
    <t>COBRO COSTOS DE PAPELERIA SEGUN TRANSFERENCIA DEL EXTERIOR POR ORDEN DE FIDEICOMISO HERCO-CKM (LIMA PERU) REF.: CRED EMB 03-YPFB 2024-5 CISTERNAS HERCO FECHA VALOR 30/01/2024 LIB. 00513062002 YPFB - EXPORTACIÓN DE GLP Y OTROS-BOLIVIANOS</t>
  </si>
  <si>
    <t>||TRANSFERENCIA DE FONDOS S/G MENSAJES SWIFTS NROS 1563-1564, EN ATENCION A NOTA: DGAC/3568/2023 DE F.15/6/2023 (HRE-TGL-9395) ENVIADO POR LA DIRECCION GENERAL DE AERONAUTICA CIVIL (SECTOR PÚBLICO). DEBITO DE LA LIBRETA 00117012001 DGAC, REPOSICION ÚTILES DE ESCRITORIO.</t>
  </si>
  <si>
    <t>00290012001 DEP.DE CHEQ.AJENOS,RET.DE CAM.,CONCEPTO: TRAMITE N°9864530 PARA REGISTRO OTROS INGRESOS,DEP.: SERVICIO DE IMPUESTOS NACIONALES , PROCEDENCIA: BANCO UNION S.A., CHEQUE: 7480, FECHA DE EMISION:18/01/2024</t>
  </si>
  <si>
    <t>00670012002 DEP.DE CHEQ.AJENOS,RET.DE CAM.,CONCEPTO: DESCUENTO POR DIAS NO TRABAJADOS-2023,DEP.: PAOLA BUSTILLO-VERONICA QUISBERT , PROCEDENCIA: BANCO UNION S.A., CHEQUE: 793, FECHA DE EMISION:30/01/2024</t>
  </si>
  <si>
    <t>00670012003 DEP.DE CHEQ.AJENOS,RET.DE CAM.,CONCEPTO: PROCESO SUMARIO-RESPONSABILIDAD ADMINISTRATIVA,DEP.: ESTHER C. LUPA VENIZ , PROCEDENCIA: BANCO UNION S.A., CHEQUE: 792, FECHA DE EMISION:30/01/2024</t>
  </si>
  <si>
    <t>00670012002 DEP.DE CHEQ.AJENOS,RET.DE CAM.,CONCEPTO: DEVOLUCION DE SUBSIDIO FRONTERA - DICIEMBRE 2023,DEP.: CALDERON CRUZ CLEDY , PROCEDENCIA: BANCO UNION S.A., CHEQUE: 791, FECHA DE EMISION:30/01/2024</t>
  </si>
  <si>
    <t>00099021001 DEPOSITO DE EFECTIVO, DEPOSITANTE: RUBEN LUCIO PEREZ ANTEZANA, CONCEPTO: DEVOLUCION AL SENASIR, CUENTA DE DEPOSITO: CUENTA UNICA DEL TESORO</t>
  </si>
  <si>
    <t>00015011107 DEPOSITO DE EFECTIVO, DEPOSITANTE: FREDDY OMAR JIMENEZ IRIARTE, CONCEPTO: DEVOLUCION GASTOS ADMINISTRATIVOS CASO SC-X-518/12 MOTOS ABDALA, CUENTA DE DEPOSITO: CUENTA UNICA DEL TESORO</t>
  </si>
  <si>
    <t>00865012001 DEPOSITO DE EFECTIVO, DEPOSITANTE: DIEGO GONZALO REQUENA DURANDAL, CONCEPTO: DEVOLUCION POR REFRIGERIO MES DE DICIEMBRE DE DIEGO GONZALO REQUENA DURANDAL, CUENTA DE DEPOSITO: CUENTA UNICA DEL TESORO</t>
  </si>
  <si>
    <t>00223012001 DEP.DE CHEQ.AJENOS,RET.DE CAM.,CONCEPTO: DEVOLUCION DE RECURSOS POR RESOLUCION DE CONVENIO GAM DE EL PUENTE,DEP.: FONABOSQUE , PROCEDENCIA: BANCO UNION S.A., CHEQUE: 1016, FECHA DE EMISION:29/01/2024</t>
  </si>
  <si>
    <t>00223012001 DEP.DE CHEQ.AJENOS,RET.DE CAM.,CONCEPTO: DEVOLUCION DE RECURSOS POR CIERRE DE PROYECTO FORESTACION, REFORESTACION Y MANEJO INTEGRAL DE BOSQUE,DEP.: FONABOSQUE , PROCEDENCIA: BANCO UNION S.A., CHEQUE: 1018, FECHA DE EMISION:29/01/2024</t>
  </si>
  <si>
    <t>00099021001 DEPOSITO DE EFECTIVO, DEPOSITANTE: JANE LEONOR ROQUE MAMANI, CONCEPTO: DEVOLUCION MONTO EROGADO A CUENTA PROGRAMA 100 BECAS - MINISTERIO DE EDUCACION, CUENTA DE DEPOSITO: CUENTA UNICA DEL TESORO</t>
  </si>
  <si>
    <t>00066047003 DEPOSITO DE EFECTIVO, DEPOSITANTE: JARA SHEYDA ALVARO CUBA, CONCEPTO: NO MARCADO EN EL BIOMETRICO SALIDA DE VIERNES 8 DE DICIEMBRE, CUENTA DE DEPOSITO: CUENTA UNICA DEL TESORO</t>
  </si>
  <si>
    <t>00066047003 DEPOSITO DE EFECTIVO, DEPOSITANTE: JARA SHEYDA ALVARO CUBA, CONCEPTO: RETRASO DEL MES DE DICIEMBRE / DESCUENTO DE 1/2 DIA, CUENTA DE DEPOSITO: CUENTA UNICA DEL TESORO</t>
  </si>
  <si>
    <t>00099021001 DEPOSITO DE EFECTIVO, DEPOSITANTE: ABOTOUR LTDA, CONCEPTO: DEVOLUCION DE PASAJE, CUENTA DE DEPOSITO: CUENTA UNICA DEL TESORO</t>
  </si>
  <si>
    <t>00283042001 DEPOSITO DE EFECTIVO, DEPOSITANTE: DENIL MORALES LOPEZ, CONCEPTO: POR LA DEVOLUCION DE IMPORTE POR CONCEPTO DE ATRASOS SANCIONES CORRESPONDIENTES A ASISTENCIA, CUENTA DE DEPOSITO: CUENTA UNICA DEL TESORO</t>
  </si>
  <si>
    <t>00099021001 DEPOSITO DE EFECTIVO, DEPOSITANTE: HERNAN ISAIAS DURAN LAZO, CONCEPTO: DEVOLUCION DE VIATICOS, CUENTA DE DEPOSITO: CUENTA UNICA DEL TESORO/DJBR</t>
  </si>
  <si>
    <t>00016011101 DEPOSITO DE EFECTIVO, DEPOSITANTE: MINISTERIO DE EDUCACION, CONCEPTO: VENTA DE MATERIAL BIBLIOGRAFICO Y/O MULTIMEDIA DE LA LIBRERIA DEL MINISTERIO DE EDUCACION, CUENTA DE DEPOSITO: CUENTA UNICA DEL TESORO</t>
  </si>
  <si>
    <t>00206012001 DEPOSITO DE EFECTIVO, DEPOSITANTE: INSTITUTO NACIONAL DE ESTADISTICA, CONCEPTO: DEPÓSITO POR VENTA DE LA OFICINA CENTRAL LA PAZ, DE FECHA 30/01/2024, CUENTA DE DEPOSITO: CUENTA UNICA DEL TESORO</t>
  </si>
  <si>
    <t>A:00862012001 TRANSFERENCIA DE RECUPERACIONES SEGÚN NOTA INTERNA GEF-LCR-DYF-0037-NOT/24, POR REMUNERACION DE ADMINISTRACION QUE CORRESPONDE AL FNDR DE ACUERDO A CONTRATO DE FIDEICOMISO “CONTRAPARTES LOCALES” DEL GAM SAN LORENZO</t>
  </si>
  <si>
    <t>A:00862012001 TRANSFERENCIA DE RECUPERACIONES SEGÚN NOTA INTERNA GEF-LCR-DYF-0037-NOT/24, POR REMUNERACION DE ADMINISTRACION QUE CORRESPONDE AL FNDR DE ACUERDO A CONTRATO DE FIDEICOMISO “CONTRAPARTES LOCALES” DEL GAD ORURO</t>
  </si>
  <si>
    <t>A:00862012001 TRANSFERENCIA DE RECUPERACIONES SEGÚN NOTA INTERNA GEF-LCR-DYF-0037-NOT/24, POR REMUNERACION DE ADMINISTRACION QUE CORRESPONDE AL FNDR DE ACUERDO A CONTRATO DE FIDEICOMISO “CONTRAPARTES LOCALES” DEL GAD TARIJA</t>
  </si>
  <si>
    <t>A:00862012001 TRANSFERENCIA DE RECUPERACIONES SEGÚN NOTA INTERNA GEF-LCR-DYF-0037-NOT/24, POR REMUNERACION DE ADMINISTRACION QUE CORRESPONDE AL FNDR DE ACUERDO A CONTRATO DE FIDEICOMISO “CONTRAPARTES LOCALES” DEL GAM TARIJA</t>
  </si>
  <si>
    <t>A:00862012001 TRANSFERENCIA DE RECUPERACIONES SEGÚN NOTA INTERNA GEF-LCR-DYF-0037-NOT/24, POR REMUNERACION DE ADMINISTRACION QUE CORRESPONDE AL FNDR DE ACUERDO A CONTRATO DE FIDEICOMISO “CONTRAPARTES LOCALES” DEL GAM RIBERALTA</t>
  </si>
  <si>
    <t>A:00862012001 TRANSFERENCIA DE RECUPERACIONES SEGÚN NOTA INTERNA GEF-LCR-DYF-0037-NOT/24, POR REMUNERACION DE ADMINISTRACION QUE CORRESPONDE AL FNDR DE ACUERDO A CONTRATO DE FIDEICOMISO “CONTRAPARTES LOCALES” DEL GAM SICA SICA (VILLA AROMA)</t>
  </si>
  <si>
    <t>A:00862012001 TRANSFERENCIA DE RECUPERACIONES SEGÚN NOTA INTERNA GEF-LCR-DYF-0037-NOT/24, POR REMUNERACION DE ADMINISTRACION QUE CORRESPONDE AL FNDR DE ACUERDO A CONTRATO DE FIDEICOMISO “CONTRAPARTES LOCALES” DEL GAM ARBIETO</t>
  </si>
  <si>
    <t>A:00862012001 TRANSFERENCIA DE RECUPERACIONES SEGÚN NOTA INTERNA GEF-LCR-DYF-0037-NOT/24, POR REMUNERACION DE ADMINISTRACION QUE CORRESPONDE AL FNDR DE ACUERDO A CONTRATO DE FIDEICOMISO “CONTRAPARTES LOCALES” DEL GAM VILLA ALCALA</t>
  </si>
  <si>
    <t>A:00862012001 TRANSFERENCIA DE RECUPERACIONES SEGÚN NOTA INTERNA GEF-LCR-DYF-0037-NOT/24, POR REMUNERACION DE ADMINISTRACION QUE CORRESPONDE AL FNDR DE ACUERDO A CONTRATO DE FIDEICOMISO “CONTRAPARTES LOCALES” DEL GAM PASORAPA</t>
  </si>
  <si>
    <t>A:00862012001 TRANSFERENCIA DE RECUPERACIONES SEGÚN NOTA INTERNA GEF-LCR-DYF-0037-NOT/24, POR REMUNERACION DE ADMINISTRACION QUE CORRESPONDE AL FNDR DE ACUERDO A CONTRATO DE FIDEICOMISO “CONTRAPARTES LOCALES” DEL GAM POJO</t>
  </si>
  <si>
    <t>A:00862012001 TRANSFERENCIA DE RECUPERACIONES SEGÚN NOTA INTERNA GEF-LCR-DYF-0037-NOT/24, POR REMUNERACION DE ADMINISTRACION QUE CORRESPONDE AL FNDR DE ACUERDO A CONTRATO DE FIDEICOMISO “CONTRAPARTES LOCALES” DEL GAM PAPEL PAMPA</t>
  </si>
  <si>
    <t>A:00862012001 TRANSFERENCIA DE RECUPERACIONES SEGÚN NOTA INTERNA GEF-LCR-DYF-0037-NOT/24, POR REMUNERACION DE ADMINISTRACION QUE CORRESPONDE AL FNDR DE ACUERDO A CONTRATO DE FIDEICOMISO “CONTRAPARTES LOCALES” DEL GAM VILLAMONTES</t>
  </si>
  <si>
    <t>A:00862012001 TRANSFERENCIA DE RECUPERACIONES SEGÚN NOTA INTERNA GEF-LCR-DYF-0037-NOT/24, POR REMUNERACION DE ADMINISTRACION QUE CORRESPONDE AL FNDR DE ACUERDO A CONTRATO DE FIDEICOMISO “CONTRAPARTES LOCALES” DEL GAM SAN LUCAS</t>
  </si>
  <si>
    <t>A:00862012001 TRANSFERENCIA DE RECUPERACIONES SEGÚN NOTA INTERNA GEF-LCR-DYF-0037-NOT/24, POR REMUNERACION DE ADMINISTRACION QUE CORRESPONDE AL FNDR DE ACUERDO A CONTRATO DE FIDEICOMISO “CONTRAPARTES LOCALES” DEL GAM PAZÑA</t>
  </si>
  <si>
    <t>A:00862012001 TRANSFERENCIA DE RECUPERACIONES SEGÚN NOTA INTERNA GEF-LCR-DYF-0037-NOT/24, POR REMUNERACION DE ADMINISTRACION QUE CORRESPONDE AL FNDR DE ACUERDO A CONTRATO DE FIDEICOMISO “CONTRAPARTES LOCALES” DEL GAM PUNA (VILLA TALAVERA)</t>
  </si>
  <si>
    <t>A:00862012001 TRANSFERENCIA DE RECUPERACIONES SEGÚN NOTA INTERNA GEF-LCR-DYF-0037-NOT/24, POR REMUNERACION DE ADMINISTRACION QUE CORRESPONDE AL FNDR DE ACUERDO A CONTRATO DE FIDEICOMISO “CONTRAPARTES LOCALES” DEL GAM COLQUECHACA</t>
  </si>
  <si>
    <t>A:00862012001 TRANSFERENCIA DE RECUPERACIONES SEGÚN NOTA INTERNA GEF-LCR-DYF-0037-NOT/24, POR REMUNERACION DE ADMINISTRACION QUE CORRESPONDE AL FNDR DE ACUERDO A CONTRATO DE FIDEICOMISO “CONTRAPARTES LOCALES” DEL GAM PUCARANI</t>
  </si>
  <si>
    <t>A:00862012001 TRANSFERENCIA DE RECUPERACIONES SEGÚN NOTA INTERNA GEF-LCR-DYF-0037-NOT/24, POR REMUNERACION DE ADMINISTRACION QUE CORRESPONDE AL FNDR DE ACUERDO A CONTRATO DE FIDEICOMISO “CONTRAPARTES LOCALES” DEL GAM POCONA</t>
  </si>
  <si>
    <t>De: 00099021001 Transferencia de recursos al GAM San Andrés de Machaca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</si>
  <si>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Humanata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</si>
  <si>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Santiago de Huata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</si>
  <si>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Jesús de Machaca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</si>
  <si>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Colquiri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</si>
  <si>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Taraco para el pago de Bono de Discapacidad, en el marco de la Ley N°977 de fecha 26 de septiembre de 2017, DS N° 3437 de 20 de diciembre de 2017 y Resolución Ministerial N°010 de fecha 10 de enero de 2018, desembolso de la gestión 2024.</t>
  </si>
  <si>
    <t>TRANSFERENCIA RECIBIDA DEL EXTERIOR SEGÚN MENSAJES SWIFT Nos. 1631-1630 (REM.EXT.) DE FECHA 31-01-2024 POR DESEMBOLSO DE CAF PRÉSTAMO CFA011994 PROY. CONSTRUCCIÓN CARRETERA DOBLE VÍA ORURO-CHALLAPATA TRAMO I LIBRETA N° 00291012002 ABC-RECURSOS PROPIOS REF.: UTILES DE ESCRITORIO</t>
  </si>
  <si>
    <t>PAGO A AFD PRÉSTAMO CBO 1020 01 B VCTO. 31-01-2024 POR CUENTA DE TGN , NTI. 018344 VALOR 31-01-2024 INTERESES EUR 326.947,12 COMISIONES EUR 9.012,69 CTA. 3987 CUENTA UNICA DEL TESORO LIB. 00099021001 REF.: COMISIONES BANCARIAS</t>
  </si>
  <si>
    <t>De: 00099021001 Transferencia de recursos al GAM San Miguel (San Miguel de Velasco)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</si>
  <si>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San Lorenzo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</si>
  <si>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GAIOC del Territorio de Raqaypampa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</si>
  <si>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Coipasa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</si>
  <si>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Ingavi (Humaita)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</si>
  <si>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Rafael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</si>
  <si>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Sabaya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</si>
  <si>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GAIOC de Charagua Iyambae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</si>
  <si>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José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</si>
  <si>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GAIOC de Salinas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</si>
  <si>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Belén de Andamarca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</si>
  <si>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Lagunillas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</si>
  <si>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Andamarca (Santiago de Andamarca)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</si>
  <si>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Cuevo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</si>
  <si>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Esmeralda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</si>
  <si>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Boyuibe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</si>
  <si>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Turco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</si>
  <si>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Postrer Valle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</si>
  <si>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Urubicha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</si>
  <si>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Curahuara de Carangas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</si>
  <si>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Saipina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</si>
  <si>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Choquecota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</si>
  <si>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Antequera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</si>
  <si>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Santuario de Quillacas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</si>
  <si>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Okinawa Uno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</si>
  <si>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Tahua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</si>
  <si>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Tomave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</si>
  <si>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Antonio de Lomerio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</si>
  <si>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Chuquihuta Ayllu Jucumani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</si>
  <si>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Juan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</si>
  <si>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Caripuyo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</si>
  <si>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Colpa Bélgica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</si>
  <si>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Pedro de Macha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</si>
  <si>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Javier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</si>
  <si>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Baures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</si>
  <si>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Colcha "K" (Villa Martín)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</si>
  <si>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San Andrés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</si>
  <si>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Porongo (Ayacucho)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</si>
  <si>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Urmiri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</si>
  <si>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Bolpebra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</si>
  <si>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Villa Libertad Licoma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</si>
  <si>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Villa Charcas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</si>
  <si>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Ancoraimes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</si>
  <si>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Machareti para el pago de Bono de Discapacidad, en el marco de la Ley N°977 de fecha 26 de septiembre de 2017, DS N° 3437 de 20 de diciembre de 2017 y Resolución Ministerial N°010 de fecha 10 de enero de 2018, primer desembolso de la gestión 2024.</t>
  </si>
  <si>
    <t>De: 00099021001 Transferencia de recursos al GAM Ayata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</si>
  <si>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Sica Sica (Villa Aroma)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</si>
  <si>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Aucapata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</si>
  <si>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Caracollo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</si>
  <si>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Charaña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</si>
  <si>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Sicaya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</si>
  <si>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Anzaldo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</si>
  <si>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Pelechuco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</si>
  <si>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Ayo Ayo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</si>
  <si>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Puerto Pérez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</si>
  <si>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Malla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</si>
  <si>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Colquencha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</si>
  <si>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Yanacachi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</si>
  <si>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Villa Gualberto Villarroel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</si>
  <si>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Chacarilla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</si>
  <si>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Collana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</si>
  <si>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Mapiri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</si>
  <si>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Omereque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</si>
  <si>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Teoponte para el pago de Bono de Discapacidad, en el marco de la Ley N°977 de fecha 26 de septiembre de 2017, DS N° 3437 de 20 de diciembre de 2017 y Resolución Ministerial N°010 de fecha 10 de enero de 2018, desembolso de la gestión 2024.</t>
  </si>
  <si>
    <t>De: 00099021001 Transferencia de recursos al GAM Quime para el pago de Bono de Discapacidad, en el marco de la Ley N°977 de fecha 26 de septiembre de 2017, DS N° 3437 de 20 de diciembre de 2017 y Resolución Ministerial N°010 de fecha 10 de enero de 2018, desembolso de la gestión 2024.</t>
  </si>
  <si>
    <t>COBRO COSTOS DE PAPELERIA SEGUN TRANSFERENCIA DEL EXTERIOR POR ORDEN DE PUMA ENERGY PARAGUAY S.A. (PY/ASUNCIÓN) REF.: OPE 0/694678 - 0510914 FECHA VALOR 30/01/2024 LIB. 00513062002 YPFB - EXPORTACIÓN DE GLP Y OTROS-BOLIVIANOS</t>
  </si>
  <si>
    <t>COBRO COSTOS DE PAPELERIA SEGUN TRANSFERENCIA DEL EXTERIOR POR ORDEN DE MGAS COMERCIALIZADORA DE GAS (BRAZIL RIO DE JANEIRO) CRED INV PPA-MC 05/24 PPA-MC-06/24 FECHA VALOR 30/01/2024 LIB. 00513012007 YPFB - RECURSOS NACIONALIZACIÓN</t>
  </si>
  <si>
    <t>A:00862012001 TRANSFERENCIA DE RECUPERACIONES SEGÚN NOTA INTERNA GEF-LCR-DYF-0037-NOT/24, POR REMUNERACION DE ADMINISTRACION QUE CORRESPONDE AL FNDR DE ACUERDO A CONTRATO DE FIDEICOMISO “CONTRAPARTES LOCALES” DEL GAM URIONDO (CONCEPCION)</t>
  </si>
  <si>
    <t>A:00099021001 TRANSFERENCIA DE RECUPERACIONES SEGÚN NOTA INTERNA GEF-LCR-DYF-0036-NOT/24, POR CONCEPTO DE PAGO DE CAPITAL E INTERES DE ACUERDO A CONTRATO DE FIDEICOMISO “ACCESOS SEGUROS VIVIR BIEN” CORRESPONDIENTE AL GAD LA PAZ</t>
  </si>
  <si>
    <t>A:00862012001 TRANSFERENCIA DE RECUPERACIONES SEGÚN NOTA INTERNA GEF-LCR-DYF-0036-NOT/24, POR CONCEPTO DE REMUNERACION POR ADMINISTRACION DEL FIDEICOMISO QUE CORRESPONDE AL FNDR DE ACUERDO A CONTRATO DE FIDEICOMISO “ACCESOS SEGUROS VIVIR BIEN” GAD LA PAZ</t>
  </si>
  <si>
    <t>A:00862012001 TRANSFERENCIA DE RECUPERACIONES SEGÚN NOTA INTERNA GEF-LCR-DYF-0036-NOT/24, POR CONCEPTO DE REMUNERACION POR ADMINISTRACION DEL FIDEICOMISO QUE CORRESPONDE AL FNDR DE ACUERDO A CONTRATO DE FIDEICOMISO “ACCESOS SEGUROS VIVIR BIEN” GAD ORURO</t>
  </si>
  <si>
    <t>A:00099021001 TRANSFERENCIA DE RECUPERACIONES SEGÚN NOTA INTERNA GEF-LCR-DYF-0036-NOT/24, POR CONCEPTO DE PAGO DE CAPITAL E INTERES DE ACUERDO A CONTRATO DE FIDEICOMISO “ACCESOS SEGUROS VIVIR BIEN” CORRESPONDIENTE AL GAD CHUQUISACA</t>
  </si>
  <si>
    <t>A:00862012001 TRANSFERENCIA DE RECUPERACIONES SEGÚN NOTA INTERNA GEF-LCR-DYF-0037-NOT/24, POR REMUNERACION DE ADMINISTRACION QUE CORRESPONDE AL FNDR DE ACUERDO A CONTRATO DE FIDEICOMISO “CONTRAPARTES LOCALES” DEL GAD COCHABAMBA</t>
  </si>
  <si>
    <t>A:00862012001 TRANSFERENCIA DE RECUPERACIONES SEGÚN NOTA INTERNA GEF-LCR-DYF-0037-NOT/24, POR REMUNERACION DE ADMINISTRACION QUE CORRESPONDE AL FNDR DE ACUERDO A CONTRATO DE FIDEICOMISO “CONTRAPARTES LOCALES” DEL GAM TAPACARI</t>
  </si>
  <si>
    <t>A:00862012001 TRANSFERENCIA DE RECUPERACIONES SEGÚN NOTA INTERNA GEF-LCR-DYF-0037-NOT/24, POR REMUNERACION DE ADMINISTRACION QUE CORRESPONDE AL FNDR DE ACUERDO A CONTRATO DE FIDEICOMISO “CONTRAPARTES LOCALES” DEL GAM CARAPARI</t>
  </si>
  <si>
    <t>A:00862012001 TRANSFERENCIA DE RECUPERACIONES SEGÚN NOTA INTERNA GEF-LCR-DYF-0037-NOT/24, POR REMUNERACION DE ADMINISTRACION QUE CORRESPONDE AL FNDR DE ACUERDO A CONTRATO DE FIDEICOMISO “CONTRAPARTES LOCALES” DEL GAM CULPINA</t>
  </si>
  <si>
    <t>A:00862012001 TRANSFERENCIA DE RECUPERACIONES SEGÚN NOTA INTERNA GEF-LCR-DYF-0037-NOT/24, POR REMUNERACION DE ADMINISTRACION QUE CORRESPONDE AL FNDR DE ACUERDO A CONTRATO DE FIDEICOMISO “CONTRAPARTES LOCALES” DEL GAM VILLA TUNARI</t>
  </si>
  <si>
    <t>A:00862012001 TRANSFERENCIA DE RECUPERACIONES SEGÚN NOTA INTERNA GEF-LCR-DYF-0037-NOT/24, POR REMUNERACION DE ADMINISTRACION QUE CORRESPONDE AL FNDR DE ACUERDO A CONTRATO DE FIDEICOMISO “CONTRAPARTES LOCALES” DEL GAM CARIPUYO</t>
  </si>
  <si>
    <t>A:00862012001 TRANSFERENCIA DE RECUPERACIONES SEGÚN NOTA INTERNA GEF-LCR-DYF-0037-NOT/24, POR REMUNERACION DE ADMINISTRACION QUE CORRESPONDE AL FNDR DE ACUERDO A CONTRATO DE FIDEICOMISO “CONTRAPARTES LOCALES” DEL GAM ORURO</t>
  </si>
  <si>
    <t>A:00862012001 TRANSFERENCIA DE RECUPERACIONES SEGÚN NOTA INTERNA GEF-LCR-DYF-0037-NOT/24, POR REMUNERACION DE ADMINISTRACION QUE CORRESPONDE AL FNDR DE ACUERDO A CONTRATO DE FIDEICOMISO “CONTRAPARTES LOCALES” DEL GAM BELEN DE ANDAMARCA</t>
  </si>
  <si>
    <t>A:00862012001 TRANSFERENCIA DE RECUPERACIONES SEGÚN NOTA INTERNA GEF-LCR-DYF-0037-NOT/24, POR REMUNERACION DE ADMINISTRACION QUE CORRESPONDE AL FNDR DE ACUERDO A CONTRATO DE FIDEICOMISO “CONTRAPARTES LOCALES” DEL GAM YUNCHARA</t>
  </si>
  <si>
    <t>A:00862012001 TRANSFERENCIA DE RECUPERACIONES SEGÚN NOTA INTERNA GEF-LCR-DYF-0037-NOT/24, POR REMUNERACION DE ADMINISTRACION QUE CORRESPONDE AL FNDR DE ACUERDO A CONTRATO DE FIDEICOMISO “CONTRAPARTES LOCALES” DEL GAM YAMPARAEZ</t>
  </si>
  <si>
    <t>A:00862012001 TRANSFERENCIA DE RECUPERACIONES SEGÚN NOTA INTERNA GEF-LCR-DYF-0037-NOT/24, POR REMUNERACION DE ADMINISTRACION QUE CORRESPONDE AL FNDR DE ACUERDO A CONTRATO DE FIDEICOMISO “CONTRAPARTES LOCALES” DEL GAM VILLA AZURDUY</t>
  </si>
  <si>
    <t>A:00862012001 TRANSFERENCIA DE RECUPERACIONES SEGÚN NOTA INTERNA GEF-LCR-DYF-0037-NOT/24, POR REMUNERACION DE ADMINISTRACION QUE CORRESPONDE AL FNDR DE ACUERDO A CONTRATO DE FIDEICOMISO “CONTRAPARTES LOCALES” DEL GAM INCAHUASI</t>
  </si>
  <si>
    <t>A:00862012001 TRANSFERENCIA DE RECUPERACIONES SEGÚN NOTA INTERNA GEF-LCR-DYF-0037-NOT/24, POR REMUNERACION DE ADMINISTRACION QUE CORRESPONDE AL FNDR DE ACUERDO A CONTRATO DE FIDEICOMISO “CONTRAPARTES LOCALES” DEL GAD SANTA CRUZ</t>
  </si>
  <si>
    <t>A:00862012001 TRANSFERENCIA DE RECUPERACIONES SEGÚN NOTA INTERNA GEF-LCR-DYF-0037-NOT/24, POR REMUNERACION DE ADMINISTRACION QUE CORRESPONDE AL FNDR DE ACUERDO A CONTRATO DE FIDEICOMISO “CONTRAPARTES LOCALES” DEL GAM CHAQUI</t>
  </si>
  <si>
    <t>A:00862012001 TRANSFERENCIA DE RECUPERACIONES SEGÚN NOTA INTERNA GEF-LCR-DYF-0037-NOT/24, POR REMUNERACION DE ADMINISTRACION QUE CORRESPONDE AL FNDR DE ACUERDO A CONTRATO DE FIDEICOMISO “CONTRAPARTES LOCALES” DEL GAM PADCAYA</t>
  </si>
  <si>
    <t>A:00862012001 TRANSFERENCIA DE RECUPERACIONES SEGÚN NOTA INTERNA GEF-LCR-DYF-0037-NOT/24, POR REMUNERACION DE ADMINISTRACION QUE CORRESPONDE AL FNDR DE ACUERDO A CONTRATO DE FIDEICOMISO “CONTRAPARTES LOCALES” DEL GAM UMALA</t>
  </si>
  <si>
    <t>A:00862012001 TRANSFERENCIA DE RECUPERACIONES SEGÚN NOTA INTERNA GEF-LCR-DYF-0037-NOT/24, POR REMUNERACION DE ADMINISTRACION QUE CORRESPONDE AL FNDR DE ACUERDO A CONTRATO DE FIDEICOMISO “CONTRAPARTES LOCALES” DEL GAM MOJOCOYA</t>
  </si>
  <si>
    <t>A:00862012001 TRANSFERENCIA DE RECUPERACIONES SEGÚN NOTA INTERNA GEF-LCR-DYF-0037-NOT/24, POR REMUNERACION DE ADMINISTRACION QUE CORRESPONDE AL FNDR DE ACUERDO A CONTRATO DE FIDEICOMISO “CONTRAPARTES LOCALES” DEL GAM SANTA CRUZ DE LA SIERRA</t>
  </si>
  <si>
    <t>A:00862012001 TRANSFERENCIA DE RECUPERACIONES SEGÚN NOTA INTERNA GEF-LCR-DYF-0037-NOT/24, POR REMUNERACION DE ADMINISTRACION QUE CORRESPONDE AL FNDR DE ACUERDO A CONTRATO DE FIDEICOMISO “CONTRAPARTES LOCALES” DEL GAM ANZALDO</t>
  </si>
  <si>
    <t>NUMERO DE LIBRETA CUT: 00099021001 OPERACIÓN E75 TRANSFERENCIA DE LA CUENTA FISCAL BUN A LA CUT EN MN TRANSF.FDOS.GOBIERNO AUTONOMO MUNICIPAL DE FILADELFIA CITE: GAMFIL-UAF.013/24 CUENTA CUT 3987 LIBRETA NÂ° 00099021001</t>
  </si>
  <si>
    <t>NUMERO DE LIBRETA CUT: 00099021001 OPERACIÓN E75 TRANSFERENCIA DE LA CUENTA FISCAL BUN A LA CUT EN MN TRANSF.FDOS.UNIVERSIDAD AUTONOMA JUAN MISAEL SARACHO, CITE: UNIV.SGAF.FIN.OF.06/2024 CUENTA CUT 3987 LIBRETA NÂ° 00099021001</t>
  </si>
  <si>
    <t>NUMERO DE LIBRETA CUT: 00099021001 OPERACIÓN E75 TRANSFERENCIA DE LA CUENTA FISCAL BUN A LA CUT EN MN TRANSF.FDOS.GOBIERNO AUTONOMO MUNICIPAL DE CAMARGO, CITE: OF.G.A.M.C./DESP.NÂ°006/2024 CUENTA CUT 3987 LIBRETA NÂ° 00099021001</t>
  </si>
  <si>
    <t>NUMERO DE LIBRETA CUT: 00099021001 OPERACIÓN E75 TRANSFERENCIA DE LA CUENTA FISCAL BUN A LA CUT EN MN TRANSF.FDOS.GOBIERNO AUTONOMO MUNICIPAL DE FILADELFIA CITE: GAMFIL-UAF.014/24 CUENTA CUT 3987 LIBRETA NÂ° 00099021001</t>
  </si>
  <si>
    <t>NUMERO DE LIBRETA CUT: 00099021001 OPERACIÓN E75 TRANSFERENCIA DE LA CUENTA FISCAL BUN A LA CUT EN MN TRANSF.FDOS.GOBIERNO AUTONOMO MUNICIPAL DE TITO YUPANQUI CITE: GAMTY/MAE/EXT.NÂ°002/2024 CUENTA CUT 3987 LIBRETA NÂ° 00099021001</t>
  </si>
  <si>
    <t>||REGISTRO COBRO COMISION AVISO ENMIENDA CARTA DE CREDITO STANDBY BS220.-Y EMISION COMP.CONTABLE BS50.-REF.:BJM03LG000109100 (BCB:SB-R-2018-19) A/F YACIMIENTOS DE LITIO BOLIVIANOS,S/G SWIFT 1548,30/01/2024. LIB.00597019202 YLB-DES.INT.SALMUERA SALAR DE UYUNI PLANTA IND.REF.:COMIS.ENM.SBLC BJM03LG000109100</t>
  </si>
  <si>
    <t>A:00862012001 TRANSFERENCIA DE RECUPERACIONES SEGÚN NOTA INTERNA GEF-LCR-DYF-0037-NOT/24, POR REMUNERACION DE ADMINISTRACION QUE CORRESPONDE AL FNDR DE ACUERDO A CONTRATO DE FIDEICOMISO “CONTRAPARTES LOCALES” DEL GAM ANDAMARCA (SANTIAGO DE ANDAMARCA)</t>
  </si>
  <si>
    <t>TRANSFERENCIA DE RECURSOS A LA FUNDACION DEL BCB CULTURAL DEL BCB CORREPONDIENTE AL PRIMER TRIMESTRE 2024 (PRIMER DESEMBOLSO) PARA GASTOS CORRIENTES. S/G INFORMES; BCB-GADM-SCONT-DAF-INF-2024-17, NOTA FC.BCB.DG EXT N°51/2024, NOTA FC-BCB-PDCIA N°13/2024 TRANSFERENCIA A LA LIBRETA N° 00293014201 DE LA FUNDACION CULTURAL DEL BANCO CENTRAL DE BOLIVIA</t>
  </si>
  <si>
    <t>NUMERO DE LIBRETA CUT: 00599079203 OPERACIÓN E82 TRANSFERENCIA BDP FINPRO A LA CUT DESEMBOLSO 1 FINPRO OP. 20029 EBA - IMPLEMENTACION DE PLANTA DE TRANSFORMACION DE PRODUCTOS DE LA AMAZONIA BOLIVIANA</t>
  </si>
  <si>
    <t>A:00862012001 TRANSFERENCIA DE RECUPERACIONES SEGÚN NOTA INTERNA GEF-LCR-DYF-0037-NOT/24, POR REMUNERACION DE ADMINISTRACION QUE CORRESPONDE AL FNDR DE ACUERDO A CONTRATO DE FIDEICOMISO “CONTRAPARTES LOCALES” DEL GAD CHUQUISACA</t>
  </si>
  <si>
    <t>A:00862012001 TRANSFERENCIA DE RECUPERACIONES SEGÚN NOTA INTERNA GEF-LCR-DYF-0037-NOT/24, POR REMUNERACION DE ADMINISTRACION QUE CORRESPONDE AL FNDR DE ACUERDO A CONTRATO DE FIDEICOMISO “CONTRAPARTES LOCALES” DEL GAM ENTRE RIOS (CBBA)</t>
  </si>
  <si>
    <t>A:00862012001 TRANSFERENCIA DE RECUPERACIONES SEGÚN NOTA INTERNA GEF-LCR-DYF-0037-NOT/24, POR REMUNERACION DE ADMINISTRACION QUE CORRESPONDE AL FNDR DE ACUERDO A CONTRATO DE FIDEICOMISO “CONTRAPARTES LOCALES” DEL GAM TIPUANI</t>
  </si>
  <si>
    <t>A:00862012001 TRANSFERENCIA DE RECUPERACIONES SEGÚN NOTA INTERNA GEF-LCR-DYF-0037-NOT/24, POR REMUNERACION DE ADMINISTRACION QUE CORRESPONDE AL FNDR DE ACUERDO A CONTRATO DE FIDEICOMISO “CONTRAPARTES LOCALES” DEL GAD POTOSI</t>
  </si>
  <si>
    <t>A:00099021001 DEVOLUCION DEUDA AL TGN POR PARTE DEL SR. GUILLERMO ARAMAYO HERRERA CORRESPONDIENTE AL MES DE DICIEMBRE/2023. S/G. INF. SENASIR/UAF/INF N° 141/2024, DE FECHA 26/01/2024</t>
  </si>
  <si>
    <t>A:00862012001 TRANSFERENCIA DE RECUPERACIONES SEGÚN NOTA INTERNA GEF-LCR-DYF-0037-NOT/24, POR REMUNERACION DE ADMINISTRACION QUE CORRESPONDE AL FNDR DE ACUERDO A CONTRATO DE FIDEICOMISO “CONTRAPARTES LOCALES” DEL GAM PUERTO GONZALO MORENO</t>
  </si>
  <si>
    <t>A:00862012001 TRANSFERENCIA DE RECUPERACIONES SEGÚN NOTA INTERNA GEF-LCR-DYF-0037-NOT/24, POR REMUNERACION DE ADMINISTRACION QUE CORRESPONDE AL FNDR DE ACUERDO A CONTRATO DE FIDEICOMISO “CONTRAPARTES LOCALES” DEL GAM BERMEJO</t>
  </si>
  <si>
    <t>A:00862012001 TRANSFERENCIA DE RECUPERACIONES SEGÚN NOTA INTERNA GEF-LCR-DYF-0036-NOT/24, POR CONCEPTO DE REMUNERACION POR ADMINISTRACION DEL FIDEICOMISO QUE CORRESPONDE AL FNDR DE ACUERDO A CONTRATO DE FIDEICOMISO “ACCESOS SEGUROS VIVIR BIEN” GAD CHUQUISACA</t>
  </si>
  <si>
    <t>A:00862012001 TRANSFERENCIA DE RECUPERACIONES SEGÚN NOTA INTERNA GEF-LCR-DYF-0037-NOT/24, POR REMUNERACION DE ADMINISTRACION QUE CORRESPONDE AL FNDR DE ACUERDO A CONTRATO DE FIDEICOMISO “CONTRAPARTES LOCALES” DEL GAM SAN ANDRES</t>
  </si>
  <si>
    <t>A:00099021001 TRANSFERENCIA DE RECUPERACIONES SEGÚN NOTA INTERNA GEF-LCR-DYF-0036-NOT/24, POR CONCEPTO DE PAGO DE CAPITAL E INTERES DE ACUERDO A CONTRATO DE FIDEICOMISO “ACCESOS SEGUROS VIVIR BIEN” CORRESPONDIENTE AL GAD ORURO</t>
  </si>
  <si>
    <t>A:00862012001 TRANSFERENCIA DE RECUPERACIONES SEGÚN NOTA INTERNA GEF-LCR-DYF-0037-NOT/24, POR REMUNERACION DE ADMINISTRACION QUE CORRESPONDE AL FNDR DE ACUERDO A CONTRATO DE FIDEICOMISO “CONTRAPARTES LOCALES” DEL GAM VILLA GUALBERTO VILLARROEL</t>
  </si>
  <si>
    <t>A:00862012001 TRANSFERENCIA DE RECUPERACIONES SEGÚN NOTA INTERNA GEF-LCR-DYF-0037-NOT/24, POR REMUNERACION DE ADMINISTRACION QUE CORRESPONDE AL FNDR DE ACUERDO A CONTRATO DE FIDEICOMISO “CONTRAPARTES LOCALES” DEL GAM COCAPATA</t>
  </si>
  <si>
    <t>A:00862012001 TRANSFERENCIA DE RECUPERACIONES SEGÚN NOTA INTERNA GEF-LCR-DYF-0037-NOT/24, POR REMUNERACION DE ADMINISTRACION QUE CORRESPONDE AL FNDR DE ACUERDO A CONTRATO DE FIDEICOMISO “CONTRAPARTES LOCALES” DEL GAM TOMINA</t>
  </si>
  <si>
    <t>A:00862012001 TRANSFERENCIA DE RECUPERACIONES SEGÚN NOTA INTERNA GEF-LCR-DYF-0037-NOT/24, POR REMUNERACION DE ADMINISTRACION QUE CORRESPONDE AL FNDR DE ACUERDO A CONTRATO DE FIDEICOMISO “CONTRAPARTES LOCALES” DEL GAM YAPACANI</t>
  </si>
  <si>
    <t>||TRANSFERENCIA DE FONDOS S/G MENSAJE SWIFT NRO. 1585 Y NOTA CITE CAR/DGE-DNAF/N°0120/2023 DE F.20.06.2023. (HRE-TGL-9614) ENVIADA POR LA NAVEGACION AEREA Y AEROPUERTOS BOLIVIANOS (SECTOR PÚBLICO). DEBITO DE LA LIB. 00389012001 NAABOL- ADMINISTRACIÓN , REPOSICIÓN DE ÚTILES DE ESCRITORIO</t>
  </si>
  <si>
    <t>||TRANSFERENCIA DE FONDOS S/G. MENSAJES SWIFT NROS. 1619 Y 1618 DE LA FECHA, Y NOTA REMITIDA POR LA DIRECCIÓN GENERAL DE AERONAUTICA CIVIL CITE: DGAC/3568/2023 DE FECHA 15/06/2023 (HRE-TGL-9395) (SECTOR PÚBLICO). DÉBITO DE LA LIBRETA 00117012001 DGAC, REPOSICIÓN ÚTILES DE ESCRITORIO.</t>
  </si>
  <si>
    <t>||TRANSFERENCIA DE FONDOS S/G. MENSAJES SWIFT NROS. 1621 Y 1578 DE LA FECHA, Y NOTA REMITIDA POR LA DIRECCIÓN GENERAL DE AERONAUTICA CIVIL CITE: DGAC/3568/2023 DE FECHA 15/06/2023 (HRE-TGL-9395) (SECTOR PÚBLICO). DÉBITO DE LA LIBRETA 00117012001 DGAC, REPOSICIÓN ÚTILES DE ESCRITORIO.</t>
  </si>
  <si>
    <t>||TRANSFERENCIA DE FONDOS SEGÚN MENSAJE SWIFT N°1632 DE LA FECHA Y NOTA CITE: CAR/DGE-DNAF N°0120/2023 DE NAVEGACIÓN AEREA Y AEROPUERTOS BOLIVIANOS DE FECHA 20/06/2023 (HRE-TGL-9614). (SECTOR PÚBLICO). DÉBITO DE LA LIBRETA 00389012001 NAABOL  ADMINISTRACIÓN CENTRAL, REPOSICIÓN DE ÚTILES DE ESCRITORIO</t>
  </si>
  <si>
    <t>||TRANSFERENCIA DE FONDOS S/G MENSAJES SWIFT NRO. 1634 DE LA FECHA Y NOTA CITE DGAC/3568/2023 DE F.15.06.2023 (HRE-TGL-9395) DE LA DIRECCION GENERAL DE AERONAUTICA CIVIL (SECTOR PÚBLICO). DEBITO DE LA LIBRETA 00117012001 DGAC, REPOSICIÓN DE ÚTILES DE ESCRITORIO.</t>
  </si>
  <si>
    <t>||TRANSFERENCIA DE FONDOS S/G MENSAJE SWIFT NRO.1566 Y NOTA CITE: CAR/DGE-DNAF N°0120/2023 DE FECHA 20/06/2023 (HRE-TGL-9614) ENVIADA POR NAVEGACION AEREA Y AEROPUERTOS BOLIVIANOS (SECTOR PÚBLICO). DEBITO DE LA LIBRETA 00389012001 NAABOL-ADMINISTRACION CENTRAL, COBRO DE ÚTILES DE ESCRITORIO</t>
  </si>
  <si>
    <t>||TRANSFERENCIA DE FONDOS S/G MENSAJE SWIFT NRO.1589 Y NOTA CITE: CAR/DGE-DNAF N°0120/2023 DE FECHA 20/06/2023 (HRE-TGL-9614) ENVIADA POR NAVEGACION AEREA Y AEROPUERTOS BOLIVIANOS (SECTOR PÚBLICO). DEBITO DE LA LIBRETA 00389012001 NAABOL-ADMINISTRACION CENTRAL, COBRO DE ÚTILES DE ESCRITORIO.</t>
  </si>
  <si>
    <t>||TRANSFERENCIA DE FONDOS SEGÚN MENSAJES SWIFT N°1617 Y 1616 DE LA FECHA Y NOTA CITE: CAR/DGE-DNAF N°0120/2023 DE NAVEGACIÓN AEREA Y AEROPUERTOS BOLIVIANOS DE FECHA 20/06/2023 (HRE-TGL-9614). (SECTOR PÚBLICO). DÉBITO DE LA LIBRETA 00389012001 NAABOL  ADMINISTRACIÓN CENTRAL, REPOSICIÓN DE ÚTILES DE ESCRITORIO</t>
  </si>
  <si>
    <t>||TRANSFERENCIA DE FONDOS S/G MENSAJES SWIFT NROS. 1625 Y 1579 NOTA CITE CAR/DGE-DNAF/N°0120/2023 DE F.20.06.2023. (HRE-TGL-9614) ENVIADA POR LA NAVEGACION AEREA Y AEROPUERTOS BOLIVIANOS (SECTOR PÚBLICO). DEBITO DE LA LIB. 00389012001 NAABOL- ADMINISTRACIÓN , REPOSICIÓN DE ÚTILES DE ESCRITORIO</t>
  </si>
  <si>
    <t>A:00862012001 TRANSFERENCIA DE RECUPERACIONES SEGÚN NOTA INTERNA GEF-LCR-DYF-0037-NOT/24, POR REMUNERACION DE ADMINISTRACION QUE CORRESPONDE AL FNDR DE ACUERDO A CONTRATO DE FIDEICOMISO “CONTRAPARTES LOCALES” DEL GAM PUNATA</t>
  </si>
  <si>
    <t>A:00862012001 TRANSFERENCIA DE RECUPERACIONES SEGÚN NOTA INTERNA GEF-LCR-DYF-0037-NOT/24, POR REMUNERACION DE ADMINISTRACION QUE CORRESPONDE AL FNDR DE ACUERDO A CONTRATO DE FIDEICOMISO “CONTRAPARTES LOCALES” DEL GAM CARRERAS</t>
  </si>
  <si>
    <t>A:00862012001 TRANSFERENCIA DE RECUPERACIONES SEGÚN NOTA INTERNA GEF-LCR-DYF-0037-NOT/24, POR REMUNERACION DE ADMINISTRACION QUE CORRESPONDE AL FNDR DE ACUERDO A CONTRATO DE FIDEICOMISO “CONTRAPARTES LOCALES” DEL GAM QUIRUSILLAS</t>
  </si>
  <si>
    <t>A:00862012001 TRANSFERENCIA DE RECUPERACIONES SEGÚN NOTA INTERNA GEF-LCR-DYF-0037-NOT/24, POR REMUNERACION DE ADMINISTRACION QUE CORRESPONDE AL FNDR DE ACUERDO A CONTRATO DE FIDEICOMISO “CONTRAPARTES LOCALES” DEL GAM PRESTO</t>
  </si>
  <si>
    <t>A:00862012001 TRANSFERENCIA DE RECUPERACIONES SEGÚN NOTA INTERNA GEF-LCR-DYF-0037-NOT/24, POR REMUNERACION DE ADMINISTRACION QUE CORRESPONDE AL FNDR DE ACUERDO A CONTRATO DE FIDEICOMISO “CONTRAPARTES LOCALES” DEL GAM CUEVO</t>
  </si>
  <si>
    <t>A:00862012001 TRANSFERENCIA DE RECUPERACIONES SEGÚN NOTA INTERNA GEF-LCR-DYF-0037-NOT/24, POR REMUNERACION DE ADMINISTRACION QUE CORRESPONDE AL FNDR DE ACUERDO A CONTRATO DE FIDEICOMISO “CONTRAPARTES LOCALES” DEL GAM SAN ANTONIO DE ESMORUCO</t>
  </si>
  <si>
    <t>A:00862012001 TRANSFERENCIA DE RECUPERACIONES SEGÚN NOTA INTERNA GEF-LCR-DYF-0037-NOT/24, POR REMUNERACION DE ADMINISTRACION QUE CORRESPONDE AL FNDR DE ACUERDO A CONTRATO DE FIDEICOMISO “CONTRAPARTES LOCALES” DEL GAM CORIPATA</t>
  </si>
  <si>
    <t>A:00862012001 TRANSFERENCIA DE RECUPERACIONES SEGÚN NOTA INTERNA GEF-LCR-DYF-0037-NOT/24, POR REMUNERACION DE ADMINISTRACION QUE CORRESPONDE AL FNDR DE ACUERDO A CONTRATO DE FIDEICOMISO “CONTRAPARTES LOCALES” DEL GAM LURIBAY</t>
  </si>
  <si>
    <t>A:00862012001 TRANSFERENCIA DE RECUPERACIONES SEGÚN NOTA INTERNA GEF-LCR-DYF-0037-NOT/24, POR REMUNERACION DE ADMINISTRACION QUE CORRESPONDE AL FNDR DE ACUERDO A CONTRATO DE FIDEICOMISO “CONTRAPARTES LOCALES” DEL GAM TARVITA (VILLA ORIAS)</t>
  </si>
  <si>
    <t>A:00862012001 TRANSFERENCIA DE RECUPERACIONES SEGÚN NOTA INTERNA GEF-LCR-DYF-0037-NOT/24, POR REMUNERACION DE ADMINISTRACION QUE CORRESPONDE AL FNDR DE ACUERDO A CONTRATO DE FIDEICOMISO “CONTRAPARTES LOCALES” DEL GAM CHIMORE</t>
  </si>
  <si>
    <t>REGULARIZACION DE TRANSFERENCIA DEL EXTERIOR SEGUN SWIFT NO.1391 Y NO.1388 DE FECHA 31/01/2024 ORDENANTE: TCC DEL PERU SAC (CALLAO - PERU) REF.: SWF OF 24/01/26 TAB VLO 25 ENE24 Y KG EXTJUL23 LIB. 00525012001 LBP-TRANSPORTES AEREOS BOLIVIANOS (4030001162)</t>
  </si>
  <si>
    <t>'COBRO DE'||ÚTILES DE ESCRITORIO POR EL COMPROBANTE NRO.1083150 DE LA FECHA S/G. NOTA CITE GAFC-0336/DFC/URTE-0057/2024 DE LA FECHA (HRE-TSO-154) ENVIADA POR YACIMIENTOS PETROLIFEROS FISCALES BOLIVIANOS DEBITO DE LA LIBRETA 00513022001 YPFB  OPERACIONES</t>
  </si>
  <si>
    <t>COBRO DE||ÚTILES DE ESCRITORIO SG CITE: DE-GEF-LCR-DYF-0612-CAR/24 POR EL REGISTRO DEL COMP. CONTABLE N°1083160 DEL PAGO ANTICIPADO DE CAP. E INTERESES DEL CRED. EXTRA. AL FNDR SG RD N°195/2015 Y CONT SANO N° 350/2015, MODIF. Y DOC. ADJ. COSTO ÚTILES DE ESCRITORIO DE LA CUT N°3987 LIBRETA N°00862012001 FNDR-ADMINISTRACIÓN</t>
  </si>
  <si>
    <t>NO_CONCILIADO</t>
  </si>
  <si>
    <t>CONCILIADO_PARCIAL</t>
  </si>
  <si>
    <t>AJUSTE COMPLEMENTARIO POR REVALORIZACION SALDOS DE ACTIVOS DE RESERVA Y OBLIGACIONES MONEDA EXTRANJERA (DOLARES) Saldo MO = -291266155.15 ;Bs/Mo: 6.86000000000 ;Saldo Bs: -1998085824.32</t>
  </si>
  <si>
    <t>AJUSTE COMPLEMENTARIO POR REVALORIZACION SALDOS DE ACTIVOS DE RESERVA Y OBLIGACIONES MONEDA EXTRANJERA (DOLARES) Saldo MO = -290396639.55 ;Bs/Mo: 6.86000000000 ;Saldo Bs: -1992120947.30</t>
  </si>
  <si>
    <t>REGULARIZACION DE TRANSFERENCIA DEL EXTERIOR SEGUN SWIFT NO.107 DE FECHA 04/01/2024 ORDENANTE: CONSULADO GENERAL DE BOLIVIA EN NUEVA YORK EEUU REF.: RECAUDACIONES GESTORÍA CONSULAR DICIEMBRE 2023 LIB. 00010011102 MIN.REL.EXT.- USD INGRESOS POR GESTORÍA CONSULAR</t>
  </si>
  <si>
    <t>REGULARIZACION DE TRANSFERENCIA DEL EXTERIOR SEGUN SWIFT NO.146 DE FECHA 04/01/2024 ORDENANTE: SECCIÓN CONSULAR DE BOLIVIA EN GRAN BRETAÑA LONDRES REF.: RECAUDACIONES GESTORÍA CONSULAR DICIEMBRE 2023 LIB. 00010011102 MIN.REL.EXT.- USD INGRESOS POR GESTORÍA CONSULAR</t>
  </si>
  <si>
    <t>REGULARIZACION DE TRANSFERENCIA DEL EXTERIOR SEGUN SWIFT NO.104 DE FECHA 04/01/2024 ORDENANTE: CONSULADO DE BOLIVIA EN COMODORO RIVADAVIA ARGENTINA REF.: RECAUDACIONES GESTORÍA CONSULAR DICIEMBRE 2023 LIB. 00010011102 MIN.REL.EXT.- USD INGRESOS POR GESTORÍA CONSULAR</t>
  </si>
  <si>
    <t>AJUSTE COMPLEMENTARIO POR REVALORIZACION SALDOS DE ACTIVOS DE RESERVA Y OBLIGACIONES MONEDA EXTRANJERA (DOLARES) Saldo MO = -290443062.66 ;Bs/Mo: 6.86000000000 ;Saldo Bs: -1992439409.86</t>
  </si>
  <si>
    <t>REGULARIZACION DE TRANSFERENCIA DEL EXTERIOR SEGUN SWIFT NO.161 DE FECHA 05/01/2024 ORDENANTE: EMBAJADA DE BOLIVIA EN PANAMA REF.: RECAUDACIONES GESTORÍA CONSULAR NOVIEMBRE Y DICIEMBRE 2023 LIB. 00010011102 MIN.REL.EXT.- USD INGRESOS POR GESTORÍA CONSULAR</t>
  </si>
  <si>
    <t>REGULARIZACION DE TRANSFERENCIA DEL EXTERIOR SEGUN SWIFT NO.233 DE FECHA 08/01/2024 ORDENANTE: CONSULADO GENERAL DE BOLIVIA EN HOUSTON EEUU REF.: RECAUDACIONES GESTORÍA CONSULAR DICIEMBRE 2023 LIB. 00010011102 MIN.REL.EXT.- USD INGRESOS POR GESTORÍA CONSULAR</t>
  </si>
  <si>
    <t>||DEVOLUCION DE FONDOS DE SOL.048723-19912 DE 11/12/2023 A SOL. DEL MIN. RR. EE., BENEF. EMBAJADA DEL ESTADO PLURINACIONAL DE BOLIVIA REF.: RETORNO DE FONDOS USD 2.099,32 S/SWIFT NO.386 DE 5/1/2024 Y NO.382 DE LA FECHA, DEBIDO A POLITICA INTERNA DE SU BANCO (SABADELL SA) LIBRETA NO.00099021001 TGN-RECURSOS ORDINARIOS-DOLARES AMERICANOS (5970)</t>
  </si>
  <si>
    <t>TRANSFERENCIA DEL EXTERIOR SEGUN SWIFT NO.413 DE FECHA 08/01/2024 ORDENANTE: YPF EXPLORACIÓN + PRODUCCIÓN DE FERMIN PERALTA TORRES REFR.: ATS OF 24/01/05 - 0002504 FECHA VALOR 8/01/2024 LIB. 00513012005 YPFB-OPERACIONES EXTRAORDINARIAS USD</t>
  </si>
  <si>
    <t>AJUSTE COMPLEMENTARIO POR REVALORIZACION SALDOS DE ACTIVOS DE RESERVA Y OBLIGACIONES MONEDA EXTRANJERA (DOLARES) Saldo MO = -273501001.52 ;Bs/Mo: 6.86000000000 ;Saldo Bs: -1876216870.42</t>
  </si>
  <si>
    <t>REGULARIZACION DE TRANSFERENCIA DEL EXTERIOR SEGUN SWIFT NO.188 DE FECHA 09/01/2024 ORDENANTE: BOTRADING SA (ASUNCIÓN PARAGUAY) REF.: NYKFTMU240030165 YPFB OP FIN EXTRAORDINARIA CRUDO Y CONDENSADO MI PAC5711 DAP CHUQ ESTA TIGUIPA FECHA VALOR 3/01/2024 LIB. 00513012005 YPFB-OPERACIONES EXTRAORDINARIAS USD</t>
  </si>
  <si>
    <t>REGULARIZACION DE TRANSFERENCIA DEL EXTERIOR SEGUN SWIFT NO.450 DE FECHA 09/01/2024 ORDENANTE: SECCIÓN CONSULAR DE LA EMBAJADA DE BOLIVIA EN BRASILIA BRASIL REF.: RECAUDACIONES GESTORÍA CONSULAR DICIEMBRE 2023 LIB. 00010011102 MIN.REL.EXT.- USD INGRESOS POR GESTORÍA CONSULAR</t>
  </si>
  <si>
    <t>REGULARIZACION DE TRANSFERENCIA DEL EXTERIOR SEGUN SWIFT NO.189 DE FECHA 09/01/2024 ORDENANTE: BOTRADING SA (ASUNCION PARAGUAY) REF.: NYKFTMU240030164 YPFB OP FIN EXTRAORDIN CRUDO Y CONDENSADO MI PAC5711 DAP TERMINAL SICA SICA ARIC FECHA VALOR 3/01/2024 LIB. 00513012005 YPFB-OPERACIONES EXTRAORDINARIAS USD</t>
  </si>
  <si>
    <t>REGULARIZACION DE TRANSFERENCIA DEL EXTERIOR SEGUN SWIFT NO.424 DE FECHA 09/01/2024 ORDENANTE: CONSULADO DE BOLIVIA EN IQUIQUE CHILE REF.: RECAUDACIONES GESTORÍA CONSULAR DICIEMBRE 2023 LIB. 00010011102 MIN.REL.EXT.- USD INGRESOS POR GESTORÍA CONSULAR</t>
  </si>
  <si>
    <t>REGULARIZACION DE TRANSFERENCIA DEL EXTERIOR SEGUN SWIFT NO.381 DE FECHA 09/01/2024 ORDENANTE: CONSULADO DE BOLIVIA EN CORDOBA ARGENTINA REF.: RECAUDACIONES GESTORÍA CONSULAR DICIEMBRE 2023 LIB. 00010011102 MIN.REL.EXT.- USD INGRESOS POR GESTORÍA CONSULAR</t>
  </si>
  <si>
    <t>REGULARIZACION DE TRANSFERENCIA DEL EXTERIOR SEGUN SWIFT NO.283 DE FECHA 09/01/2024 ORDENANTE: EMBAJADA DE BOLIVIA EN QUITO ECUADOR REF.: RECAUDACIÓN GESTORÍA CONSULAR POR EL MES DE DICIEMBRE 2023 LIB. 00010011102 MIN.REL.EXT.- USD INGRESOS POR GESTORÍA CONSULAR</t>
  </si>
  <si>
    <t>REGULARIZACION DE TRANSFERENCIA DEL EXTERIOR SEGUN SWIFT NO.187 DE FECHA 09/01/2024 ORDENANTE: BOTRADING SA (ASUNCION PARAGUAY) REF.: NYKFTMU240030166 YPFB OPER FIN EXTRAO PAC 711 DAP YACUIBA ESTACIÓN POCITO CRUDO Y CONDENSADO FECHA VALOR 3/01/2024 LIB. 00513012005 YPFB-OPERACIONES EXTRAORDINARIAS USD</t>
  </si>
  <si>
    <t>REGULARIZACION DE TRANSFERENCIA DEL EXTERIOR SEGUN SWIFT NO.411 DE FECHA 09/01/2024 ORDENANTE: CONSULADO DE BOLIVIA EN MILAN ITALIA REF.: RECAUDACION GESTORÍA CONSULAR POR EL MES DE DICIEMBRE 2023 LIB. 00010011102 MIN.REL.EXT.- USD INGRESOS POR GESTORÍA CONSULAR</t>
  </si>
  <si>
    <t>REGULARIZACION DE TRANSFERENCIA DEL EXTERIOR SEGUN SWIFT NO.261 Y NO.260 DE FECHA 09/01/2024 ORDENANTE: EMBAJADA DE BOLIVIA EN TOKIO JAPON REF.: RECAUDACION GESTORÍA CONSULAR POR EL MES DE DICIEMBRE 2023 LIB. 00010011102 MIN.REL.EXT.- USD INGRESOS POR GESTORÍA CONSULAR</t>
  </si>
  <si>
    <t>REGULARIZACION DE TRANSFERENCIA DEL EXTERIOR SEGUN SWIFT NO.428 DE FECHA 09/01/2024 ORDENANTE: EMBAJADA DE BOLIVIA EN AUSTRIA VIENA REF.: RECAUDACION GESTORÍA CONSULAR POR EL MES DE DICIEMBRE 2023 LIB. 00010011102 MIN.REL.EXT.- USD INGRESOS POR GESTORÍA CONSULAR</t>
  </si>
  <si>
    <t>TRANSFERENCIA DEL EXTERIOR SEGUN SWIFT NO.461 DE FECHA 09/01/2024 ORDENANTE: VICECONSULADO DE BOLIVIA EN LA PLATA ARGENTINA REF.: RECAUDACIONES GESTORÍA CONSULAR DICIEMBRE 2023 LIB. 00010011102 MIN.REL.EXT.- USD INGRESOS POR GESTORÍA CONSULAR</t>
  </si>
  <si>
    <t>TRANSFERENCIA DEL EXTERIOR SEGUN SWIFT NO.488 DE FECHA 09/01/2024 ORDENANTE: CONSULADO DE BOLIVIA EN CALAMA CHILE REF.: RECAUDACIONES GESTORÍA CONSULAR DICIEMBRE 2023 LIB. 00010011102 MIN.REL.EXT.- USD INGRESOS POR GESTORÍA CONSULAR</t>
  </si>
  <si>
    <t>TRANSFERENCIA DEL EXTERIOR SEGUN SWIFT NO.462 DE FECHA 09/01/2024 ORDENANTE: CONSULADO GENERAL DE BOLIVIA EN RIO DE JANEIRO BRASIL REF.: RECAUDACIONES GESTORÍA CONSULAR DICIEMBRE 2023 LIB. 00010011102 MIN.REL.EXT.- USD INGRESOS POR GESTORÍA CONSULAR</t>
  </si>
  <si>
    <t>REGULARIZACION DE TRANSFERENCIA DEL EXTERIOR SEGUN SWIFT NO.483 DE FECHA 10/01/2024 ORDENANTE: VICECONSULADO DE BOLIVIA EN GRANADA ESPAÑA REF.: RECAUDACION GESTORÍA CONSULAR POR EL MES DE DICIEMBRE 2023 LIB. 00010011102 MIN.REL.EXT.- USD INGRESOS POR GESTORÍA CONSULAR</t>
  </si>
  <si>
    <t>TRANSFERENCIA DEL EXTERIOR SEGUN SWIFT NO.537 DE FECHA 10/01/2024 ORDENANTE: CONSULADO DE BOLIVIA EN VALENCIA ESPAÑA REF.: RECAUDACION GESTORÍA CONSULAR POR EL MES DE DICIEMBRE 2023 LIB. 00010011102 MIN.REL.EXT.- USD INGRESOS POR GESTORÍA CONSULAR</t>
  </si>
  <si>
    <t>AJUSTE COMPLEMENTARIO POR REVALORIZACION SALDOS DE ACTIVOS DE RESERVA Y OBLIGACIONES MONEDA EXTRANJERA (DOLARES) Saldo MO = -274382838.65 ;Bs/Mo: 6.86000000000 ;Saldo Bs: -1882266273.15</t>
  </si>
  <si>
    <t>||RESPUESTA A ABONO DEL BANQUERO POR RETORNO DE FONDOS SEGUN SWIFT NO.560 DE LA FECHA REF.: SOLIC.048718 - 19917 TRANSF.DE FODOS A SOLIC.DEL MIN.RR.EE. A F/EMBAJADA PLURINACIONAL DE BOLIVIA A ESPAÑA REMESA ADICIONAL (8VO GRUPO) POR USD 8,754,17 FECHA VALOR 12/12/2023 MENOS USD 25.- LIB. 00099021001 TGN-RECURSOS ORDINARIOS-DOLARES AMERICANOS</t>
  </si>
  <si>
    <t>REGULARIZACION DE TRANSFERENCIA DEL EXTERIOR SEGUN SWIFT NO.506 DE FECHA 11/01/2024 ORDENANTE: CONSULADO DE BOLIVIA EN ORAN ARGENTINA REF.: RECAUDACIONES GESTORÍA CONSULAR DICIEMBRE 2023 LIB. 00010011102 MIN.REL.EXT.- USD INGRESOS POR GESTORÍA CONSULAR</t>
  </si>
  <si>
    <t>REGULARIZACION DE TRANSFERENCIA DEL EXTERIOR SEGUN SWIFT NO.509 Y NO.508 DE FECHA 11/01/2024 ORDENANTE: VICECONSULADO DE BOLIVIA EN PILAR ARGENTINA REF.: RECAUDACIONES GESTORÍA CONSULAR DICIEMBRE 2023 LIB. 00010011102 MIN.REL.EXT.- USD INGRESOS POR GESTORÍA CONSULAR</t>
  </si>
  <si>
    <t>REGULARIZACION DE TRANSFERENCIA DEL EXTERIOR SEGUN SWIFT NO.491 DE FECHA 11/01/2024 ORDENANTE: CONSULADO GENERAL DE BOLIVIA EN MADRID ESPAÑA REF.: RECAUDACIONES GESTORÍA CONSULAR DICIEMBRE 2023 Y SALDOS SUPERAVITARIOS LIB. 00010011102 MIN.REL.EXT.- USD INGRESOS POR GESTORÍA CONSULAR</t>
  </si>
  <si>
    <t>REGULARIZACION DE TRANSFERENCIA DEL EXTERIOR SEGUN SWIFT NO.543 DE FECHA 11/01/2024 ORDENANTE: CONSULADO GENERAL DE BOLIVIA EN ARICA CHILE REF.: RECAUDACIONES GESTORÍA CONSULAR DICIEMBRE 2023 Y SALDOS SUPERAVITARIOS LIB. 00010011102 MIN.REL.EXT.- USD INGRESOS POR GESTORÍA CONSULAR</t>
  </si>
  <si>
    <t>AJUSTE COMPLEMENTARIO POR REVALORIZACION SALDOS DE ACTIVOS DE RESERVA Y OBLIGACIONES MONEDA EXTRANJERA (DOLARES) Saldo MO = -274591391.77 ;Bs/Mo: 6.86000000000 ;Saldo Bs: -1883696947.55</t>
  </si>
  <si>
    <t>00047087002 DEPOSITO DE EFECTIVO, DEPOSITANTE: SENASAG, CONCEPTO: DEVOLUCION DE FONDOS COMISION BANCARIA, CUENTA DE DEPOSITO: CUENTA UNICA DEL TESORO EN DOLARES AMERICANOS</t>
  </si>
  <si>
    <t>REGULARIZACION DE TRANSFERENCIA DEL EXTERIOR SEGUN SWIFT NO.578 DE FECHA 12/01/2024 ORDENANTE: SECCIÓN CONSULAR DE BOLIVIA EN BEIJING CHINA REF.: RECAUDACIONES GESTORÍA CONSULAR DICIEMBRE 2023 LIB. 00010011102 MIN.REL.EXT.- USD INGRESOS POR GESTORÍA CONSULAR</t>
  </si>
  <si>
    <t>REGULARIZACION DE TRANSFERENCIA DEL EXTERIOR SEGUN SWIFT NO.557 DE FECHA 12/01/2024 ORDENANTE: SECCIÓN CONSULAR DE BOLIVIA EN ESTOCOLMO SUECIA REF.: RECAUDACIONES GESTORÍA CONSULAR DICIEMBRE 2023 LIB. 00010011102 MIN.REL.EXT.- USD INGRESOS POR GESTORÍA CONSULAR</t>
  </si>
  <si>
    <t>REGULARIZACION DE TRANSFERENCIA DEL EXTERIOR SEGUN SWIFT NO.581 DE FECHA 12/01/2024 ORDENANTE: CONSULADO DE BOLIVIA EN IQUIQUE CHILE REF.: RECAUDACIONES GESTORÍA CONSULAR DICIEMBRE 2023 LIB. 00010011102 MIN.REL.EXT.- USD INGRESOS POR GESTORÍA CONSULAR</t>
  </si>
  <si>
    <t>REGULARIZACION DE TRANSFERENCIA DEL EXTERIOR SEGUN SWIFT NO.566 DE FECHA 12/01/2024 ORDENANTE: CONSULADO GENERAL DE BOLIVIA EN MIAMI EEUU REF.: RECAUDACIONES GESTORÍA CONSULAR DICIEMBRE 2023 LIB. 00010011102 MIN.REL.EXT.- USD INGRESOS POR GESTORÍA CONSULAR</t>
  </si>
  <si>
    <t>AJUSTE COMPLEMENTARIO POR REVALORIZACION SALDOS DE ACTIVOS DE RESERVA Y OBLIGACIONES MONEDA EXTRANJERA (DOLARES) Saldo MO = -274714484.76 ;Bs/Mo: 6.86000000000 ;Saldo Bs: -1884541365.46</t>
  </si>
  <si>
    <t>REGULARIZACION DE TRANSFERENCIA DEL EXTERIOR SEGUN SWIFT NO.665 DE FECHA 15/01/2024 ORDENANTE: CONSULADO DE BOLIVIA, CL/ANTOFAGASTA CL/00695137001. REF.: GESTORIA CONSULAR 2024011200049335, 54013218903 CHPSSN/0060679 LIB. 00010011102 MIN.REL.EXT.- USD INGRESOS POR GESTORÍA CONSULAR</t>
  </si>
  <si>
    <t>REGULARIZACION DE TRANSFERENCIA DEL EXTERIOR SEGUN SWIFT NO.647 DE FECHA 15/01/2024 ORDENANTE: SEZIONE CONSOLARE AMBASCIATA DI BOLIVIA ROMA-ITALIA REF:GESTORIA CONSULAR DICIEMBRE 2023 LIB. 00010011102 MIN.REL.EXT.- USD INGRESOS POR GESTORÍA CONSULAR</t>
  </si>
  <si>
    <t>REGULARIZACION DE TRANSFERENCIA DEL EXTERIOR SEGUN SWIFT NO.620 DE FECHA 16/01/2024 ORDENANTE: CONSULADO DE BOLIVIA JUJUY-ARGENTINA REF:GESTORIA CONSULAR DICIEMBRE 2023 LIB. 00010011102 MIN.REL.EXT.- USD INGRESOS POR GESTORÍA CONSULAR</t>
  </si>
  <si>
    <t>PAGO A BID PRÉSTAMO 5376/OC-BO VCTO. 15-01-2024 POR CUENTA DE TGN , NTI. 018311 VALOR 16-01-2024 INTERESES USD 133.170,92 COMISIONES USD 1.016.444,74 CTA. 5970 CUENTA UNICA DEL TESORO DOLARES AMERICANOS LIB. 00099021001</t>
  </si>
  <si>
    <t>PAGO A BID PRÉSTAMO 3797/BL-BO VCTO. 15-01-2024 POR CUENTA DE TGN , NTI. 018220 VALOR 16-01-2024 INTERESES USD 1.125,41 CTA. 5970 CUENTA UNICA DEL TESORO DOLARES AMERICANOS LIB. 00099021001</t>
  </si>
  <si>
    <t>PAGO A IDA PRÉSTAMO 5745-BO VCTO. 15-01-2024 POR CUENTA DE TGN , NTI. 018270 VALOR 16-01-2024 CAPITAL USD 15.000,89 INTERESES USD 436,58 CTA. 5970 CUENTA UNICA DEL TESORO DOLARES AMERICANOS LIB. 00099021001</t>
  </si>
  <si>
    <t>REGULARIZACION DE TRANSFERENCIA DEL EXTERIOR SEGUN SWIFT NO.659 DE FECHA 16/01/2024 ORDENANTE: CONSULADO GENERAL DE BOLIVIA BUENOS AIRES-ARGENTINA REF:GESTORIA CONSULAR MES DE DICIEMBRE LIB. 00010011102 MIN.REL.EXT.- USD INGRESOS POR GESTORÍA CONSULAR</t>
  </si>
  <si>
    <t>REGULARIZACION DE TRANSFERENCIA DEL EXTERIOR SEGUN SWIFT NO.648 DE FECHA 16/01/2024 ORDENANTE: CONSULADO GENERAL DE BOLIVIA, ES/BARCELONA ES/N5161005C. REF.: GESTORIA CONSULAR 2024011200086570, PGGP602185945300 CHPSSN/0128796. LIB. 00010011102 MIN.REL.EXT.- USD INGRESOS POR GESTORÍA CONSULAR</t>
  </si>
  <si>
    <t>||TRANSFERENCIA DE FONDOS S/G NOTA MEFP/VTCP/DGCP/UODP/N°078/2024 DE LA FECHA ENVIADA POR EL MINISTERIO DE ECONOMÍA Y FINANZAS PÚBLICAS POR PAGO CUOTA PARTE DEL CRÉDITO IDA 3507-BO A CARGO DEL FONDO NACIONAL DE DESARROLLO REGIONAL (FNDR)VENCIMIENTO DE 15 DE ENERO DE 2024 ABONO A LA CUT EN ME LIB.N°00099021001 "TGN-RECURSOS ORDINARIOS-DÓLARES AMERICANOS"</t>
  </si>
  <si>
    <t>AJUSTE COMPLEMENTARIO POR REVALORIZACION SALDOS DE ACTIVOS DE RESERVA Y OBLIGACIONES MONEDA EXTRANJERA (DOLARES) Saldo MO = -242162047.47 ;Bs/Mo: 6.86000000000 ;Saldo Bs: -1661231645.66</t>
  </si>
  <si>
    <t>REGULARIZACION DE TRANSFERENCIA DEL EXTERIOR SEGUN SWIFT NO.781 DE FECHA 17/01/2024 ORDENANTE: CONSULADO DE BOLIVIA EN BILBAO ESPAÑA REF.: RECAUDACION GESTORÍA CONSULAR POR EL MES DE DICIEMBRE 2023 LIB. 00010011102 MIN.REL.EXT.- USD INGRESOS POR GESTORÍA CONSULAR</t>
  </si>
  <si>
    <t>REGULARIZACION DE TRANSFERENCIA DEL EXTERIOR SEGUN SWIFT NO.436 DE FECHA 17/01/2024 ORDENANTE: CONSULADO DE BOLIVIA EN SEVILLA ESPAÑA REF.: RECAUDACION GESTORÍA CONSULAR POR EL MES DE DICIEMEBRE 2023 LIB. 00010011102 MIN.REL.EXT.- USD INGRESOS POR GESTORÍA CONSULAR</t>
  </si>
  <si>
    <t>REGULARIZACION DE TRANSFERENCIA DEL EXTERIOR SEGUN SWIFT NO.548 DE FECHA 17/01/2024 ORDENANTE: EMBAJADA DE BOLIVIA EN SUIZA GINEBRA REF.: RECAUDACION GESTORÍA CONSULAR POR EL MES DE DICIEMBRE 2023 LIB. 00010011102 MIN.REL.EXT.- USD INGRESOS POR GESTORÍA CONSULAR</t>
  </si>
  <si>
    <t>REGULARIZACION DE TRANSFERENCIA DEL EXTERIOR SEGUN SWIFT NO.580 DE FECHA 17/01/2024 ORDENANTE: CONSULADO DE MURCIA ESPAÑA REF.: RECAUDACION GESTORÍA CONSULAR POR EL MES DE DICIEMBRE 2023 LIB. 00010011102 MIN.REL.EXT.- USD INGRESOS POR GESTORÍA CONSULAR</t>
  </si>
  <si>
    <t>REGULARIZACION DE TRANSFERENCIA DEL EXTERIOR SEGUN SWIFT NO.485 DE FECHA 17/01/2024 ORDENANTE: CONSULADO GENERAL DE BOLIVIA EN PERU LIMA REF.: RECAUDACIONES GESTORÍA CONSULAR DICIEMBRE 2023 LIB. 00010011102 MIN.REL.EXT.- USD INGRESOS POR GESTORÍA CONSULAR</t>
  </si>
  <si>
    <t>REGULARIZACION DE TRANSFERENCIA DEL EXTERIOR SEGUN SWIFT NO.772 DE FECHA 17/01/2024 ORDENANTE: CONSULADO GENERAL DE BOLIVIA EN LOS ANGELES EEUU REF.: RECAUDACIONES GESTORÍA CONSULAR DICIEMBRE 2023 LIB. 00010011102 MIN.REL.EXT.- USD INGRESOS POR GESTORÍA CONSULAR</t>
  </si>
  <si>
    <t>REGULARIZACION DE TRANSFERENCIA DEL EXTERIOR SEGUN SWIFT NO.545 DE FECHA 17/01/2024 ORDENANTE: EMBAJADA DE BOLIVIA EN MEXICO REF.: RECAUDACION GESTORÍA CONSULAR POR EL MES DE DICIEMBRE 2023 LIB. 00010011102 MIN.REL.EXT.- USD INGRESOS POR GESTORÍA CONSULAR</t>
  </si>
  <si>
    <t>REGULARIZACION DE TRANSFERENCIA DEL EXTERIOR SEGUN SWIFT NO.793 DE FECHA 17/01/2024 ORDENANTE: CONSULADO DE BOLIVIA EN CORUMBA BRASIL REF.: RECAUDACIONES GESTORÍA CONSULAR DICIEMBRE 2023 LIB. 00010011102 MIN.REL.EXT.- USD INGRESOS POR GESTORÍA CONSULAR</t>
  </si>
  <si>
    <t>REGULARIZACION DE TRANSFERENCIA DEL EXTERIOR SEGUN SWIFT NO.730 DE FECHA 17/01/2024 ORDENANTE: CONSULADO GENERAL DE BOLIVIA EN SANTIAGO CHILE REF.: RECAUDACIONES GESTORÍA CONSULAR DICIEMBRE 2023 Y SALDOS SUPERAVITARIOS LIB. 00010011102 MIN.REL.EXT.- USD INGRESOS POR GESTORÍA CONSULAR</t>
  </si>
  <si>
    <t>REGULARIZACION DE TRANSFERENCIA DEL EXTERIOR SEGUN SWIFT NO.601 DE FECHA 17/01/2024 ORDENANTE: EMBAJADA DE BOLIVIA EN PARIS FRANCIA REF.: RECAUDACION GESTORÍA CONSULAR POR EL MES DE DICIEMBRE 2023 LIB. 00010011102 MIN.REL.EXT.- USD INGRESOS POR GESTORÍA CONSULAR</t>
  </si>
  <si>
    <t>REGULARIZACION DE TRANSFERENCIA DEL EXTERIOR SEGUN SWIFT NO.495 DE FECHA 17/01/2024 ORDENANTE: SECCION CONSULAR DE BOLIVIA EN PAISES BAJOS, LA HAYA REF.: RECAUDACIONES GESTORÍA CONSULAR NOVIEMBRE Y DICIEMBRE 2023 LIB. 00010011102 MIN.REL.EXT.- USD INGRESOS POR GESTORÍA CONSULAR</t>
  </si>
  <si>
    <t>TRANSFERENCIA DE FONDOS AL EXTERIOR A SOLICITUD DE MINISTERIO DE EDUCACION SEGUN SOLICITUD 20174 REF: TRANSFERENCIA A LA UNIVERSIDAD CURTIN AUSTRALIA POR CONCEPTO DE PAGO DE COLEGIATURA SEGUNDO SEMESTRE GESTION 2023 DEL BECARIO CHRISTIAN FABIAN CENTELLAS ASLLANI QUIEN CURSA LA MAESTRIA EN CIENCIA GE LIB. 00099021001 TGN-RECURSOS ORDINARIOS-DOLARES AMERICANOS (5970) POR DIFERENCIAL CAMBIARIO</t>
  </si>
  <si>
    <t>TRANSFERENCIA DEL EXTERIOR SEGUN SWIFT NO.818 DE FECHA 17/01/2024 ORDENANTE: CONSULADO DE BOLIVIA EN BRASILEIA ACRE BRASIL REF.: RECAUDACIONES GESTORÍA CONSULAR DICIEMBRE 2023 LIB. 00010011102 MIN.REL.EXT.- USD INGRESOS POR GESTORÍA CONSULAR</t>
  </si>
  <si>
    <t>AJUSTE COMPLEMENTARIO POR REVALORIZACION SALDOS DE ACTIVOS DE RESERVA Y OBLIGACIONES MONEDA EXTRANJERA (DOLARES) Saldo MO = -242988968.58 ;Bs/Mo: 6.86000000000 ;Saldo Bs: -1666904324.44</t>
  </si>
  <si>
    <t>REGULARIZACION DE TRANSFERENCIA DEL EXTERIOR SEGUN SWIFT NO.854 DE FECHA 18/01/2024 ORDENANTE: EMBAJADA DE BOLIVIA EN SAN JOSÉ COSTA RICA REF.: RECAUDACION GESTORÍA CONSULAR POR EL MES DE DICIEMBRE 2023 LIB. 00010011102 MIN.REL.EXT.- USD INGRESOS POR GESTORÍA CONSULAR</t>
  </si>
  <si>
    <t>REGULARIZACION DE TRANSFERENCIA DEL EXTERIOR SEGUN SWIFT NO.441 DE FECHA 18/01/2024 ORDENANTE: SECCIÓN CONSULAR DE BOLIVIA EN BÉLGICA BRUSELAS REF.: RECAUDACIONES GESTORIA CONSULAR DICIEMBRE 2023 Y SUPERAVITARIOS LIB. 00010011102 MIN.REL.EXT.- USD INGRESOS POR GESTORÍA CONSULAR</t>
  </si>
  <si>
    <t>AJUSTE COMPLEMENTARIO POR REVALORIZACION SALDOS DE ACTIVOS DE RESERVA Y OBLIGACIONES MONEDA EXTRANJERA (DOLARES) Saldo MO = -243605024.56 ;Bs/Mo: 6.86000000000 ;Saldo Bs: -1671130468.47</t>
  </si>
  <si>
    <t>PAGO A EXIMBANK CHINA POPUL PRÉSTAMO PBC 2016 (22) 410 VCTO. 21-01-2024 POR CUENTA DE TGN , NTI. 018389 VALOR 19-01-2024 CAPITAL USD 10.752.500,00 INTERESES USD 2.966.364,95 CTA. 5970 CUENTA UNICA DEL TESORO DOLARES AMERICANOS LIB. 00099021001 REF. COMISION DEL BANQUERO</t>
  </si>
  <si>
    <t>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t>
  </si>
  <si>
    <t>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 REF. COMISION DEL BANQUERO</t>
  </si>
  <si>
    <t>REGULARIZACION DE TRANSFERENCIA DEL EXTERIOR SEGUN SWIFT NO.891 DE FECHA 19/01/2024 ORDENANTE: CONSULADO GENERAL DE BOLIVIA EN SAN PABLO BRASIL REF.: RECAUDACION GESTORÍA CONSULAR POR EL MES DE DICIEMBRE 2023 LIB. 00010011102 MIN.REL.EXT.- USD INGRESOS POR GESTORÍA CONSULAR</t>
  </si>
  <si>
    <t>REGULARIZACION DE TRANSFERENCIA DEL EXTERIOR SEGUN SWIFT NO.893 Y NO.892 DE FECHA 19/01/2024 ORDENANTE: VICECONSULADO DE BOLIVIA EN LA MATANZA ARGENTINA REF.: RECAUDACIONES GESTORÍA CONSULAR DICIEMBRE 2023 LIB. 00010011102 MIN.REL.EXT.- USD INGRESOS POR GESTORÍA CONSULAR</t>
  </si>
  <si>
    <t>TRANSFERENCIA RECIBIDA DEL EXTERIOR SEGÚN MENSAJES SWIFT Nos. 959-922 (REM.EXT.) DE FECHA 19-01-2024 POR DESEMBOLSO DE BID PRÉSTAMO 4612/BL-BO REQ 00016 BO 2024000963 LIBRETA N° 00046057009 MS-USD PROG. MEJORA SERV. DE SALUD MATERNA NEONATAL BID4612</t>
  </si>
  <si>
    <t>NUMERO DE LIBRETACUT: 00513012005 OPERACIÓN E46 TRANSFERENCIA DEL SISTEMA FINANCIERO POR CUENTA DE TERCEROS A LA CUT EN DOLARES AMERICANOS SELLE BOLIVIA CORPORATION SUCURSAL BOLIV</t>
  </si>
  <si>
    <t>TRANSFERENCIA RECIBIDA DEL EXTERIOR SEGÚN MENSAJES SWIFT Nos. 959-922 (REM.EXT.) DE FECHA 19-01-2024 POR DESEMBOLSO DE BID PRÉSTAMO 4612/BL-BO REQ 00016 BO 2024000963 LIBRETA N° 00046057009 MS-USD PROG. MEJORA SERV. DE SALUD MATERNA NEONATAL BID4612 REF.: UTILES DE ESCRITORIO</t>
  </si>
  <si>
    <t>NUMERO DE LIBRETACUT: 00382014303 OPERACIÓN E46 TRANSFERENCIA DEL SISTEMA FINANCIERO POR CUENTA DE TERCEROS A LA CUT EN DOLARES AMERICANOS AISEM USD PROG MEJOR ACC SERV SALUD MAT BOL BID</t>
  </si>
  <si>
    <t>TRANSFERENCIA DEL EXTERIOR SEGUN SWIFT NO.1085 DE FECHA 23/01/2024 ORDENANTE: EMBAJADA DE BOLIVIA EN BERLIN ALEMANIA REF.: RECAUDACION GESTORÍA CONSULAR POR EL MES DE DICIEMBRE 2023 LIB. 00010011102 MIN.REL.EXT.- USD INGRESOS POR GESTORÍA CONSULAR</t>
  </si>
  <si>
    <t>REGULARIZACION DE TRANSFERENCIA DEL EXTERIOR SEGUN SWIFT NO.953 DE FECHA 23/01/2024 ORDENANTE: CONSULADO DE BOLIVIA EN MENDOZA ARGENTINA REF.: RECAUDACIONES GESTORÍA CONSULAR DICIEMBRE 2023 Y SALDOS SUPERAVITARIOS LIB. 00010011102 MIN.REL.EXT.- USD INGRESOS POR GESTORÍA CONSULAR</t>
  </si>
  <si>
    <t>'COBRO DE'||ÚTILES DE ESCRITORIO POR EL COMPROBANTE NRO.1082285 DE LA FECHA S/G. NOTA CITE RIBB/UAF/SCO N°031/23 (HRE-TGL-9117) DEBITO DE LA LIBRETA 00020061101MIN.DEF.-RIBB-INGRESOS VARIOS USD, COBRO DE UTILES DE ESCRITORIO</t>
  </si>
  <si>
    <t>AJUSTE COMPLEMENTARIO POR REVALORIZACION SALDOS DE ACTIVOS DE RESERVA Y OBLIGACIONES MONEDA EXTRANJERA (DOLARES) Saldo MO = -201849603.68 ;Bs/Mo: 6.86000000000 ;Saldo Bs: -1384688281.25</t>
  </si>
  <si>
    <t>REGULARIZACION DE TRANSFERENCIA DEL EXTERIOR SEGUN SWIFT NO.1108 DE FECHA 24/01/2024 ORDENANTE: SECCION CONSULAR DE BOLIVIA EN PARAGUAY ASUNCION REF.: RECAUDACIONES GESTORÍA CONSULAR DICIEMBRE 2023 LIB. 00010011102 MIN.REL.EXT.- USD INGRESOS POR GESTORÍA CONSULAR</t>
  </si>
  <si>
    <t>AJUSTE COMPLEMENTARIO POR REVALORIZACION SALDOS DE ACTIVOS DE RESERVA Y OBLIGACIONES MONEDA EXTRANJERA (DOLARES) Saldo MO = -202240144.69 ;Bs/Mo: 6.86000000000 ;Saldo Bs: -1387367392.58</t>
  </si>
  <si>
    <t>REGULARIZACION DE TRANSFERENCIA DEL EXTERIOR SEGUN SWIFT NO.1002 DE FECHA 25/01/2024 ORDENANTE: CONSULADO GENERAL DE BOLIVIA EN WASHINGTON EE.UU REF.: RECAUDACIONES GESTORÍA CONSULAR DICIEMBRE 2023 LIB. 00010011102 MIN.REL.EXT.- USD INGRESOS POR GESTORÍA CONSULAR</t>
  </si>
  <si>
    <t>00086057002 DEPOSITO DE EFECTIVO, DEPOSITANTE: UCP-PAAP, CONCEPTO: POR DESEMBOLSOS RECIBIDOS, CUENTA DE DEPOSITO: CUENTA UNICA DEL TESORO EN DOLARES AMERICANOS</t>
  </si>
  <si>
    <t>||REGULARIZACIÓN DE CMP. S-1078741 DE 22/12/2023 S/G NOTA MEFP/VTCP/DGCP/UODP/NO.006/2024 DE 25/01/2024 DE MEFP REF.: COMIS.POR TRANSF. EUR 58.662.- F.V. 21/12/2023 A F/ORGANISMO INTERNAL.DE ENERGIA ATOMICA POR CONCEPTO DE MEMBRESIA , SOLICITUD NO.048941-20029 DE TGN LIB.00099021001 TGN - RECURSOS ORDINARIOS-DOLARES AMERICANOS COMIS.TRANSF.EQUIV.A EUR 75.-</t>
  </si>
  <si>
    <t>||TRANSFERENCIA DE FONDOS S/G. NOTA CITE: MEFP/VTCP/DGPOT/UPCFTGN/N°132/2024 DE LA FECHA DEL MIN.DE ECONOMIA Y FINANZAS PUBLICAS.(HRE-TSO-124) DE LA FECHA . ABONO A LA LIBRETA N°00513012005 YPFB - OPERACIONES EXTRAORDINARIAS USD.</t>
  </si>
  <si>
    <t>AJUSTE COMPLEMENTARIO POR REVALORIZACION SALDOS DE ACTIVOS DE RESERVA Y OBLIGACIONES MONEDA EXTRANJERA (DOLARES) Saldo MO = -257232343.70 ;Bs/Mo: 6.86000000000 ;Saldo Bs: -1764613877.80</t>
  </si>
  <si>
    <t>TRANSFERENCIA RECIBIDA DEL EXTERIOR SEGÚN MENSAJES SWIFT Nos. 1552-1551 (REM.EXT.) DE FECHA 30-01-2024 POR DESEMBOLSO DE CAF PRÉSTAMO CFA011997 CONSTRUCCIÓN Y ASFALTADO DE LA JOYA RVF 031 LIBRETA N° 00291054302 ABC-USD CONST. ASFALTADO LA JOYA-TOTORA (CFA 11997)</t>
  </si>
  <si>
    <t>AJUSTE COMPLEMENTARIO POR REVALORIZACION SALDOS DE ACTIVOS DE RESERVA Y OBLIGACIONES MONEDA EXTRANJERA (DOLARES) Saldo MO = -251701359.63 ;Bs/Mo: 6.86000000000 ;Saldo Bs: -1726671327.07</t>
  </si>
  <si>
    <t>TRANSFERENCIA RECIBIDA DEL EXTERIOR SEGÚN MENSAJES SWIFT Nos. 1631-1630 (REM.EXT.) DE FECHA 31-01-2024 POR DESEMBOLSO DE CAF PRÉSTAMO CFA011994 PROY. CONSTRUCCIÓN CARRETERA DOBLE VÍA ORURO-CHALLAPATA TRAMO I LIBRETA N° 00291054301 ABC-USD CONST. DOBLE VIA ORURO-CHALLAPATA (CFA 11994)</t>
  </si>
  <si>
    <t>PAGO A AFD PRÉSTAMO CBO 1020 01 B VCTO. 31-01-2024 POR CUENTA DE TGN , NTI. 018344 VALOR 31-01-2024 INTERESES EUR 326.947,12 COMISIONES EUR 9.012,69 CTA. 5970 CUENTA UNICA DEL TESORO DOLARES AMERICANOS LIB. 00099021001</t>
  </si>
  <si>
    <t>AJUSTE COMPLEMENTARIO POR REVALORIZACION SALDOS DE ACTIVOS DE RESERVA Y OBLIGACIONES MONEDA EXTRANJERA (DOLARES) Saldo MO = -257316911.21 ;Bs/Mo: 6.86000000000 ;Saldo Bs: -1765194010.88</t>
  </si>
  <si>
    <t>00099021001</t>
  </si>
  <si>
    <t>De: 00099021001 A:00047087002 Transferencia de recursos a solicitud del Servicio Nacional de Sanidad Agropecuaria e Inocuidad Alimentaria dependiente del Ministerio de Desarrollo Rural y Tierras mediante nota CITE: SENASAG/UEP-BID Nº01/2024</t>
  </si>
  <si>
    <t>00047087002</t>
  </si>
  <si>
    <t>De: 00099021001 A:00590012001 Transferencia de recursos a solicitud de la Empresa Pública Quipus dependiente del Ministerio de Desarrollo Productivo y Economía Plural mediante nota CITE: CAR/QUIPUS/GG/GAF/JDF Nº 0002/2024, Informe INF/QUIPU</t>
  </si>
  <si>
    <t>00590012001</t>
  </si>
  <si>
    <t>De: 00099021001 A:00046057007 Transferencia a solicitud del Programa Mejoramiento del Acceso a Servicios Hospitalarios en Bolivia del Ministerio de Salud y Deportes mediante nota CITE: MSyD/DGP/UGESPRO/PGBID2822/CE/9/2024 (operación bimonet</t>
  </si>
  <si>
    <t>00046057007</t>
  </si>
  <si>
    <t>De: 00099021001 A:00086057006 Transferencia de recursos a solicitud del Ministerio de Medio Ambiente y Agua mediante nota CITE: UCPPAAP-CAF- 0001-CAR/24 (operación bimonetaria), para la Ejecución del Programa de Saneamiento del Lago Titicac</t>
  </si>
  <si>
    <t>00086057006</t>
  </si>
  <si>
    <t>De: 00099021001 A:00046057006 Transferencia a solicitud del Ministerio de Salud y Deportes mediante nota CITE: MSyD/DGP/UGESPRO/ PGBID2822/CE/12/2024 (operación bimonetaria), para el pago a la empresa PricewaterhouseCoopers por el servicio</t>
  </si>
  <si>
    <t>00046057006</t>
  </si>
  <si>
    <t>De: 00099021001 A:00086018056 De: 00099021001 A: 00086018056 Transferencia a solicitud del Ministerio de Medio Ambiente mediante nota CITE: MMAYA/DGAA N°00022 y 00028/2024 (operación bimonetaria), correspondiente al Proyecto “Fortalecimient</t>
  </si>
  <si>
    <t>00086018056</t>
  </si>
  <si>
    <t>De: 00099021001 A:00086057003 De: 00099021001 A: 00086057003 Transferencia a solicitud del Ministerio de Medio Ambiente mediante nota CITE: UCPPAAP-CAF-0010-CAR/2024 (operación bimonetaria), correspondiente al Programa de Agua y Alcantarill</t>
  </si>
  <si>
    <t>00086057003</t>
  </si>
  <si>
    <t>De: 00389012001 A:00099021001 De: 00389012001 A: 00099021001 Transferencia a solicitud de la Dirección General de Administración y Finanzas Territoriales mediante nota interna CITE: MEFP/VTCP/DGAFT/ USCFT/N°16/2024, por concepto de recupera</t>
  </si>
  <si>
    <t>De: 00099021001 A:00046057009 De: 00099021001 A: 00046057009 Transferencia a solicitud del Ministerio de Salud y Deportes mediante nota CITE: MSYD/DGP/UGESPRO/FRISDP/CE/4/2024 (operación bimonetaria), correspondiente al Programa de Mejora</t>
  </si>
  <si>
    <t>00046057009</t>
  </si>
  <si>
    <t>De: 00099021001 A:00117012001 De: 00099021001 A: 00117012001 Transferencia a solicitud de la Dirección General de Aeronáutica Civil en virtud a la nota CITE: DAF-0089/2024-DGAC-001900/2024 de los depósitos por la IATA correspondiente al c</t>
  </si>
  <si>
    <t>00117012001</t>
  </si>
  <si>
    <t>00081014202</t>
  </si>
  <si>
    <t>De: 00081014202 A:00099021001 De: 00081014202 A: 00099021001 Transferencia a solicitud del Ministerio de Obras Públicas, Servicio y Vivienda mediante nota CITE: MOPSV/DGAA/ N°0026/2024, en el marco del Parágrafo II, Articulo 2 de la Ley N°1</t>
  </si>
  <si>
    <t>00291012009</t>
  </si>
  <si>
    <t>De: 00291012009 A:00099021001 De: 00291012009 A:00099021001 Transferencia que realizamos a solicitud de la Dirección General de Crédito Público mediante nota CITE: MEFP/VTCP/DGCP/UODP/Nº073/2023 en cumplimiento a lo establecido en el parágr</t>
  </si>
  <si>
    <t>00086011101</t>
  </si>
  <si>
    <t>De: 00086011101 A:00099021001 De: 00086011101 A:00099021001 Transferencia que realizamos a solicitud de la Dirección General de Crédito Público mediante nota CITE: MEFP/VTCP/DGCP/UODP/Nº073/2023 en cumplimiento a lo establecido en el parág</t>
  </si>
  <si>
    <t>00066031040</t>
  </si>
  <si>
    <t>De: 00066031040 A:00025011001 Transferencia que realizamos a solicitud del Ministerio de Planificación del Desarrollo mediante nota CITE: MPD/VIPFE/DGGFE/UAP-NE 0250/2024, correspondiente al Programa Fortalecimiento y Ampliación del Sistema</t>
  </si>
  <si>
    <t>00025011001</t>
  </si>
  <si>
    <t>De: 00099021001 A:00383012001 Transferencia de recursos a solicitud de la Agencia Boliviana de Correos dependiente del Ministerio de Obras Públicas, Servicios y Vivienda mediante nota CITE: AGBC-AGBC/DAF/ TFC-CPRV-0025-CAR/2024 (operación</t>
  </si>
  <si>
    <t>00383012001</t>
  </si>
  <si>
    <t>00016011101</t>
  </si>
  <si>
    <t>De: 00016011101 A:00099021001 Transferencia de recursos a solicitud del Ministerio de Educación mediante nota CITE: NE/DGAA/UF N| 0092/2024, Informe IN/DGAA/UF N| 0025/2024 para la devolución de recursos al Tesoro General de la Nación H.R.</t>
  </si>
  <si>
    <t>00066047002</t>
  </si>
  <si>
    <t>De: 00066047002 A:00081017009 Transferencia de recursos a solicitud del Ministerio de Planificación del Desarrollo mediante nota CITE: MPD/VIPFE/DGPP/UP-NE 0227/2024, para el financiamiento del Programa Multisectorial de Preinversión PROM</t>
  </si>
  <si>
    <t>00081017009</t>
  </si>
  <si>
    <t>De: 00066047002 A:00081017009 Transferencia de recursos a solicitud del Ministerio de Planificación del Desarrollo mediante nota CITE: MPD/VIPFE/DGPP/UP-NE 0225/2024, para el financiamiento del Programa Multisectorial de Preinversión PROM</t>
  </si>
  <si>
    <t>De: 00047087002 A:00099021001 Transferencia de recursos a solicitud del Servicio Nacional de Sanidad Agropecuaria e Inocuidad Alimentaria dependiente del Ministerio de Desarrollo Rural y Tierras mediante nota CITE: SENASAG/UEP-BID Nº01/2024</t>
  </si>
  <si>
    <t>De: 00590012001 A:00099021001 Transferencia de recursos a solicitud de la Empresa Pública Quipus dependiente del Ministerio de Desarrollo Productivo y Economía Plural mediante nota CITE: CAR/QUIPUS/GG/GAF/JDF Nº 0002/2024, Informe INF/QUIPU</t>
  </si>
  <si>
    <t>De: 00046057007 A:00099021001 Transferencia a solicitud del Programa Mejoramiento del Acceso a Servicios Hospitalarios en Bolivia del Ministerio de Salud y Deportes mediante nota CITE: MSyD/DGP/UGESPRO/PGBID2822/CE/9/2024 (operación bimonet</t>
  </si>
  <si>
    <t>De: 00086057006 A:00099021001 Transferencia de recursos a solicitud del Ministerio de Medio Ambiente y Agua mediante nota CITE: UCPPAAP-CAF- 0001-CAR/24 (operación bimonetaria), para la Ejecución del Programa de Saneamiento del Lago Titicac</t>
  </si>
  <si>
    <t>De: 00046057006 A:00099021001 Transferencia a solicitud del Ministerio de Salud y Deportes mediante nota CITE: MSyD/DGP/UGESPRO/ PGBID2822/CE/12/2024 (operación bimonetaria), para el pago a la empresa PricewaterhouseCoopers por el servicio</t>
  </si>
  <si>
    <t>00086018023</t>
  </si>
  <si>
    <t>De: 00086018023 A:00099021001 De: 00086018023 A: 00099021001 Transferencia a solicitud del Ministerio de Medio Ambiente mediante nota CITE: MMAYA/DGAA N°00022 y 00028/2024 (operación bimonetaria), correspondiente al Proyecto “Fortalecimient</t>
  </si>
  <si>
    <t>De: 00086057003 A:00099021001 De: 00086057003 A: 00099021001 Transferencia a solicitud del Ministerio de Medio Ambiente mediante nota CITE: UCPPAAP-CAF-0010-CAR/2024 (operación bimonetaria), correspondiente al Programa de Agua y Alcantarill</t>
  </si>
  <si>
    <t>De: 00046057009 A:00099021001 De: 00046057009 A: 00099021001 Transferencia a solicitud del Ministerio de Salud y Deportes mediante nota CITE: MSYD/DGP/UGESPRO/FRISDP/CE/4/2024 (operación bimonetaria), correspondiente al Programa de Mejora</t>
  </si>
  <si>
    <t>De: 00117012001 A:00099021001 De: 00117012001 A: 00099021001 Transferencia a solicitud de la Dirección General de Aeronáutica Civil mediante nota CITE: DAF-0089/2024 y DGAC - 001900/2024 de los depósitos por la IATA correspondiente al conc</t>
  </si>
  <si>
    <t>00383012002</t>
  </si>
  <si>
    <t>De: 00383012002 A:00099021001 Transferencia de recursos a solicitud de la Agencia Boliviana de Correos dependiente del Ministerio de Obras Públicas, Servicios y Vivienda mediante nota CITE: AGBC-AGBC/DAF/ TFC-CPRV-0025-CAR/2024 (operación</t>
  </si>
  <si>
    <t>10000004669377</t>
  </si>
  <si>
    <t>MIN.EDUCACION - ENSAF</t>
  </si>
  <si>
    <t>10000009603619</t>
  </si>
  <si>
    <t>MIN. EDUCACION - ESFM SIMON BOLIVAR</t>
  </si>
  <si>
    <t>10000018815833</t>
  </si>
  <si>
    <t>MINISTERIO DE EDUCACION - UNIVERSIDAD PEDAGOGICA</t>
  </si>
  <si>
    <t>10000024347614</t>
  </si>
  <si>
    <t>MINISTERIO DE EDUCACIÓN - UNIVERSIDAD PEDAGOGICA - VALORES HABILITACION</t>
  </si>
  <si>
    <t>10000028697312</t>
  </si>
  <si>
    <t>MIN. EDU. ESFM MARISCAL SUCRE - CTA. RECAUDADORA.</t>
  </si>
  <si>
    <t>10000028754013</t>
  </si>
  <si>
    <t>MIN. EDU. - UNIDAD ESPECIALIZADA DE FORMACIÓN CONTINUA - RECAUDADORA</t>
  </si>
  <si>
    <t>10000028824618</t>
  </si>
  <si>
    <t>MIN. EDU. - ESFM EDUARDO AVAROA - CUENTA RECAUDADORA</t>
  </si>
  <si>
    <t>10000028891146</t>
  </si>
  <si>
    <t>MINISTERIO DE EDUCACIÓN -ESFM ÁNGEL MENDOZA JUSTINIANO - CUENTA RECAUDADORA</t>
  </si>
  <si>
    <t>10000028893390</t>
  </si>
  <si>
    <t>MINISTERIO DE EDUCACIÓN - E.S.F.M. JUAN MISAEL SARACHO-  CUENTA RECAUDADORA.</t>
  </si>
  <si>
    <t>10000029113482</t>
  </si>
  <si>
    <t>MIN. EDU. - ESFM ENRIQUE FINOT - RECAUDADORA</t>
  </si>
  <si>
    <t>10000029123796</t>
  </si>
  <si>
    <t>MIN. EDU. - ESFM TECNOLÓGICO Y HUMANÍSTICO EL ALTO CTA. RECAUDADORA</t>
  </si>
  <si>
    <t>10000029132903</t>
  </si>
  <si>
    <t>MIN. EDU. -  ESFM MCAL ANDRES DE SANTA CRUZ Y CALAHUMANA - CTA. RECAUDADORA</t>
  </si>
  <si>
    <t>10000029699276</t>
  </si>
  <si>
    <t>MINISTERIO DE EDUCACIÓN - ESFM CLARA PARADA DE PINTO</t>
  </si>
  <si>
    <t>10000051920342</t>
  </si>
  <si>
    <t>MIN. EDUCACIÓN - ESFM PLURIÉTNICA DEL ORIENTE Y CHACO - RECAUDADORA</t>
  </si>
  <si>
    <t>10000051950951</t>
  </si>
  <si>
    <t>MIN. EDUCACIÓN - ESFM WARISATA</t>
  </si>
  <si>
    <t>10000051964415</t>
  </si>
  <si>
    <t>MIN. EDUCACIÓN - ESFM - CARACOLLO</t>
  </si>
  <si>
    <t>10000052150295</t>
  </si>
  <si>
    <t>MIN EDUCACIÓN - ESFM VILLA AROMA - LAHUACHACA</t>
  </si>
  <si>
    <t>10000052392350</t>
  </si>
  <si>
    <t>MINISTERIO DE EDUCACIÓN - ESFM -PUERTO RICO</t>
  </si>
  <si>
    <t>10000052403420</t>
  </si>
  <si>
    <t>ESFM SIMON BOLIVAR CORORO</t>
  </si>
  <si>
    <t>10000052456172</t>
  </si>
  <si>
    <t>MINISTERIO DE EDUCACIÓN - ESFM "RAFAEL CHAVEZ ORTIZ" - PORTACHUELO</t>
  </si>
  <si>
    <t>10000052457873</t>
  </si>
  <si>
    <t>MINISTERIO DE EDUCACIÓN - MIN.EDUCACION -ESFM MULTIETNICA INDIGENA DE CONCEPCION</t>
  </si>
  <si>
    <t>10000052462939</t>
  </si>
  <si>
    <t>MIN. EDUCACION - ESFM RIBERALTA</t>
  </si>
  <si>
    <t>10000041244041</t>
  </si>
  <si>
    <t>MIN. SALUD Y DEPORTES – PROG NAL PREVENCIONES DE ENFERMEDADES INGRESOS A NIVEL NAL</t>
  </si>
  <si>
    <t>10000041244140</t>
  </si>
  <si>
    <t xml:space="preserve"> MIN. SALUD Y DEPORTES - VENTA DE VALORES FISC. A NIVEL NACIONAL</t>
  </si>
  <si>
    <t>10000044427975</t>
  </si>
  <si>
    <t>MINISTERIO DE SALUD Y DEPORTES  - CENETROP - RECURSOS PROPIOS</t>
  </si>
  <si>
    <t>10000052769335</t>
  </si>
  <si>
    <t>MIN. CULTURAS, DESC. Y DESP. - REC. MUSEO NACIONAL DE ARQUEOLOGIA</t>
  </si>
  <si>
    <t>10000004737067</t>
  </si>
  <si>
    <t>MTEPS - DIRECCION GENERAL DE SERVICIO CIVIL</t>
  </si>
  <si>
    <t>10000006036425</t>
  </si>
  <si>
    <t>MTEPS - INGRESOS</t>
  </si>
  <si>
    <t>10000014016914</t>
  </si>
  <si>
    <t>MIN MINERIA Y METALURGIA - RECURSOS PROPIOS</t>
  </si>
  <si>
    <t>10000033350690</t>
  </si>
  <si>
    <t xml:space="preserve">MINISTERIO DE OBRAS PÚBLICAS, SERVICIOS Y VIVIENDA </t>
  </si>
  <si>
    <t>10000006036277</t>
  </si>
  <si>
    <t>TGN FONDOS EN CUSTODIA</t>
  </si>
  <si>
    <t>10000023569524</t>
  </si>
  <si>
    <t>TGN - RECUPERACION DE CREDITO DS 2979 - MONEDA NACIONAL</t>
  </si>
  <si>
    <t>10000041173216</t>
  </si>
  <si>
    <t>TGN - REC. POR GARANTÍAS SUBASTA ELECTRÓNICA Y MERCADO VIRTUAL</t>
  </si>
  <si>
    <t>10000030955576</t>
  </si>
  <si>
    <t>SEDEM-ECEBOL-RECAUDADORA GESTIÓN OPERATIVA</t>
  </si>
  <si>
    <t>10000005579591</t>
  </si>
  <si>
    <t>CEUB - RECAUDADORA</t>
  </si>
  <si>
    <t>10000018347224</t>
  </si>
  <si>
    <t>DIRECCION DEL NOTARIADO PLURINACIONAL - CUENTA RECAUDADORA</t>
  </si>
  <si>
    <t>10000021636698</t>
  </si>
  <si>
    <t>DIRNOPLU-CUENTA RECAUDADORA VIA VOLUNTARIA</t>
  </si>
  <si>
    <t>10000053123027</t>
  </si>
  <si>
    <t>AJAM - CONSULTA PREVIA</t>
  </si>
  <si>
    <t>10000004678500</t>
  </si>
  <si>
    <t>INRA - RECURSOS ESPECIFICOS</t>
  </si>
  <si>
    <t>10000004669020</t>
  </si>
  <si>
    <t>FPS.HAM LA PAZ</t>
  </si>
  <si>
    <t>10000006036178</t>
  </si>
  <si>
    <t>FPS.HAM POTOSI</t>
  </si>
  <si>
    <t>10000029014763</t>
  </si>
  <si>
    <t>FPS SUPERVISIÓN TÉCNICA DE OBRAS</t>
  </si>
  <si>
    <t>10000047563528</t>
  </si>
  <si>
    <t>SERVICIO DEPARTAMENTAL DE RIEGO - LA PAZ - INGRESOS</t>
  </si>
  <si>
    <t>10000053838444</t>
  </si>
  <si>
    <t>AAPS - MULTAS Y SANCIONES</t>
  </si>
  <si>
    <t>10000005989336</t>
  </si>
  <si>
    <t>AUTORIDAD DE FISCALIZACION Y CONTROL DE PENSIONES Y SEGUROS - APS</t>
  </si>
  <si>
    <t>10000028449820</t>
  </si>
  <si>
    <t>ASUSS - CUENTA CORRIENTE FISCAL - RECAUDADORA</t>
  </si>
  <si>
    <t>10000004713687</t>
  </si>
  <si>
    <t>BOLIVIA TV - RECAUDACIONES</t>
  </si>
  <si>
    <t>10000003905748</t>
  </si>
  <si>
    <t>EMAPA - CAPTACION DE RECURSOS POR CARTERA</t>
  </si>
  <si>
    <t>10000005546409</t>
  </si>
  <si>
    <t>EMAPA - VENTA PRODUCTOS AGRICOLAS</t>
  </si>
  <si>
    <t>10000021512426</t>
  </si>
  <si>
    <t>EMAPA- SUPERMERCADOS</t>
  </si>
  <si>
    <t>10000046351502</t>
  </si>
  <si>
    <t xml:space="preserve">EMAPA - VENTA DE PRODUCTOS </t>
  </si>
  <si>
    <t>10000053307564</t>
  </si>
  <si>
    <t>EBIH - VENTA DE FERTILIZANTES COCHABAMBA GRANULADOS EN SUS DISTINTAS FORMULACIONES</t>
  </si>
  <si>
    <t>10000028506480</t>
  </si>
  <si>
    <t>EMPRESA PUBLICA TRANSPORTE AÉREO MILITAR</t>
  </si>
  <si>
    <t>10000026505608</t>
  </si>
  <si>
    <t>EMPRESA PUBLICA EDITORIAL DEL ESTADO PLURINACIONAL DE BOLIVIA - PRESTAMO FINPRO</t>
  </si>
  <si>
    <t>10000028355910</t>
  </si>
  <si>
    <t xml:space="preserve">EEPB - RECURSOS ESPECÍFICOS POR VENTA DE SERVICIOS </t>
  </si>
  <si>
    <t>10000004670754</t>
  </si>
  <si>
    <t>FNDR INVERSIONES FIN</t>
  </si>
  <si>
    <t>20000023569847</t>
  </si>
  <si>
    <t>20000006015338</t>
  </si>
  <si>
    <t>TGN - RECUPERACION DE CREDITO DS 2979 - MONEDA EXTRANJERA</t>
  </si>
  <si>
    <t>BOA - CUENTA ESPECIAL EN DOLARES AMERICANOS</t>
  </si>
  <si>
    <t>0728069001</t>
  </si>
  <si>
    <t>RECAUDACION ADUNAERA</t>
  </si>
  <si>
    <t>0736069001</t>
  </si>
  <si>
    <t>TGN. MIN.FIN.RECAUDACION IMPUESTOS FORM.811</t>
  </si>
  <si>
    <t>3249069001</t>
  </si>
  <si>
    <t>ADUANA NACIONAL 10% SOBRE RECAUDACIONES</t>
  </si>
  <si>
    <t>3258069001</t>
  </si>
  <si>
    <t>TGN YPFB. PARTIC.6% PRODUCCION BRUTA DE HIDROCARBUROS</t>
  </si>
  <si>
    <t>4456069001</t>
  </si>
  <si>
    <t>TRANSFERENCIAS -SIN</t>
  </si>
  <si>
    <t>5123069001</t>
  </si>
  <si>
    <t>TGN-RECAUDACION AUTORIDAD DE IMPUGNACION TRIBUTARIA</t>
  </si>
  <si>
    <t>7400069001</t>
  </si>
  <si>
    <t>A.J.A.M.- RECAUDACION DEL 60% DE PATENTES MINERAS</t>
  </si>
  <si>
    <t>6461069001</t>
  </si>
  <si>
    <t>SIN-REGALIAS MINERAS INGRESOS PROPIOS</t>
  </si>
  <si>
    <t>5377034001</t>
  </si>
  <si>
    <t>FONDO DE ALIVIO HIPC I</t>
  </si>
  <si>
    <t>D00241200012</t>
  </si>
  <si>
    <t>D00241260010</t>
  </si>
  <si>
    <t>G25422150002</t>
  </si>
  <si>
    <t>G25422170002</t>
  </si>
  <si>
    <t>G25422190002</t>
  </si>
  <si>
    <t>D00241320008</t>
  </si>
  <si>
    <t>G25438500002</t>
  </si>
  <si>
    <t>G25451530002</t>
  </si>
  <si>
    <t>S10807830002</t>
  </si>
  <si>
    <t>G25459330002</t>
  </si>
  <si>
    <t>D00241480012</t>
  </si>
  <si>
    <t>G25467190002</t>
  </si>
  <si>
    <t>G25467270002</t>
  </si>
  <si>
    <t>G25467210002</t>
  </si>
  <si>
    <t>G25467290002</t>
  </si>
  <si>
    <t>G25467310002</t>
  </si>
  <si>
    <t>G25467330002</t>
  </si>
  <si>
    <t>G25468990002</t>
  </si>
  <si>
    <t>G25475600002</t>
  </si>
  <si>
    <t>G25475580002</t>
  </si>
  <si>
    <t>G25475560002</t>
  </si>
  <si>
    <t>G25475640002</t>
  </si>
  <si>
    <t>G25475680002</t>
  </si>
  <si>
    <t>G25475660002</t>
  </si>
  <si>
    <t>G25487000002</t>
  </si>
  <si>
    <t>G25493040002</t>
  </si>
  <si>
    <t>D00241590011</t>
  </si>
  <si>
    <t>S10814220002</t>
  </si>
  <si>
    <t>G25511610002</t>
  </si>
  <si>
    <t>G25511630002</t>
  </si>
  <si>
    <t>G25511650002</t>
  </si>
  <si>
    <t>G25511670002</t>
  </si>
  <si>
    <t>D00241630012</t>
  </si>
  <si>
    <t>O21688000002</t>
  </si>
  <si>
    <t>G25521980002</t>
  </si>
  <si>
    <t>G25520460002</t>
  </si>
  <si>
    <t>G25522000002</t>
  </si>
  <si>
    <t>G25521960002</t>
  </si>
  <si>
    <t>D00241770001</t>
  </si>
  <si>
    <t>G25545750002</t>
  </si>
  <si>
    <t>G25545810002</t>
  </si>
  <si>
    <t>G25553000002</t>
  </si>
  <si>
    <t>G25559700001</t>
  </si>
  <si>
    <t>G25559680001</t>
  </si>
  <si>
    <t>G25559800001</t>
  </si>
  <si>
    <t>G25562860002</t>
  </si>
  <si>
    <t>G25562880002</t>
  </si>
  <si>
    <t>S10818620002</t>
  </si>
  <si>
    <t>S10818630002</t>
  </si>
  <si>
    <t>D00241870007</t>
  </si>
  <si>
    <t>G25577400002</t>
  </si>
  <si>
    <t>G25577420002</t>
  </si>
  <si>
    <t>G25577440002</t>
  </si>
  <si>
    <t>G25577460002</t>
  </si>
  <si>
    <t>G25580660002</t>
  </si>
  <si>
    <t>G25580780002</t>
  </si>
  <si>
    <t>G25580760002</t>
  </si>
  <si>
    <t>G25580740002</t>
  </si>
  <si>
    <t>G25580720002</t>
  </si>
  <si>
    <t>G25580700002</t>
  </si>
  <si>
    <t>G25580680002</t>
  </si>
  <si>
    <t>G25580650003</t>
  </si>
  <si>
    <t>G25580840002</t>
  </si>
  <si>
    <t>D00241910007</t>
  </si>
  <si>
    <t>G25596990002</t>
  </si>
  <si>
    <t>G25597030002</t>
  </si>
  <si>
    <t>D00241960011</t>
  </si>
  <si>
    <t>G25607960008</t>
  </si>
  <si>
    <t>G25609680001</t>
  </si>
  <si>
    <t>G25609680008</t>
  </si>
  <si>
    <t>G25614160002</t>
  </si>
  <si>
    <t>G25614180002</t>
  </si>
  <si>
    <t>G25612340002</t>
  </si>
  <si>
    <t>Q19448440002</t>
  </si>
  <si>
    <t>G25612340003</t>
  </si>
  <si>
    <t>Q19450590002</t>
  </si>
  <si>
    <t>G25636340002</t>
  </si>
  <si>
    <t>G25636480002</t>
  </si>
  <si>
    <t>S10822860001</t>
  </si>
  <si>
    <t>D00242170011</t>
  </si>
  <si>
    <t>G25654840002</t>
  </si>
  <si>
    <t>D00242220006</t>
  </si>
  <si>
    <t>G25669900002</t>
  </si>
  <si>
    <t>O21713810002</t>
  </si>
  <si>
    <t>S10825060001</t>
  </si>
  <si>
    <t>S10825350002</t>
  </si>
  <si>
    <t>D00242320012</t>
  </si>
  <si>
    <t>G25722200002</t>
  </si>
  <si>
    <t>D00242490009</t>
  </si>
  <si>
    <t>G25732810002</t>
  </si>
  <si>
    <t>G25732820001</t>
  </si>
  <si>
    <t>D00242530012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</si>
</sst>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4">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51" fillId="0" borderId="41" xfId="81" applyFont="1" applyBorder="1" applyAlignment="1">
      <alignment horizontal="center" vertical="center"/>
    </xf>
    <xf numFmtId="0" fontId="68" fillId="44" borderId="0" xfId="0" applyFont="1" applyFill="1" applyAlignment="1">
      <alignment horizontal="center" vertical="center"/>
    </xf>
    <xf numFmtId="0" fontId="68" fillId="44" borderId="0" xfId="0" applyFont="1" applyFill="1" applyAlignment="1">
      <alignment vertical="center"/>
    </xf>
    <xf numFmtId="0" fontId="95" fillId="0" borderId="0" xfId="443" applyFont="1" applyAlignment="1">
      <alignment horizontal="center"/>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34" xfId="0" applyFont="1" applyBorder="1" applyAlignment="1">
      <alignment horizontal="center" vertical="center" wrapText="1"/>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89" fillId="0" borderId="0" xfId="0" applyFont="1" applyAlignment="1">
      <alignment horizontal="center"/>
    </xf>
    <xf numFmtId="0" fontId="0" fillId="0" borderId="0" xfId="0"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203</xdr:row>
      <xdr:rowOff>0</xdr:rowOff>
    </xdr:from>
    <xdr:to>
      <xdr:col>17</xdr:col>
      <xdr:colOff>485775</xdr:colOff>
      <xdr:row>203</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43417925"/>
          <a:ext cx="1370647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1165</xdr:row>
      <xdr:rowOff>152400</xdr:rowOff>
    </xdr:from>
    <xdr:to>
      <xdr:col>17</xdr:col>
      <xdr:colOff>485775</xdr:colOff>
      <xdr:row>1166</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86647972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107</xdr:row>
      <xdr:rowOff>0</xdr:rowOff>
    </xdr:from>
    <xdr:to>
      <xdr:col>16</xdr:col>
      <xdr:colOff>752475</xdr:colOff>
      <xdr:row>108</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8463915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50</xdr:row>
      <xdr:rowOff>152400</xdr:rowOff>
    </xdr:from>
    <xdr:to>
      <xdr:col>15</xdr:col>
      <xdr:colOff>390525</xdr:colOff>
      <xdr:row>51</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25574625"/>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35</xdr:row>
      <xdr:rowOff>0</xdr:rowOff>
    </xdr:from>
    <xdr:to>
      <xdr:col>13</xdr:col>
      <xdr:colOff>790575</xdr:colOff>
      <xdr:row>36</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17011650"/>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Escritorio\FORMULARIO%209\2023\2023%20SEPTIEMBRE%20UCI%20-%20DISTRIBUCION%20DE%20ENTIDADES%20Y%20TAREAS%20ESPEC&#205;FICAS.xlsx" TargetMode="External"/><Relationship Id="rId1" Type="http://schemas.openxmlformats.org/officeDocument/2006/relationships/externalLinkPath" Target="/Rommel%20Daniel%20Cuba%20Calle/Escritorio/FORMULARIO%209/2023/2023%20SEPTIEMBRE%20UCI%20-%20DISTRIBUCION%20DE%20ENTIDADES%20Y%20TAREAS%20ESPEC&#205;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ENTIDAD SEPT. 2023"/>
      <sheetName val="Hoja1"/>
      <sheetName val="DISTRIBUCIÓN UCCF"/>
      <sheetName val="Hoja2"/>
      <sheetName val="DISTRIBUCIÓN CCF SEPT. 2023"/>
      <sheetName val="RESUMEN"/>
      <sheetName val="ENT. CERRADAS, NO OPERAN CUT"/>
    </sheetNames>
    <sheetDataSet>
      <sheetData sheetId="0">
        <row r="8">
          <cell r="B8">
            <v>6</v>
          </cell>
          <cell r="C8">
            <v>3</v>
          </cell>
          <cell r="D8" t="str">
            <v>Vicepresidencia del Estado Plurinacional</v>
          </cell>
          <cell r="E8" t="str">
            <v>Virginia Huanca</v>
          </cell>
          <cell r="F8" t="str">
            <v>Virginia Huanca</v>
          </cell>
          <cell r="G8" t="str">
            <v>Virginia Huanca</v>
          </cell>
        </row>
        <row r="9">
          <cell r="B9">
            <v>10</v>
          </cell>
          <cell r="C9">
            <v>2</v>
          </cell>
          <cell r="D9" t="str">
            <v>Ministerio de Relaciones Exteriores</v>
          </cell>
          <cell r="E9" t="str">
            <v>Emma Ticonipa</v>
          </cell>
          <cell r="F9" t="str">
            <v>Acéfalo</v>
          </cell>
          <cell r="G9" t="str">
            <v>Emma Ticonipa</v>
          </cell>
        </row>
        <row r="10">
          <cell r="B10">
            <v>15</v>
          </cell>
          <cell r="C10">
            <v>1</v>
          </cell>
          <cell r="D10" t="str">
            <v>Ministerio de Gobierno</v>
          </cell>
          <cell r="E10" t="str">
            <v>Virginia Callisaya</v>
          </cell>
          <cell r="F10" t="str">
            <v>Ministerio de Gobierno</v>
          </cell>
          <cell r="G10" t="str">
            <v>Virginia Callisaya</v>
          </cell>
        </row>
        <row r="11">
          <cell r="B11">
            <v>16</v>
          </cell>
          <cell r="C11">
            <v>1</v>
          </cell>
          <cell r="D11" t="str">
            <v>Ministerio de Educación</v>
          </cell>
          <cell r="E11" t="str">
            <v>Emma Ticonipa</v>
          </cell>
          <cell r="F11" t="str">
            <v>Emma Ticonipa</v>
          </cell>
          <cell r="G11" t="str">
            <v>Emma Ticonipa</v>
          </cell>
        </row>
        <row r="12">
          <cell r="B12">
            <v>20</v>
          </cell>
          <cell r="C12">
            <v>1</v>
          </cell>
          <cell r="D12" t="str">
            <v>Ministerio de Defensa</v>
          </cell>
          <cell r="E12" t="str">
            <v>Germán Choque</v>
          </cell>
          <cell r="F12" t="str">
            <v>Huascar Nova</v>
          </cell>
          <cell r="G12" t="str">
            <v>Huascar Nova</v>
          </cell>
        </row>
        <row r="13">
          <cell r="B13">
            <v>25</v>
          </cell>
          <cell r="C13">
            <v>2</v>
          </cell>
          <cell r="D13" t="str">
            <v>Ministerio de la Presidencia</v>
          </cell>
          <cell r="E13" t="str">
            <v>Judith Machicado</v>
          </cell>
          <cell r="F13" t="str">
            <v>Ministerio de la Presidencia</v>
          </cell>
          <cell r="G13" t="str">
            <v>Judith Machicado</v>
          </cell>
        </row>
        <row r="14">
          <cell r="B14">
            <v>30</v>
          </cell>
          <cell r="C14">
            <v>2</v>
          </cell>
          <cell r="D14" t="str">
            <v>Ministerio de Justicia</v>
          </cell>
          <cell r="E14" t="str">
            <v>Judith Machicado</v>
          </cell>
          <cell r="F14" t="str">
            <v>Ministerio de Justicia</v>
          </cell>
          <cell r="G14" t="str">
            <v>Judith Machicado</v>
          </cell>
        </row>
        <row r="15">
          <cell r="B15">
            <v>35</v>
          </cell>
          <cell r="C15">
            <v>2</v>
          </cell>
          <cell r="D15" t="str">
            <v>Ministerio de Economía y Finanzas Públicas</v>
          </cell>
          <cell r="E15" t="str">
            <v>José Rivas</v>
          </cell>
          <cell r="F15" t="str">
            <v>José Rivas</v>
          </cell>
          <cell r="G15" t="str">
            <v>José Rivas</v>
          </cell>
        </row>
        <row r="16">
          <cell r="B16">
            <v>41</v>
          </cell>
          <cell r="C16">
            <v>1</v>
          </cell>
          <cell r="D16" t="str">
            <v>Ministerio de Desarrollo Productivo y Economía Plural</v>
          </cell>
          <cell r="E16" t="str">
            <v>Virginia Callisaya</v>
          </cell>
          <cell r="F16" t="str">
            <v>Virginia Callisaya</v>
          </cell>
          <cell r="G16" t="str">
            <v>Virginia Callisaya</v>
          </cell>
        </row>
        <row r="17">
          <cell r="B17">
            <v>46</v>
          </cell>
          <cell r="C17">
            <v>1</v>
          </cell>
          <cell r="D17" t="str">
            <v>Ministerio de Salud y Deportes</v>
          </cell>
          <cell r="E17" t="str">
            <v>Yesenia Apaza</v>
          </cell>
          <cell r="F17" t="str">
            <v>Yesenia Apaza</v>
          </cell>
          <cell r="G17" t="str">
            <v>Yesenia Apaza</v>
          </cell>
        </row>
        <row r="18">
          <cell r="B18">
            <v>47</v>
          </cell>
          <cell r="C18">
            <v>2</v>
          </cell>
          <cell r="D18" t="str">
            <v>Ministerio de Desarrollo Rural y Tierras</v>
          </cell>
          <cell r="E18" t="str">
            <v>Rommel Cuba</v>
          </cell>
          <cell r="F18" t="str">
            <v>Rommel Cuba</v>
          </cell>
          <cell r="G18" t="str">
            <v>Rommel Cuba</v>
          </cell>
        </row>
        <row r="19">
          <cell r="B19">
            <v>53</v>
          </cell>
          <cell r="C19">
            <v>2</v>
          </cell>
          <cell r="D19" t="str">
            <v>Ministerio de Culturas, Descolonización y Despatriarcalización</v>
          </cell>
          <cell r="E19" t="str">
            <v>Virginia Huanca</v>
          </cell>
          <cell r="F19" t="str">
            <v>Virginia Huanca</v>
          </cell>
          <cell r="G19" t="str">
            <v>Virginia Huanca</v>
          </cell>
        </row>
        <row r="20">
          <cell r="B20">
            <v>66</v>
          </cell>
          <cell r="C20">
            <v>3</v>
          </cell>
          <cell r="D20" t="str">
            <v>Ministerio de Planificación del Desarrollo</v>
          </cell>
          <cell r="E20" t="str">
            <v>Jorge Vargas</v>
          </cell>
          <cell r="F20" t="str">
            <v>Jorge Vargas</v>
          </cell>
          <cell r="G20" t="str">
            <v>Jorge Vargas</v>
          </cell>
        </row>
        <row r="21">
          <cell r="B21">
            <v>70</v>
          </cell>
          <cell r="C21">
            <v>2</v>
          </cell>
          <cell r="D21" t="str">
            <v>Ministerio de Trabajo, Empleo y Previsión Social</v>
          </cell>
          <cell r="E21" t="str">
            <v>Judith Machicado</v>
          </cell>
          <cell r="F21" t="str">
            <v>Acéfalo</v>
          </cell>
          <cell r="G21" t="str">
            <v>Belen Espejo</v>
          </cell>
        </row>
        <row r="22">
          <cell r="B22">
            <v>76</v>
          </cell>
          <cell r="C22">
            <v>3</v>
          </cell>
          <cell r="D22" t="str">
            <v>Ministerio de Minería y Metalurgia</v>
          </cell>
          <cell r="E22" t="str">
            <v>Yesenia Apaza</v>
          </cell>
          <cell r="F22" t="str">
            <v>Acéfalo</v>
          </cell>
          <cell r="G22" t="str">
            <v>Belen Espejo</v>
          </cell>
        </row>
        <row r="23">
          <cell r="B23">
            <v>78</v>
          </cell>
          <cell r="C23">
            <v>3</v>
          </cell>
          <cell r="D23" t="str">
            <v>Ministerio de Hidrocarburos y Energías</v>
          </cell>
          <cell r="E23" t="str">
            <v>Yesenia Apaza</v>
          </cell>
          <cell r="F23" t="str">
            <v>Yesenia Apaza</v>
          </cell>
          <cell r="G23" t="str">
            <v>Yesenia Apaza</v>
          </cell>
        </row>
        <row r="24">
          <cell r="B24">
            <v>81</v>
          </cell>
          <cell r="C24">
            <v>2</v>
          </cell>
          <cell r="D24" t="str">
            <v>Ministerio de Obras Públicas, Servicios y Vivienda</v>
          </cell>
          <cell r="E24" t="str">
            <v>Graciela Romero</v>
          </cell>
          <cell r="F24" t="str">
            <v>Graciela Romero</v>
          </cell>
          <cell r="G24" t="str">
            <v>Rommel Cuba</v>
          </cell>
        </row>
        <row r="25">
          <cell r="B25">
            <v>86</v>
          </cell>
          <cell r="C25">
            <v>1</v>
          </cell>
          <cell r="D25" t="str">
            <v>Ministerio de Medio Ambiente y Agua</v>
          </cell>
          <cell r="E25" t="str">
            <v>Germán Choque</v>
          </cell>
          <cell r="F25" t="str">
            <v>Acéfalo (1)</v>
          </cell>
          <cell r="G25" t="str">
            <v>Guadalupe Challco</v>
          </cell>
        </row>
        <row r="26">
          <cell r="B26">
            <v>95</v>
          </cell>
          <cell r="C26">
            <v>3</v>
          </cell>
          <cell r="D26" t="str">
            <v>Consejo Supremo de Defensa Plurinacional</v>
          </cell>
          <cell r="E26" t="str">
            <v>Germán Choque</v>
          </cell>
          <cell r="F26" t="str">
            <v>Acéfalo (1)</v>
          </cell>
          <cell r="G26" t="str">
            <v>Huascar Nova</v>
          </cell>
        </row>
        <row r="27">
          <cell r="B27" t="str">
            <v>99 - 01</v>
          </cell>
          <cell r="C27">
            <v>3</v>
          </cell>
          <cell r="D27" t="str">
            <v>Tesoro General de la Nación</v>
          </cell>
          <cell r="E27" t="str">
            <v>Germán Choque</v>
          </cell>
          <cell r="F27" t="str">
            <v>Acéfalo (1)</v>
          </cell>
          <cell r="G27" t="str">
            <v>Guadalupe Challco</v>
          </cell>
        </row>
        <row r="28">
          <cell r="B28" t="str">
            <v>99 - 02</v>
          </cell>
          <cell r="C28">
            <v>2</v>
          </cell>
          <cell r="D28" t="str">
            <v>Tesoro General de la Nación</v>
          </cell>
          <cell r="E28" t="str">
            <v>Yesenia Apaza</v>
          </cell>
          <cell r="F28" t="str">
            <v>Yesenia Apaza</v>
          </cell>
          <cell r="G28" t="str">
            <v>Yesenia Apaza</v>
          </cell>
        </row>
        <row r="29">
          <cell r="B29" t="str">
            <v>99 - 03</v>
          </cell>
          <cell r="C29">
            <v>2</v>
          </cell>
          <cell r="D29" t="str">
            <v>Tesoro General de la Nación</v>
          </cell>
          <cell r="E29" t="str">
            <v>Judith Machicado</v>
          </cell>
          <cell r="F29" t="str">
            <v>Judith Machicado</v>
          </cell>
          <cell r="G29" t="str">
            <v>Judith Machicado</v>
          </cell>
        </row>
        <row r="30">
          <cell r="B30" t="str">
            <v>99 - 04</v>
          </cell>
          <cell r="C30">
            <v>2</v>
          </cell>
          <cell r="D30" t="str">
            <v>Tesoro General de la Nación</v>
          </cell>
          <cell r="E30" t="str">
            <v>Graciela Romero</v>
          </cell>
          <cell r="F30" t="str">
            <v>Graciela Romero</v>
          </cell>
          <cell r="G30" t="str">
            <v>Guadalupe Challco</v>
          </cell>
        </row>
        <row r="31">
          <cell r="B31" t="str">
            <v>99 - 07</v>
          </cell>
          <cell r="C31">
            <v>3</v>
          </cell>
          <cell r="D31" t="str">
            <v>Tesoro General de la Nación</v>
          </cell>
          <cell r="E31" t="str">
            <v>Yesenia Apaza</v>
          </cell>
          <cell r="F31" t="str">
            <v>Yesenia Apaza</v>
          </cell>
          <cell r="G31" t="str">
            <v>Yesenia Apaza</v>
          </cell>
        </row>
        <row r="32">
          <cell r="B32">
            <v>108</v>
          </cell>
          <cell r="C32">
            <v>3</v>
          </cell>
          <cell r="D32" t="str">
            <v>Orquesta Sinfónica Nacional</v>
          </cell>
          <cell r="E32" t="str">
            <v>Jorge Vargas</v>
          </cell>
          <cell r="F32" t="str">
            <v>Acéfalo</v>
          </cell>
          <cell r="G32" t="str">
            <v>Jorge Vargas</v>
          </cell>
        </row>
        <row r="33">
          <cell r="B33">
            <v>109</v>
          </cell>
          <cell r="C33">
            <v>3</v>
          </cell>
          <cell r="D33" t="str">
            <v>Conservatorio Nacional de Música</v>
          </cell>
          <cell r="E33" t="str">
            <v>Jorge Vargas</v>
          </cell>
          <cell r="F33" t="str">
            <v>Jorge Vargas</v>
          </cell>
          <cell r="G33" t="str">
            <v>Jorge Vargas</v>
          </cell>
        </row>
        <row r="34">
          <cell r="B34">
            <v>111</v>
          </cell>
          <cell r="C34">
            <v>3</v>
          </cell>
          <cell r="D34" t="str">
            <v>Instituto Boliviano de la Ceguera</v>
          </cell>
          <cell r="E34" t="str">
            <v>Virginia Callisaya</v>
          </cell>
          <cell r="F34" t="str">
            <v>Virginia Callisaya</v>
          </cell>
          <cell r="G34" t="str">
            <v>Virginia Callisaya</v>
          </cell>
        </row>
        <row r="35">
          <cell r="B35">
            <v>117</v>
          </cell>
          <cell r="C35">
            <v>2</v>
          </cell>
          <cell r="D35" t="str">
            <v>Dirección General de Aeronáutica Civil</v>
          </cell>
          <cell r="E35" t="str">
            <v>Emma Ticonipa</v>
          </cell>
          <cell r="F35" t="str">
            <v>Acéfalo</v>
          </cell>
          <cell r="G35" t="str">
            <v>Emma Ticonipa</v>
          </cell>
        </row>
        <row r="36">
          <cell r="B36">
            <v>119</v>
          </cell>
          <cell r="C36">
            <v>2</v>
          </cell>
          <cell r="D36" t="str">
            <v>Agencia para el Des. de la Soc. de la Información Boliviana</v>
          </cell>
          <cell r="E36" t="str">
            <v>Germán Choque</v>
          </cell>
          <cell r="F36" t="str">
            <v>Acéfalo (1)</v>
          </cell>
          <cell r="G36" t="str">
            <v>Guadalupe Challco</v>
          </cell>
        </row>
        <row r="37">
          <cell r="B37">
            <v>124</v>
          </cell>
          <cell r="C37">
            <v>3</v>
          </cell>
          <cell r="D37" t="str">
            <v>Academia Nacional de Ciencias</v>
          </cell>
          <cell r="E37" t="str">
            <v>Judith Machicado</v>
          </cell>
          <cell r="F37" t="str">
            <v>Acéfalo</v>
          </cell>
          <cell r="G37" t="str">
            <v>Judith Machicado</v>
          </cell>
        </row>
        <row r="38">
          <cell r="B38">
            <v>129</v>
          </cell>
          <cell r="C38">
            <v>3</v>
          </cell>
          <cell r="D38" t="str">
            <v>Escuela de Gestión Pública Plurinacional</v>
          </cell>
          <cell r="E38" t="str">
            <v>Germán Choque</v>
          </cell>
          <cell r="F38" t="str">
            <v>Acéfalo</v>
          </cell>
          <cell r="G38" t="str">
            <v>Guadalupe Challco</v>
          </cell>
        </row>
        <row r="39">
          <cell r="B39">
            <v>130</v>
          </cell>
          <cell r="C39">
            <v>3</v>
          </cell>
          <cell r="D39" t="str">
            <v>Fondo de Financiamiento para la Minería</v>
          </cell>
          <cell r="E39" t="str">
            <v>Jorge Vargas</v>
          </cell>
          <cell r="F39" t="str">
            <v>Jorge Vargas</v>
          </cell>
          <cell r="G39" t="str">
            <v>Jorge Vargas</v>
          </cell>
        </row>
        <row r="40">
          <cell r="B40">
            <v>132</v>
          </cell>
          <cell r="C40">
            <v>1</v>
          </cell>
          <cell r="D40" t="str">
            <v>Servicio de Desarrollo de las Empresas Púb. Productivas</v>
          </cell>
          <cell r="E40" t="str">
            <v>Rommel Cuba</v>
          </cell>
          <cell r="F40" t="str">
            <v>Rommel Cuba</v>
          </cell>
          <cell r="G40" t="str">
            <v>Rommel Cuba</v>
          </cell>
        </row>
        <row r="41">
          <cell r="B41">
            <v>133</v>
          </cell>
          <cell r="C41">
            <v>3</v>
          </cell>
          <cell r="D41" t="str">
            <v>Lotería Nacional de Beneficencia y Salubridad</v>
          </cell>
          <cell r="E41" t="str">
            <v>Yesenia Apaza</v>
          </cell>
          <cell r="F41" t="str">
            <v>Acéfalo (1)</v>
          </cell>
          <cell r="G41" t="str">
            <v>Guadalupe Challco</v>
          </cell>
        </row>
        <row r="42">
          <cell r="B42">
            <v>134</v>
          </cell>
          <cell r="C42">
            <v>3</v>
          </cell>
          <cell r="D42" t="str">
            <v>Consejo Nacional de Vivienda Policial</v>
          </cell>
          <cell r="E42" t="str">
            <v>Pablo Laura</v>
          </cell>
          <cell r="F42" t="str">
            <v>Acéfalo</v>
          </cell>
          <cell r="G42" t="str">
            <v>Belen Espejo</v>
          </cell>
        </row>
        <row r="43">
          <cell r="B43">
            <v>137</v>
          </cell>
          <cell r="C43">
            <v>3</v>
          </cell>
          <cell r="D43" t="str">
            <v>Comité Ejecutivo de la Universidad Boliviana</v>
          </cell>
          <cell r="E43" t="str">
            <v>Emma Ticonipa</v>
          </cell>
          <cell r="F43" t="str">
            <v>Emma Ticonipa</v>
          </cell>
          <cell r="G43" t="str">
            <v>Emma Ticonipa</v>
          </cell>
        </row>
        <row r="44">
          <cell r="B44">
            <v>150</v>
          </cell>
          <cell r="C44">
            <v>3</v>
          </cell>
          <cell r="D44" t="str">
            <v>Proyecto Sucre Ciudad Universitaria</v>
          </cell>
          <cell r="E44" t="str">
            <v>Judith Machicado</v>
          </cell>
          <cell r="F44" t="str">
            <v>Judith Machicado</v>
          </cell>
          <cell r="G44" t="str">
            <v>Judith Machicado</v>
          </cell>
        </row>
        <row r="45">
          <cell r="B45">
            <v>152</v>
          </cell>
          <cell r="C45">
            <v>3</v>
          </cell>
          <cell r="D45" t="str">
            <v>Servicio Nacional de Defensa Pública</v>
          </cell>
          <cell r="E45" t="str">
            <v>Emma Ticonipa</v>
          </cell>
          <cell r="F45" t="str">
            <v>Emma Ticonipa</v>
          </cell>
          <cell r="G45" t="str">
            <v>Emma Ticonipa</v>
          </cell>
        </row>
        <row r="46">
          <cell r="B46">
            <v>153</v>
          </cell>
          <cell r="C46">
            <v>3</v>
          </cell>
          <cell r="D46" t="str">
            <v>Observatorio Nacional de la Calidad  Educativa</v>
          </cell>
          <cell r="E46" t="str">
            <v>Emma Ticonipa</v>
          </cell>
          <cell r="F46" t="str">
            <v>Acéfalo</v>
          </cell>
          <cell r="G46" t="str">
            <v>Emma Ticonipa</v>
          </cell>
        </row>
        <row r="47">
          <cell r="B47">
            <v>154</v>
          </cell>
          <cell r="C47">
            <v>3</v>
          </cell>
          <cell r="D47" t="str">
            <v>Museo Nacional de Historia Natural</v>
          </cell>
          <cell r="E47" t="str">
            <v>Virginia Callisaya</v>
          </cell>
          <cell r="F47" t="str">
            <v>Huascar Nova</v>
          </cell>
          <cell r="G47" t="str">
            <v>Huascar Nova</v>
          </cell>
        </row>
        <row r="48">
          <cell r="B48">
            <v>155</v>
          </cell>
          <cell r="C48">
            <v>3</v>
          </cell>
          <cell r="D48" t="str">
            <v>Dirección del Notariado Plurinacional</v>
          </cell>
          <cell r="E48" t="str">
            <v>Germán Choque</v>
          </cell>
          <cell r="F48" t="str">
            <v>Acéfalo</v>
          </cell>
          <cell r="G48" t="str">
            <v>Guadalupe Challco</v>
          </cell>
        </row>
        <row r="49">
          <cell r="B49">
            <v>156</v>
          </cell>
          <cell r="C49">
            <v>3</v>
          </cell>
          <cell r="D49" t="str">
            <v>Servicio Plurinacional de Asistencia a la Víctima</v>
          </cell>
          <cell r="E49" t="str">
            <v>Judith Machicado</v>
          </cell>
          <cell r="F49" t="str">
            <v>Acéfalo</v>
          </cell>
          <cell r="G49" t="str">
            <v>Huascar Nova</v>
          </cell>
        </row>
        <row r="50">
          <cell r="B50">
            <v>159</v>
          </cell>
          <cell r="C50">
            <v>3</v>
          </cell>
          <cell r="D50" t="str">
            <v>Oficina Técnica para el Fortalecimiento de la Empresa Pública</v>
          </cell>
          <cell r="E50" t="str">
            <v>Pablo Laura</v>
          </cell>
          <cell r="F50" t="str">
            <v>Acéfalo</v>
          </cell>
          <cell r="G50" t="str">
            <v>Huascar Nova</v>
          </cell>
        </row>
        <row r="51">
          <cell r="B51">
            <v>163</v>
          </cell>
          <cell r="C51">
            <v>3</v>
          </cell>
          <cell r="D51" t="str">
            <v>Agencia Nacional de Hidrocarburos</v>
          </cell>
          <cell r="E51" t="str">
            <v>Rommel Cuba</v>
          </cell>
          <cell r="F51" t="str">
            <v>Rommel Cuba</v>
          </cell>
          <cell r="G51" t="str">
            <v>Rommel Cuba</v>
          </cell>
        </row>
        <row r="52">
          <cell r="B52">
            <v>169</v>
          </cell>
          <cell r="C52">
            <v>2</v>
          </cell>
          <cell r="D52" t="str">
            <v>Autoridad General de Impugnación Tributaria</v>
          </cell>
          <cell r="E52" t="str">
            <v>Emma Ticonipa</v>
          </cell>
          <cell r="F52" t="str">
            <v>Emma Ticonipa</v>
          </cell>
          <cell r="G52" t="str">
            <v>Emma Ticonipa</v>
          </cell>
        </row>
        <row r="53">
          <cell r="B53">
            <v>190</v>
          </cell>
          <cell r="C53">
            <v>3</v>
          </cell>
          <cell r="D53" t="str">
            <v>Autoridad General Jurisdiccional Administrativa Minera</v>
          </cell>
          <cell r="E53" t="str">
            <v>Virginia Callisaya</v>
          </cell>
          <cell r="F53" t="str">
            <v>Huascar Nova</v>
          </cell>
          <cell r="G53" t="str">
            <v>Huascar Nova</v>
          </cell>
        </row>
        <row r="54">
          <cell r="B54">
            <v>192</v>
          </cell>
          <cell r="C54">
            <v>3</v>
          </cell>
          <cell r="D54" t="str">
            <v>Servicio al Mejoramiento de Navegación Amazónica</v>
          </cell>
          <cell r="E54" t="str">
            <v>Virginia Huanca</v>
          </cell>
          <cell r="F54" t="str">
            <v>Virginia Huanca</v>
          </cell>
          <cell r="G54" t="str">
            <v>Virginia Huanca</v>
          </cell>
        </row>
        <row r="55">
          <cell r="B55">
            <v>197</v>
          </cell>
          <cell r="C55">
            <v>2</v>
          </cell>
          <cell r="D55" t="str">
            <v>Dirección Estratégica de Reivindicación Marítima</v>
          </cell>
          <cell r="E55" t="str">
            <v>Graciela Romero</v>
          </cell>
          <cell r="F55" t="str">
            <v>Graciela Romero</v>
          </cell>
          <cell r="G55" t="str">
            <v>Yesenia Apaza</v>
          </cell>
        </row>
        <row r="56">
          <cell r="B56">
            <v>200</v>
          </cell>
          <cell r="C56">
            <v>3</v>
          </cell>
          <cell r="D56" t="str">
            <v>Registro Único para la Administración Tributaria Municipal</v>
          </cell>
          <cell r="E56" t="str">
            <v>José Rivas</v>
          </cell>
          <cell r="F56" t="str">
            <v>José Rivas</v>
          </cell>
          <cell r="G56" t="str">
            <v>José Rivas</v>
          </cell>
        </row>
        <row r="57">
          <cell r="B57">
            <v>201</v>
          </cell>
          <cell r="C57">
            <v>3</v>
          </cell>
          <cell r="D57" t="str">
            <v>Agencia para el Desarrollo de las Macroregiones y Zonas Fronterizas</v>
          </cell>
          <cell r="E57" t="str">
            <v>Jorge Vargas</v>
          </cell>
          <cell r="F57" t="str">
            <v>Jorge Vargas</v>
          </cell>
          <cell r="G57" t="str">
            <v>Jorge Vargas</v>
          </cell>
        </row>
        <row r="58">
          <cell r="B58">
            <v>203</v>
          </cell>
          <cell r="C58">
            <v>2</v>
          </cell>
          <cell r="D58" t="str">
            <v>Autoridad de Supervisión del Sistema Financiero</v>
          </cell>
          <cell r="E58" t="str">
            <v>Virginia Callisaya</v>
          </cell>
          <cell r="F58" t="str">
            <v>Virginia Callisaya</v>
          </cell>
          <cell r="G58" t="str">
            <v>Virginia Callisaya</v>
          </cell>
        </row>
        <row r="59">
          <cell r="B59">
            <v>206</v>
          </cell>
          <cell r="C59">
            <v>2</v>
          </cell>
          <cell r="D59" t="str">
            <v>Instituto Nacional de Estadística</v>
          </cell>
          <cell r="E59" t="str">
            <v>Virginia Callisaya</v>
          </cell>
          <cell r="F59" t="str">
            <v>Acéfalo</v>
          </cell>
          <cell r="G59" t="str">
            <v>Virginia Callisaya</v>
          </cell>
        </row>
        <row r="60">
          <cell r="B60">
            <v>210</v>
          </cell>
          <cell r="C60">
            <v>3</v>
          </cell>
          <cell r="D60" t="str">
            <v>Unidad de Análisis de Políticas Sociales y Económicas</v>
          </cell>
          <cell r="E60" t="str">
            <v>Graciela Romero</v>
          </cell>
          <cell r="F60" t="str">
            <v>Graciela Romero</v>
          </cell>
          <cell r="G60" t="str">
            <v>Belen Espejo</v>
          </cell>
        </row>
        <row r="61">
          <cell r="B61">
            <v>212</v>
          </cell>
          <cell r="C61">
            <v>1</v>
          </cell>
          <cell r="D61" t="str">
            <v>Instituto Nacional de Reforma Agraria</v>
          </cell>
          <cell r="E61" t="str">
            <v>Judith Machicado</v>
          </cell>
          <cell r="F61" t="str">
            <v>Judith Machicado</v>
          </cell>
          <cell r="G61" t="str">
            <v>Judith Machicado</v>
          </cell>
        </row>
        <row r="62">
          <cell r="B62">
            <v>213</v>
          </cell>
          <cell r="C62">
            <v>3</v>
          </cell>
          <cell r="D62" t="str">
            <v>Servicio Nacional de Meteorología e Hidrología</v>
          </cell>
          <cell r="E62" t="str">
            <v>Virginia Huanca</v>
          </cell>
          <cell r="F62" t="str">
            <v>Virginia Huanca</v>
          </cell>
          <cell r="G62" t="str">
            <v>Virginia Huanca</v>
          </cell>
        </row>
        <row r="63">
          <cell r="B63">
            <v>221</v>
          </cell>
          <cell r="C63">
            <v>3</v>
          </cell>
          <cell r="D63" t="str">
            <v>SENARECOM</v>
          </cell>
          <cell r="E63" t="str">
            <v>Virginia Huanca</v>
          </cell>
          <cell r="F63" t="str">
            <v>Virginia Huanca</v>
          </cell>
          <cell r="G63" t="str">
            <v>Virginia Huanca</v>
          </cell>
        </row>
        <row r="64">
          <cell r="B64">
            <v>222</v>
          </cell>
          <cell r="C64">
            <v>2</v>
          </cell>
          <cell r="D64" t="str">
            <v>Instituto Nacional de Innovación Agropecuaria y Forestal</v>
          </cell>
          <cell r="E64" t="str">
            <v>Yesenia Apaza</v>
          </cell>
          <cell r="F64" t="str">
            <v>Yesenia Apaza</v>
          </cell>
          <cell r="G64" t="str">
            <v>Yesenia Apaza</v>
          </cell>
        </row>
        <row r="65">
          <cell r="B65">
            <v>223</v>
          </cell>
          <cell r="C65">
            <v>3</v>
          </cell>
          <cell r="D65" t="str">
            <v>Fondo Nacional de Desarrollo Forestal</v>
          </cell>
          <cell r="E65" t="str">
            <v>Judith Machicado</v>
          </cell>
          <cell r="F65" t="str">
            <v>Judith Machicado</v>
          </cell>
          <cell r="G65" t="str">
            <v>Judith Machicado</v>
          </cell>
        </row>
        <row r="66">
          <cell r="B66">
            <v>224</v>
          </cell>
          <cell r="C66">
            <v>3</v>
          </cell>
          <cell r="D66" t="str">
            <v>Insumos Bolivia</v>
          </cell>
          <cell r="E66" t="str">
            <v>Jorge Vargas</v>
          </cell>
          <cell r="F66" t="str">
            <v>Jorge Vargas</v>
          </cell>
          <cell r="G66" t="str">
            <v>Jorge Vargas</v>
          </cell>
        </row>
        <row r="67">
          <cell r="B67">
            <v>225</v>
          </cell>
          <cell r="C67">
            <v>2</v>
          </cell>
          <cell r="D67" t="str">
            <v>Serv. Nal. para la Sostenibilidad del Saneamiento Básico</v>
          </cell>
          <cell r="E67" t="str">
            <v>Jorge Vargas</v>
          </cell>
          <cell r="F67" t="str">
            <v>Acéfalo (1)</v>
          </cell>
          <cell r="G67" t="str">
            <v>Guadalupe Challco</v>
          </cell>
        </row>
        <row r="68">
          <cell r="B68">
            <v>226</v>
          </cell>
          <cell r="C68">
            <v>3</v>
          </cell>
          <cell r="D68" t="str">
            <v>Servicio Estatal de Autonomías</v>
          </cell>
          <cell r="E68" t="str">
            <v>Virginia Huanca</v>
          </cell>
          <cell r="F68" t="str">
            <v>Virginia Huanca</v>
          </cell>
          <cell r="G68" t="str">
            <v>Virginia Huanca</v>
          </cell>
        </row>
        <row r="69">
          <cell r="B69">
            <v>227</v>
          </cell>
          <cell r="C69">
            <v>3</v>
          </cell>
          <cell r="D69" t="str">
            <v>Zona Franca Comercial e Industrial de Cobija</v>
          </cell>
          <cell r="E69" t="str">
            <v>Virginia Huanca</v>
          </cell>
          <cell r="F69" t="str">
            <v>Virginia Huanca</v>
          </cell>
          <cell r="G69" t="str">
            <v>Virginia Huanca</v>
          </cell>
        </row>
        <row r="70">
          <cell r="B70">
            <v>234</v>
          </cell>
          <cell r="C70">
            <v>3</v>
          </cell>
          <cell r="D70" t="str">
            <v>Servicio Geológico Minero</v>
          </cell>
          <cell r="E70" t="str">
            <v>Virginia Callisaya</v>
          </cell>
          <cell r="F70" t="str">
            <v>Acéfalo</v>
          </cell>
          <cell r="G70" t="str">
            <v>Virginia Callisaya</v>
          </cell>
        </row>
        <row r="71">
          <cell r="B71">
            <v>243</v>
          </cell>
          <cell r="C71">
            <v>3</v>
          </cell>
          <cell r="D71" t="str">
            <v>Servicio Nacional de Hidrografía Naval</v>
          </cell>
          <cell r="E71" t="str">
            <v>Virginia Callisaya</v>
          </cell>
          <cell r="F71" t="str">
            <v>Virginia Callisaya</v>
          </cell>
          <cell r="G71" t="str">
            <v>Virginia Callisaya</v>
          </cell>
        </row>
        <row r="72">
          <cell r="B72">
            <v>244</v>
          </cell>
          <cell r="C72">
            <v>3</v>
          </cell>
          <cell r="D72" t="str">
            <v>Servicio Nacional de Aerofotogrametría</v>
          </cell>
          <cell r="E72" t="str">
            <v>José Rivas</v>
          </cell>
          <cell r="F72" t="str">
            <v>José Rivas</v>
          </cell>
          <cell r="G72" t="str">
            <v>José Rivas</v>
          </cell>
        </row>
        <row r="73">
          <cell r="B73">
            <v>245</v>
          </cell>
          <cell r="C73">
            <v>3</v>
          </cell>
          <cell r="D73" t="str">
            <v>Servicio Geodésico de Mapas</v>
          </cell>
          <cell r="E73" t="str">
            <v>José Rivas</v>
          </cell>
          <cell r="F73" t="str">
            <v>José Rivas</v>
          </cell>
          <cell r="G73" t="str">
            <v>Huascar Nova</v>
          </cell>
        </row>
        <row r="74">
          <cell r="B74">
            <v>249</v>
          </cell>
          <cell r="C74">
            <v>2</v>
          </cell>
          <cell r="D74" t="str">
            <v>Centro de Abastecimiento y Suministros de Salud</v>
          </cell>
          <cell r="E74" t="str">
            <v>Yesenia Apaza</v>
          </cell>
          <cell r="F74" t="str">
            <v>Yesenia Apaza</v>
          </cell>
          <cell r="G74" t="str">
            <v>Yesenia Apaza</v>
          </cell>
        </row>
        <row r="75">
          <cell r="B75">
            <v>251</v>
          </cell>
          <cell r="C75">
            <v>3</v>
          </cell>
          <cell r="D75" t="str">
            <v>Instituto Nacional de Salud Ocupacional</v>
          </cell>
          <cell r="E75" t="str">
            <v>Virginia Huanca</v>
          </cell>
          <cell r="F75" t="str">
            <v>Huascar Nova</v>
          </cell>
          <cell r="G75" t="str">
            <v>Huascar Nova</v>
          </cell>
        </row>
        <row r="76">
          <cell r="B76">
            <v>253</v>
          </cell>
          <cell r="C76">
            <v>1</v>
          </cell>
          <cell r="D76" t="str">
            <v>Entidad Ejecutora de Medio Ambiente y Agua</v>
          </cell>
          <cell r="E76" t="str">
            <v>Virginia Huanca</v>
          </cell>
          <cell r="F76" t="str">
            <v>Virginia Huanca</v>
          </cell>
          <cell r="G76" t="str">
            <v>Virginia Huanca</v>
          </cell>
        </row>
        <row r="77">
          <cell r="B77">
            <v>254</v>
          </cell>
          <cell r="C77">
            <v>2</v>
          </cell>
          <cell r="D77" t="str">
            <v>Instituto del Seguro Agrario</v>
          </cell>
          <cell r="E77" t="str">
            <v>Graciela Romero</v>
          </cell>
          <cell r="F77" t="str">
            <v>Graciela Romero</v>
          </cell>
          <cell r="G77" t="str">
            <v>Belen Espejo</v>
          </cell>
        </row>
        <row r="78">
          <cell r="B78">
            <v>281</v>
          </cell>
          <cell r="C78">
            <v>3</v>
          </cell>
          <cell r="D78" t="str">
            <v>Oficina Técnica de los Ríos Pilcomayo y Bermejo</v>
          </cell>
          <cell r="E78" t="str">
            <v>Judith Machicado</v>
          </cell>
          <cell r="F78" t="str">
            <v>Judith Machicado</v>
          </cell>
          <cell r="G78" t="str">
            <v>Judith Machicado</v>
          </cell>
        </row>
        <row r="79">
          <cell r="B79">
            <v>283</v>
          </cell>
          <cell r="C79">
            <v>2</v>
          </cell>
          <cell r="D79" t="str">
            <v>Aduana Nacional</v>
          </cell>
          <cell r="E79" t="str">
            <v>Rommel Cuba</v>
          </cell>
          <cell r="F79" t="str">
            <v>Acéfalo</v>
          </cell>
          <cell r="G79" t="str">
            <v>Rommel Cuba</v>
          </cell>
        </row>
        <row r="80">
          <cell r="B80">
            <v>287</v>
          </cell>
          <cell r="C80">
            <v>1</v>
          </cell>
          <cell r="D80" t="str">
            <v>Fondo Nacional de Producción e Inversión Social</v>
          </cell>
          <cell r="E80" t="str">
            <v>José Rivas</v>
          </cell>
          <cell r="F80" t="str">
            <v>José Rivas</v>
          </cell>
          <cell r="G80" t="str">
            <v>José Rivas</v>
          </cell>
        </row>
        <row r="81">
          <cell r="B81">
            <v>288</v>
          </cell>
          <cell r="C81">
            <v>3</v>
          </cell>
          <cell r="D81" t="str">
            <v>Servicio Nacional de Riego</v>
          </cell>
          <cell r="E81" t="str">
            <v>Virginia Callisaya</v>
          </cell>
          <cell r="F81" t="str">
            <v>Virginia Callisaya</v>
          </cell>
          <cell r="G81" t="str">
            <v>Virginia Callisaya</v>
          </cell>
        </row>
        <row r="82">
          <cell r="B82">
            <v>290</v>
          </cell>
          <cell r="C82">
            <v>1</v>
          </cell>
          <cell r="D82" t="str">
            <v>Servicio de Impuestos Nacionales</v>
          </cell>
          <cell r="E82" t="str">
            <v>Rommel Cuba</v>
          </cell>
          <cell r="F82" t="str">
            <v>Acéfalo</v>
          </cell>
          <cell r="G82" t="str">
            <v>Rommel Cuba</v>
          </cell>
        </row>
        <row r="83">
          <cell r="B83">
            <v>291</v>
          </cell>
          <cell r="C83">
            <v>2</v>
          </cell>
          <cell r="D83" t="str">
            <v>Administradora Boliviana de Carreteras</v>
          </cell>
          <cell r="E83" t="str">
            <v>Graciela Romero</v>
          </cell>
          <cell r="F83" t="str">
            <v>Graciela Romero</v>
          </cell>
          <cell r="G83" t="str">
            <v>Emma Ticonipa</v>
          </cell>
        </row>
        <row r="84">
          <cell r="B84">
            <v>292</v>
          </cell>
          <cell r="C84">
            <v>3</v>
          </cell>
          <cell r="D84" t="str">
            <v>Vías Bolivia</v>
          </cell>
          <cell r="E84" t="str">
            <v>Judith Machicado</v>
          </cell>
          <cell r="F84" t="str">
            <v>Acéfalo</v>
          </cell>
          <cell r="G84" t="str">
            <v>Judith Machicado</v>
          </cell>
        </row>
        <row r="85">
          <cell r="B85">
            <v>293</v>
          </cell>
          <cell r="C85">
            <v>3</v>
          </cell>
          <cell r="D85" t="str">
            <v>Fundación Cultural BCB</v>
          </cell>
          <cell r="E85" t="str">
            <v>Judith Machicado</v>
          </cell>
          <cell r="F85" t="str">
            <v>Huascar Nova</v>
          </cell>
          <cell r="G85" t="str">
            <v>Judith Machicado</v>
          </cell>
        </row>
        <row r="86">
          <cell r="B86">
            <v>294</v>
          </cell>
          <cell r="C86">
            <v>3</v>
          </cell>
          <cell r="D86" t="str">
            <v xml:space="preserve">Univ. Indígena Bol. Comunitaria Intercultural Produc. Tupak Katari </v>
          </cell>
          <cell r="E86" t="str">
            <v>Graciela Romero</v>
          </cell>
          <cell r="F86" t="str">
            <v>Graciela Romero</v>
          </cell>
          <cell r="G86" t="str">
            <v>José Rivas</v>
          </cell>
        </row>
        <row r="87">
          <cell r="B87">
            <v>295</v>
          </cell>
          <cell r="C87">
            <v>3</v>
          </cell>
          <cell r="D87" t="str">
            <v>Universidad Casimiro Huanca</v>
          </cell>
          <cell r="E87" t="str">
            <v>Graciela Romero</v>
          </cell>
          <cell r="F87" t="str">
            <v>Graciela Romero</v>
          </cell>
          <cell r="G87" t="str">
            <v>Rommel Cuba</v>
          </cell>
        </row>
        <row r="88">
          <cell r="B88">
            <v>296</v>
          </cell>
          <cell r="C88">
            <v>3</v>
          </cell>
          <cell r="D88" t="str">
            <v>Universidad Indígena Boliviana Comunitaria Intercultural Productiva Apiaguaiki Tupa</v>
          </cell>
          <cell r="E88" t="str">
            <v>Pablo Laura</v>
          </cell>
          <cell r="F88" t="str">
            <v>Acéfalo</v>
          </cell>
          <cell r="G88" t="str">
            <v>Belen Espejo</v>
          </cell>
        </row>
        <row r="89">
          <cell r="B89">
            <v>309</v>
          </cell>
          <cell r="C89">
            <v>3</v>
          </cell>
          <cell r="D89" t="str">
            <v>Autoridad de Fiscalización y Control Social del Juego</v>
          </cell>
          <cell r="E89" t="str">
            <v>Emma Ticonipa</v>
          </cell>
          <cell r="F89" t="str">
            <v>Acéfalo</v>
          </cell>
          <cell r="G89" t="str">
            <v>Emma Ticonipa</v>
          </cell>
        </row>
        <row r="90">
          <cell r="B90">
            <v>310</v>
          </cell>
          <cell r="C90">
            <v>2</v>
          </cell>
          <cell r="D90" t="str">
            <v>Autoridad de Fisc y Ctrol Soc de Telecomunicaciones y Transp</v>
          </cell>
          <cell r="E90" t="str">
            <v>Rommel Cuba</v>
          </cell>
          <cell r="F90" t="str">
            <v>Huascar Nova</v>
          </cell>
          <cell r="G90" t="str">
            <v>Huascar Nova</v>
          </cell>
        </row>
        <row r="91">
          <cell r="B91">
            <v>311</v>
          </cell>
          <cell r="C91">
            <v>3</v>
          </cell>
          <cell r="D91" t="str">
            <v>Autoridad de Fisc y Ctrol Soc de Agua Potable Saneam.Básico</v>
          </cell>
          <cell r="E91" t="str">
            <v>Germán Choque</v>
          </cell>
          <cell r="F91" t="str">
            <v>Acéfalo (1)</v>
          </cell>
          <cell r="G91" t="str">
            <v>Guadalupe Challco</v>
          </cell>
        </row>
        <row r="92">
          <cell r="B92">
            <v>312</v>
          </cell>
          <cell r="C92">
            <v>3</v>
          </cell>
          <cell r="D92" t="str">
            <v>Autoridad de Fiscalización y Control Soc de Bosques y Tierras</v>
          </cell>
          <cell r="E92" t="str">
            <v>Virginia Huanca</v>
          </cell>
          <cell r="F92" t="str">
            <v>Virginia Huanca</v>
          </cell>
          <cell r="G92" t="str">
            <v>Virginia Huanca</v>
          </cell>
        </row>
        <row r="93">
          <cell r="B93">
            <v>313</v>
          </cell>
          <cell r="C93">
            <v>3</v>
          </cell>
          <cell r="D93" t="str">
            <v>Autoridad de Fiscalización y Control Social de Pensiones</v>
          </cell>
          <cell r="E93" t="str">
            <v>Graciela Romero</v>
          </cell>
          <cell r="F93" t="str">
            <v>Graciela Romero</v>
          </cell>
          <cell r="G93" t="str">
            <v>Belen Espejo</v>
          </cell>
        </row>
        <row r="94">
          <cell r="B94">
            <v>314</v>
          </cell>
          <cell r="C94">
            <v>2</v>
          </cell>
          <cell r="D94" t="str">
            <v>Autoridad de Fiscalización y Control Social de Electricidad</v>
          </cell>
          <cell r="E94" t="str">
            <v>Virginia Callisaya</v>
          </cell>
          <cell r="F94" t="str">
            <v>Virginia Callisaya</v>
          </cell>
          <cell r="G94" t="str">
            <v>Virginia Callisaya</v>
          </cell>
        </row>
        <row r="95">
          <cell r="B95">
            <v>315</v>
          </cell>
          <cell r="C95">
            <v>3</v>
          </cell>
          <cell r="D95" t="str">
            <v>Autoridad de Fiscalización y Control Social de Empresas</v>
          </cell>
          <cell r="E95" t="str">
            <v>Virginia Huanca</v>
          </cell>
          <cell r="F95" t="str">
            <v>Acéfalo</v>
          </cell>
          <cell r="G95" t="str">
            <v>Virginia Huanca</v>
          </cell>
        </row>
        <row r="96">
          <cell r="B96">
            <v>324</v>
          </cell>
          <cell r="C96">
            <v>3</v>
          </cell>
          <cell r="D96" t="str">
            <v>Escuela Boliviana Intercultural de Música</v>
          </cell>
          <cell r="E96" t="str">
            <v>Virginia Huanca</v>
          </cell>
          <cell r="F96" t="str">
            <v>Virginia Huanca</v>
          </cell>
          <cell r="G96" t="str">
            <v>Virginia Huanca</v>
          </cell>
        </row>
        <row r="97">
          <cell r="B97">
            <v>340</v>
          </cell>
          <cell r="C97">
            <v>2</v>
          </cell>
          <cell r="D97" t="str">
            <v>Servicio General de Identificación Personal</v>
          </cell>
          <cell r="E97" t="str">
            <v>Emma Ticonipa</v>
          </cell>
          <cell r="F97" t="str">
            <v>Huascar Nova</v>
          </cell>
          <cell r="G97" t="str">
            <v>Emma Ticonipa</v>
          </cell>
        </row>
        <row r="98">
          <cell r="B98">
            <v>342</v>
          </cell>
          <cell r="C98">
            <v>3</v>
          </cell>
          <cell r="D98" t="str">
            <v>Agencia Estatal de Vivienda</v>
          </cell>
          <cell r="E98" t="str">
            <v>Germán Choque</v>
          </cell>
          <cell r="F98" t="str">
            <v>Acéfalo (1)</v>
          </cell>
          <cell r="G98" t="str">
            <v>Guadalupe Challco</v>
          </cell>
        </row>
        <row r="99">
          <cell r="B99">
            <v>343</v>
          </cell>
          <cell r="C99">
            <v>3</v>
          </cell>
          <cell r="D99" t="str">
            <v>Escuela de Jueces del Estado</v>
          </cell>
          <cell r="E99" t="str">
            <v>Germán Choque</v>
          </cell>
          <cell r="F99" t="str">
            <v>Acéfalo (1)</v>
          </cell>
          <cell r="G99" t="str">
            <v>Guadalupe Challco</v>
          </cell>
        </row>
        <row r="100">
          <cell r="B100">
            <v>344</v>
          </cell>
          <cell r="C100">
            <v>3</v>
          </cell>
          <cell r="D100" t="str">
            <v>Instituto Plurinacional del Estudio de Lenguas y Culturas</v>
          </cell>
          <cell r="E100" t="str">
            <v>Graciela Romero</v>
          </cell>
          <cell r="F100" t="str">
            <v>Graciela Romero</v>
          </cell>
          <cell r="G100" t="str">
            <v>Belen Espejo</v>
          </cell>
        </row>
        <row r="101">
          <cell r="B101">
            <v>345</v>
          </cell>
          <cell r="C101">
            <v>3</v>
          </cell>
          <cell r="D101" t="str">
            <v>Mutual de Servicios al Policía</v>
          </cell>
          <cell r="E101" t="str">
            <v>Pablo Laura</v>
          </cell>
          <cell r="F101" t="str">
            <v>Acéfalo</v>
          </cell>
          <cell r="G101" t="str">
            <v>Belen Espejo</v>
          </cell>
        </row>
        <row r="102">
          <cell r="B102">
            <v>346</v>
          </cell>
          <cell r="C102">
            <v>3</v>
          </cell>
          <cell r="D102" t="str">
            <v>Unidad de Investigaciones Financieras</v>
          </cell>
          <cell r="E102" t="str">
            <v>Yesenia Apaza</v>
          </cell>
          <cell r="F102" t="str">
            <v>Yesenia Apaza</v>
          </cell>
          <cell r="G102" t="str">
            <v>Yesenia Apaza</v>
          </cell>
        </row>
        <row r="103">
          <cell r="B103">
            <v>347</v>
          </cell>
          <cell r="C103">
            <v>3</v>
          </cell>
          <cell r="D103" t="str">
            <v>Autoridad de Fiscalización y Control de Cooperativas</v>
          </cell>
          <cell r="E103" t="str">
            <v>Jorge Vargas</v>
          </cell>
          <cell r="F103" t="str">
            <v>Jorge Vargas</v>
          </cell>
          <cell r="G103" t="str">
            <v>Jorge Vargas</v>
          </cell>
        </row>
        <row r="104">
          <cell r="B104">
            <v>348</v>
          </cell>
          <cell r="C104">
            <v>3</v>
          </cell>
          <cell r="D104" t="str">
            <v>Autoridad Plurinacional de la Madre Tierra</v>
          </cell>
          <cell r="E104" t="str">
            <v>Germán Choque</v>
          </cell>
          <cell r="F104" t="str">
            <v>Acéfalo (1)</v>
          </cell>
          <cell r="G104" t="str">
            <v>Guadalupe Challco</v>
          </cell>
        </row>
        <row r="105">
          <cell r="B105">
            <v>349</v>
          </cell>
          <cell r="C105">
            <v>3</v>
          </cell>
          <cell r="D105" t="str">
            <v>Centro de Investig.  Arqueológicas, Antropológicas y Adm. Tiwanaku</v>
          </cell>
          <cell r="E105" t="str">
            <v>Graciela Romero</v>
          </cell>
          <cell r="F105" t="str">
            <v>Acéfalo</v>
          </cell>
          <cell r="G105" t="str">
            <v>José Rivas</v>
          </cell>
        </row>
        <row r="106">
          <cell r="B106">
            <v>371</v>
          </cell>
          <cell r="C106">
            <v>3</v>
          </cell>
          <cell r="D106" t="str">
            <v>Centro Internacional de la Quinua</v>
          </cell>
          <cell r="E106" t="str">
            <v>Rommel Cuba</v>
          </cell>
          <cell r="F106" t="str">
            <v>Rommel Cuba</v>
          </cell>
          <cell r="G106" t="str">
            <v>Rommel Cuba</v>
          </cell>
        </row>
        <row r="107">
          <cell r="B107">
            <v>373</v>
          </cell>
          <cell r="C107">
            <v>3</v>
          </cell>
          <cell r="D107" t="str">
            <v>Fondo de Desarrollo Indígena</v>
          </cell>
          <cell r="E107" t="str">
            <v>Graciela Romero</v>
          </cell>
          <cell r="F107" t="str">
            <v>Graciela Romero</v>
          </cell>
          <cell r="G107" t="str">
            <v>Rommel Cuba</v>
          </cell>
        </row>
        <row r="108">
          <cell r="B108">
            <v>374</v>
          </cell>
          <cell r="C108">
            <v>3</v>
          </cell>
          <cell r="D108" t="str">
            <v>Agencia de Gobierno Electrónico y Tecnologías de Información y Comunicación</v>
          </cell>
          <cell r="E108" t="str">
            <v>Rommel Cuba</v>
          </cell>
          <cell r="F108" t="str">
            <v>Rommel Cuba</v>
          </cell>
          <cell r="G108" t="str">
            <v>Rommel Cuba</v>
          </cell>
        </row>
        <row r="109">
          <cell r="B109">
            <v>376</v>
          </cell>
          <cell r="C109">
            <v>3</v>
          </cell>
          <cell r="D109" t="str">
            <v>Agencia Boliviana de Energía Nuclear</v>
          </cell>
          <cell r="E109" t="str">
            <v>Jorge Vargas</v>
          </cell>
          <cell r="F109" t="str">
            <v>Jorge Vargas</v>
          </cell>
          <cell r="G109" t="str">
            <v>Jorge Vargas</v>
          </cell>
        </row>
        <row r="110">
          <cell r="B110">
            <v>378</v>
          </cell>
          <cell r="C110">
            <v>3</v>
          </cell>
          <cell r="D110" t="str">
            <v>Servicio Nacional Textil</v>
          </cell>
          <cell r="E110" t="str">
            <v>Jorge Vargas</v>
          </cell>
          <cell r="F110" t="str">
            <v>Acéfalo</v>
          </cell>
          <cell r="G110" t="str">
            <v>Jorge Vargas</v>
          </cell>
        </row>
        <row r="111">
          <cell r="B111">
            <v>379</v>
          </cell>
          <cell r="C111">
            <v>3</v>
          </cell>
          <cell r="D111" t="str">
            <v xml:space="preserve">Escuela Boliviana Intercultural de Danza </v>
          </cell>
          <cell r="E111" t="str">
            <v>Rommel Cuba</v>
          </cell>
          <cell r="F111" t="str">
            <v>Rommel Cuba</v>
          </cell>
          <cell r="G111" t="str">
            <v>Rommel Cuba</v>
          </cell>
        </row>
        <row r="112">
          <cell r="B112">
            <v>382</v>
          </cell>
          <cell r="C112">
            <v>2</v>
          </cell>
          <cell r="D112" t="str">
            <v>Agencia de Infraestructura en Salud y Equipamiento Médico</v>
          </cell>
          <cell r="E112" t="str">
            <v>Emma Ticonipa</v>
          </cell>
          <cell r="F112" t="str">
            <v>Acéfalo</v>
          </cell>
          <cell r="G112" t="str">
            <v>Emma Ticonipa</v>
          </cell>
        </row>
        <row r="113">
          <cell r="B113">
            <v>383</v>
          </cell>
          <cell r="C113">
            <v>3</v>
          </cell>
          <cell r="D113" t="str">
            <v>Agencia Boliviana de Correos "Correos de Bolivia"</v>
          </cell>
          <cell r="E113" t="str">
            <v>Yesenia Apaza</v>
          </cell>
          <cell r="F113" t="str">
            <v>Yesenia Apaza</v>
          </cell>
          <cell r="G113" t="str">
            <v>Yesenia Apaza</v>
          </cell>
        </row>
        <row r="114">
          <cell r="B114">
            <v>385</v>
          </cell>
          <cell r="C114">
            <v>2</v>
          </cell>
          <cell r="D114" t="str">
            <v>Autoridad de Supervisión de la Seguridad Social de Corto Plazo</v>
          </cell>
          <cell r="E114" t="str">
            <v>Jorge Vargas</v>
          </cell>
          <cell r="F114" t="str">
            <v>Jorge Vargas</v>
          </cell>
          <cell r="G114" t="str">
            <v>Jorge Vargas</v>
          </cell>
        </row>
        <row r="115">
          <cell r="B115">
            <v>386</v>
          </cell>
          <cell r="C115">
            <v>3</v>
          </cell>
          <cell r="D115" t="str">
            <v>Servicio Plurinacional de la Mujer y de la Despatria.</v>
          </cell>
          <cell r="E115" t="str">
            <v>Virginia Callisaya</v>
          </cell>
          <cell r="F115" t="str">
            <v>Virginia Callisaya</v>
          </cell>
          <cell r="G115" t="str">
            <v>Virginia Callisaya</v>
          </cell>
        </row>
        <row r="116">
          <cell r="B116">
            <v>387</v>
          </cell>
          <cell r="C116">
            <v>3</v>
          </cell>
          <cell r="D116" t="str">
            <v>Agencia del Desarrollo del Cine y Audiovisual Bolivianos</v>
          </cell>
          <cell r="E116" t="str">
            <v>Virginia Callisaya</v>
          </cell>
          <cell r="F116" t="str">
            <v>Virginia Callisaya</v>
          </cell>
          <cell r="G116" t="str">
            <v>Virginia Callisaya</v>
          </cell>
        </row>
        <row r="117">
          <cell r="B117">
            <v>388</v>
          </cell>
          <cell r="C117">
            <v>3</v>
          </cell>
          <cell r="D117" t="str">
            <v>Servicio Plurinacional de Registro de Comercio</v>
          </cell>
          <cell r="E117" t="str">
            <v>Rommel Cuba</v>
          </cell>
          <cell r="F117" t="str">
            <v>Acéfalo</v>
          </cell>
          <cell r="G117" t="str">
            <v>Rommel Cuba</v>
          </cell>
        </row>
        <row r="118">
          <cell r="B118">
            <v>389</v>
          </cell>
          <cell r="C118">
            <v>2</v>
          </cell>
          <cell r="D118" t="str">
            <v>NAABOL</v>
          </cell>
          <cell r="E118" t="str">
            <v>Judith Apaza</v>
          </cell>
          <cell r="F118" t="str">
            <v>Acéfalo</v>
          </cell>
          <cell r="G118" t="str">
            <v>Belen Espejo</v>
          </cell>
        </row>
        <row r="119">
          <cell r="B119">
            <v>422</v>
          </cell>
          <cell r="D119" t="str">
            <v>Caja Bancaria Estatal de Salud</v>
          </cell>
          <cell r="E119" t="str">
            <v>Yesenia Apaza</v>
          </cell>
          <cell r="F119" t="str">
            <v>Yesenia Apaza</v>
          </cell>
          <cell r="G119" t="str">
            <v>Yesenia Apaza</v>
          </cell>
        </row>
        <row r="120">
          <cell r="B120">
            <v>423</v>
          </cell>
          <cell r="C120">
            <v>3</v>
          </cell>
          <cell r="D120" t="str">
            <v>Caja de Salud del Servicio Nacional de Caminos y Ramas Anexas</v>
          </cell>
          <cell r="E120" t="str">
            <v>José Rivas</v>
          </cell>
          <cell r="F120" t="str">
            <v>Acéfalo</v>
          </cell>
          <cell r="G120" t="str">
            <v>José Rivas</v>
          </cell>
        </row>
        <row r="121">
          <cell r="B121">
            <v>513</v>
          </cell>
          <cell r="C121">
            <v>1</v>
          </cell>
          <cell r="D121" t="str">
            <v>Yacimientos Petrolíferos Fiscales Bolivianos</v>
          </cell>
          <cell r="E121" t="str">
            <v>Jorge Vargas</v>
          </cell>
          <cell r="F121" t="str">
            <v>Jorge Vargas</v>
          </cell>
          <cell r="G121" t="str">
            <v>Jorge Vargas</v>
          </cell>
        </row>
        <row r="122">
          <cell r="B122">
            <v>514</v>
          </cell>
          <cell r="C122">
            <v>2</v>
          </cell>
          <cell r="D122" t="str">
            <v>Empresa Nacional de Electricidad</v>
          </cell>
          <cell r="E122" t="str">
            <v>Jorge Vargas</v>
          </cell>
          <cell r="F122" t="str">
            <v>Jorge Vargas</v>
          </cell>
          <cell r="G122" t="str">
            <v>Jorge Vargas</v>
          </cell>
        </row>
        <row r="123">
          <cell r="B123">
            <v>520</v>
          </cell>
          <cell r="C123">
            <v>3</v>
          </cell>
          <cell r="D123" t="str">
            <v>Empresa Metalúrgica VINTO - Nacionalizada</v>
          </cell>
          <cell r="E123" t="str">
            <v>Virginia Huanca</v>
          </cell>
          <cell r="F123" t="str">
            <v>Virginia Huanca</v>
          </cell>
          <cell r="G123" t="str">
            <v>Virginia Huanca</v>
          </cell>
        </row>
        <row r="124">
          <cell r="B124">
            <v>522</v>
          </cell>
          <cell r="C124">
            <v>3</v>
          </cell>
          <cell r="D124" t="str">
            <v>Empresa Nacional de Ferrocarriles - Residual</v>
          </cell>
          <cell r="E124" t="str">
            <v>Virginia Huanca</v>
          </cell>
          <cell r="F124" t="str">
            <v>Virginia Huanca</v>
          </cell>
          <cell r="G124" t="str">
            <v>Virginia Huanca</v>
          </cell>
        </row>
        <row r="125">
          <cell r="B125">
            <v>525</v>
          </cell>
          <cell r="C125">
            <v>2</v>
          </cell>
          <cell r="D125" t="str">
            <v>Transportes Aéreo Boliviano</v>
          </cell>
          <cell r="E125" t="str">
            <v>Rommel Cuba</v>
          </cell>
          <cell r="F125" t="str">
            <v>Rommel Cuba</v>
          </cell>
          <cell r="G125" t="str">
            <v>Rommel Cuba</v>
          </cell>
        </row>
        <row r="126">
          <cell r="B126">
            <v>526</v>
          </cell>
          <cell r="C126">
            <v>3</v>
          </cell>
          <cell r="D126" t="str">
            <v xml:space="preserve"> Bolivia TV</v>
          </cell>
          <cell r="E126" t="str">
            <v>Jorge Vargas</v>
          </cell>
          <cell r="F126" t="str">
            <v>Jorge Vargas</v>
          </cell>
          <cell r="G126" t="str">
            <v>Jorge Vargas</v>
          </cell>
        </row>
        <row r="127">
          <cell r="B127">
            <v>548</v>
          </cell>
          <cell r="C127">
            <v>3</v>
          </cell>
          <cell r="D127" t="str">
            <v>Corporación de las Fuerzas Armadas para el Desarrollo Nacional</v>
          </cell>
          <cell r="E127" t="str">
            <v>José Rivas</v>
          </cell>
          <cell r="F127" t="str">
            <v>Acéfalo</v>
          </cell>
          <cell r="G127" t="str">
            <v>José Rivas</v>
          </cell>
        </row>
        <row r="128">
          <cell r="B128">
            <v>551</v>
          </cell>
          <cell r="C128">
            <v>3</v>
          </cell>
          <cell r="D128" t="str">
            <v>Empresa Naviera Boliviana</v>
          </cell>
          <cell r="E128" t="str">
            <v>Rommel Cuba</v>
          </cell>
          <cell r="F128" t="str">
            <v>Rommel Cuba</v>
          </cell>
          <cell r="G128" t="str">
            <v>Rommel Cuba</v>
          </cell>
        </row>
        <row r="129">
          <cell r="B129">
            <v>572</v>
          </cell>
          <cell r="C129">
            <v>1</v>
          </cell>
          <cell r="D129" t="str">
            <v>Empresa de Apoyo a la Producción de Alimentos</v>
          </cell>
          <cell r="E129" t="str">
            <v>Yesenia Apaza</v>
          </cell>
          <cell r="F129" t="str">
            <v>Yesenia Apaza</v>
          </cell>
          <cell r="G129" t="str">
            <v>Yesenia Apaza</v>
          </cell>
        </row>
        <row r="130">
          <cell r="B130">
            <v>573</v>
          </cell>
          <cell r="C130">
            <v>3</v>
          </cell>
          <cell r="D130" t="str">
            <v>Empresa siderúrgica del Mutún</v>
          </cell>
          <cell r="E130" t="str">
            <v>Jorge Vargas</v>
          </cell>
          <cell r="F130" t="str">
            <v>Jorge Vargas</v>
          </cell>
          <cell r="G130" t="str">
            <v>Jorge Vargas</v>
          </cell>
        </row>
        <row r="131">
          <cell r="B131">
            <v>574</v>
          </cell>
          <cell r="C131">
            <v>3</v>
          </cell>
          <cell r="D131" t="str">
            <v>Lácteos de Bolivia</v>
          </cell>
          <cell r="E131" t="str">
            <v>Graciela Romero</v>
          </cell>
          <cell r="F131" t="str">
            <v>Graciela Romero</v>
          </cell>
          <cell r="G131" t="str">
            <v>Jorge Vargas</v>
          </cell>
        </row>
        <row r="132">
          <cell r="B132">
            <v>576</v>
          </cell>
          <cell r="C132">
            <v>3</v>
          </cell>
          <cell r="D132" t="str">
            <v>Cartones de Bolivia</v>
          </cell>
          <cell r="E132" t="str">
            <v>Jorge Vargas</v>
          </cell>
          <cell r="F132" t="str">
            <v>Acéfalo</v>
          </cell>
          <cell r="G132" t="str">
            <v>Jorge Vargas</v>
          </cell>
        </row>
        <row r="133">
          <cell r="B133">
            <v>578</v>
          </cell>
          <cell r="C133">
            <v>1</v>
          </cell>
          <cell r="D133" t="str">
            <v>Boliviana de Aviación</v>
          </cell>
          <cell r="E133" t="str">
            <v>José Rivas</v>
          </cell>
          <cell r="F133" t="str">
            <v>Acéfalo</v>
          </cell>
          <cell r="G133" t="str">
            <v>José Rivas</v>
          </cell>
        </row>
        <row r="134">
          <cell r="B134">
            <v>579</v>
          </cell>
          <cell r="C134">
            <v>3</v>
          </cell>
          <cell r="D134" t="str">
            <v>Empresa Púb. Nal. Estratégica Cementos de Bolivia</v>
          </cell>
          <cell r="E134" t="str">
            <v>Yesenia Apaza</v>
          </cell>
          <cell r="F134" t="str">
            <v>Yesenia Apaza</v>
          </cell>
          <cell r="G134" t="str">
            <v>Huascar Nova</v>
          </cell>
        </row>
        <row r="135">
          <cell r="B135">
            <v>580</v>
          </cell>
          <cell r="C135">
            <v>3</v>
          </cell>
          <cell r="D135" t="str">
            <v>Depósitos Aduaneros Bolivianos</v>
          </cell>
          <cell r="E135" t="str">
            <v>Graciela Romero</v>
          </cell>
          <cell r="F135" t="str">
            <v>Acéfalo</v>
          </cell>
          <cell r="G135" t="str">
            <v>Belen Espejo</v>
          </cell>
        </row>
        <row r="136">
          <cell r="B136">
            <v>584</v>
          </cell>
          <cell r="C136">
            <v>3</v>
          </cell>
          <cell r="D136" t="str">
            <v>Empresa Boliviana de Industrialización de Hidrocarburos</v>
          </cell>
          <cell r="E136" t="str">
            <v>Yesenia Apaza</v>
          </cell>
          <cell r="F136" t="str">
            <v>Yesenia Apaza</v>
          </cell>
          <cell r="G136" t="str">
            <v>Yesenia Apaza</v>
          </cell>
        </row>
        <row r="137">
          <cell r="B137">
            <v>585</v>
          </cell>
          <cell r="C137">
            <v>3</v>
          </cell>
          <cell r="D137" t="str">
            <v>Agencia Bolivia Espacial</v>
          </cell>
          <cell r="E137" t="str">
            <v>Virginia Callisaya</v>
          </cell>
          <cell r="F137" t="str">
            <v>Huascar Nova</v>
          </cell>
          <cell r="G137" t="str">
            <v>Huascar Nova</v>
          </cell>
        </row>
        <row r="138">
          <cell r="B138">
            <v>586</v>
          </cell>
          <cell r="C138">
            <v>2</v>
          </cell>
          <cell r="D138" t="str">
            <v>Empresa Azucarera San Buenaventura</v>
          </cell>
          <cell r="E138" t="str">
            <v>Judith Machicado</v>
          </cell>
          <cell r="F138" t="str">
            <v>Acéfalo</v>
          </cell>
          <cell r="G138" t="str">
            <v>Huascar Nova</v>
          </cell>
        </row>
        <row r="139">
          <cell r="B139">
            <v>587</v>
          </cell>
          <cell r="C139">
            <v>3</v>
          </cell>
          <cell r="D139" t="str">
            <v>Empresa Estratégica Boliviana de Construcción y Conservación I.C.</v>
          </cell>
          <cell r="E139" t="str">
            <v>Judith Machicado</v>
          </cell>
          <cell r="F139" t="str">
            <v>Judith Machicado</v>
          </cell>
          <cell r="G139" t="str">
            <v>Judith Machicado</v>
          </cell>
        </row>
        <row r="140">
          <cell r="B140">
            <v>588</v>
          </cell>
          <cell r="C140">
            <v>3</v>
          </cell>
          <cell r="D140" t="str">
            <v>Empresa Pública Nacional Textil</v>
          </cell>
          <cell r="E140" t="str">
            <v>Jorge Vargas</v>
          </cell>
          <cell r="F140" t="str">
            <v>Acéfalo</v>
          </cell>
          <cell r="G140" t="str">
            <v>Jorge Vargas</v>
          </cell>
        </row>
        <row r="141">
          <cell r="B141">
            <v>590</v>
          </cell>
          <cell r="C141">
            <v>3</v>
          </cell>
          <cell r="D141" t="str">
            <v>Empresa Pública "QUIPUS"</v>
          </cell>
          <cell r="E141" t="str">
            <v>José Rivas</v>
          </cell>
          <cell r="F141" t="str">
            <v>Acéfalo</v>
          </cell>
          <cell r="G141" t="str">
            <v>José Rivas</v>
          </cell>
        </row>
        <row r="142">
          <cell r="B142">
            <v>591</v>
          </cell>
          <cell r="C142">
            <v>2</v>
          </cell>
          <cell r="D142" t="str">
            <v>Empresa Estatal de Transporte por Cable "Mi Teleférico"</v>
          </cell>
          <cell r="E142" t="str">
            <v>Emma Ticonipa</v>
          </cell>
          <cell r="F142" t="str">
            <v>Acéfalo</v>
          </cell>
          <cell r="G142" t="str">
            <v>Emma Ticonipa</v>
          </cell>
        </row>
        <row r="143">
          <cell r="B143">
            <v>593</v>
          </cell>
          <cell r="C143">
            <v>3</v>
          </cell>
          <cell r="D143" t="str">
            <v>Empresa Pública YACANA</v>
          </cell>
          <cell r="E143" t="str">
            <v>Germán Choque</v>
          </cell>
          <cell r="F143" t="str">
            <v>Acéfalo (1)</v>
          </cell>
          <cell r="G143" t="str">
            <v>Guadalupe Challco</v>
          </cell>
        </row>
        <row r="144">
          <cell r="B144">
            <v>594</v>
          </cell>
          <cell r="C144">
            <v>2</v>
          </cell>
          <cell r="D144" t="str">
            <v>Administración de Servicios Portuarios - Bolivia</v>
          </cell>
          <cell r="E144" t="str">
            <v>Virginia Huanca</v>
          </cell>
          <cell r="F144" t="str">
            <v>Virginia Huanca</v>
          </cell>
          <cell r="G144" t="str">
            <v>Virginia Huanca</v>
          </cell>
        </row>
        <row r="145">
          <cell r="B145">
            <v>595</v>
          </cell>
          <cell r="C145">
            <v>2</v>
          </cell>
          <cell r="D145" t="str">
            <v>Gestora Pública de la Seguridad Social de Largo Plazo</v>
          </cell>
          <cell r="E145" t="str">
            <v>Virginia Huanca</v>
          </cell>
          <cell r="F145" t="str">
            <v>Acéfalo</v>
          </cell>
          <cell r="G145" t="str">
            <v>Virginia Huanca</v>
          </cell>
        </row>
        <row r="146">
          <cell r="B146">
            <v>596</v>
          </cell>
          <cell r="C146">
            <v>2</v>
          </cell>
          <cell r="D146" t="str">
            <v>Empresa Pública Transporte Aéreo Militar</v>
          </cell>
          <cell r="E146" t="str">
            <v>José Rivas</v>
          </cell>
          <cell r="F146" t="str">
            <v>Acéfalo</v>
          </cell>
          <cell r="G146" t="str">
            <v>José Rivas</v>
          </cell>
        </row>
        <row r="147">
          <cell r="B147">
            <v>597</v>
          </cell>
          <cell r="C147">
            <v>2</v>
          </cell>
          <cell r="D147" t="str">
            <v>Empresa Pública Nacional Estratégica de Yacimientos de Litio Bolivianos</v>
          </cell>
          <cell r="E147" t="str">
            <v>Judith Machicado</v>
          </cell>
          <cell r="F147" t="str">
            <v>Judith Machicado</v>
          </cell>
          <cell r="G147" t="str">
            <v>Judith Machicado</v>
          </cell>
        </row>
        <row r="148">
          <cell r="B148">
            <v>598</v>
          </cell>
          <cell r="C148">
            <v>3</v>
          </cell>
          <cell r="D148" t="str">
            <v>Empresa Pública "Editorial del Estado Plurinacional de Bolivia"</v>
          </cell>
          <cell r="E148" t="str">
            <v>Graciela Romero</v>
          </cell>
          <cell r="F148" t="str">
            <v>Acéfalo</v>
          </cell>
          <cell r="G148" t="str">
            <v>Belen Espejo</v>
          </cell>
        </row>
        <row r="149">
          <cell r="B149">
            <v>599</v>
          </cell>
          <cell r="C149">
            <v>2</v>
          </cell>
          <cell r="D149" t="str">
            <v>Empresa Boliviana de Alimentos y Derivados</v>
          </cell>
          <cell r="E149" t="str">
            <v>Graciela Romero</v>
          </cell>
          <cell r="F149" t="str">
            <v>Graciela Romero</v>
          </cell>
          <cell r="G149" t="str">
            <v>Belen Espejo</v>
          </cell>
        </row>
        <row r="150">
          <cell r="B150">
            <v>600</v>
          </cell>
          <cell r="C150" t="str">
            <v>-</v>
          </cell>
          <cell r="D150" t="str">
            <v>Empresa Servicios Aéreos Bolivianos</v>
          </cell>
          <cell r="E150" t="str">
            <v>Rommel Cuba</v>
          </cell>
          <cell r="F150" t="str">
            <v>Acéfalo</v>
          </cell>
          <cell r="G150" t="str">
            <v>Rommel Cuba</v>
          </cell>
        </row>
        <row r="151">
          <cell r="B151">
            <v>601</v>
          </cell>
          <cell r="C151">
            <v>3</v>
          </cell>
          <cell r="D151" t="str">
            <v>Empresa Boliviana de Producción Agropecuaria</v>
          </cell>
          <cell r="E151" t="str">
            <v>Emma Ticonipa</v>
          </cell>
          <cell r="F151" t="str">
            <v>Huascar Nova</v>
          </cell>
          <cell r="G151" t="str">
            <v>Emma Ticonipa</v>
          </cell>
        </row>
        <row r="152">
          <cell r="B152">
            <v>633</v>
          </cell>
          <cell r="C152">
            <v>3</v>
          </cell>
          <cell r="D152" t="str">
            <v>Empresa Misicuni</v>
          </cell>
          <cell r="E152" t="str">
            <v>Judith Machicado</v>
          </cell>
          <cell r="F152" t="str">
            <v>Judith Machicado</v>
          </cell>
          <cell r="G152" t="str">
            <v>Judith Machicado</v>
          </cell>
        </row>
        <row r="153">
          <cell r="B153">
            <v>650</v>
          </cell>
          <cell r="C153">
            <v>3</v>
          </cell>
          <cell r="D153" t="str">
            <v>Asamblea Legislativa Plurinacional</v>
          </cell>
          <cell r="E153" t="str">
            <v>Emma Ticonipa</v>
          </cell>
          <cell r="F153" t="str">
            <v>Emma Ticonipa</v>
          </cell>
          <cell r="G153" t="str">
            <v>Emma Ticonipa</v>
          </cell>
        </row>
        <row r="154">
          <cell r="B154">
            <v>660</v>
          </cell>
          <cell r="C154">
            <v>2</v>
          </cell>
          <cell r="D154" t="str">
            <v xml:space="preserve">Órgano Judicial </v>
          </cell>
          <cell r="E154" t="str">
            <v>Emma Ticonipa</v>
          </cell>
          <cell r="F154" t="str">
            <v>Emma Ticonipa</v>
          </cell>
          <cell r="G154" t="str">
            <v>Emma Ticonipa</v>
          </cell>
        </row>
        <row r="155">
          <cell r="B155">
            <v>661</v>
          </cell>
          <cell r="C155">
            <v>3</v>
          </cell>
          <cell r="D155" t="str">
            <v>Tribunal Constitucional Plurinacional</v>
          </cell>
          <cell r="E155" t="str">
            <v>Yesenia Apaza</v>
          </cell>
          <cell r="F155" t="str">
            <v>Yesenia Apaza</v>
          </cell>
          <cell r="G155" t="str">
            <v>Yesenia Apaza</v>
          </cell>
        </row>
        <row r="156">
          <cell r="B156">
            <v>670</v>
          </cell>
          <cell r="C156">
            <v>2</v>
          </cell>
          <cell r="D156" t="str">
            <v>Órgano Electoral Plurinacional</v>
          </cell>
          <cell r="E156" t="str">
            <v>Virginia Huanca</v>
          </cell>
          <cell r="F156" t="str">
            <v>Virginia Huanca</v>
          </cell>
          <cell r="G156" t="str">
            <v>Virginia Huanca</v>
          </cell>
        </row>
        <row r="157">
          <cell r="B157">
            <v>680</v>
          </cell>
          <cell r="C157">
            <v>3</v>
          </cell>
          <cell r="D157" t="str">
            <v>Contraloría General del Estado</v>
          </cell>
          <cell r="E157" t="str">
            <v>Yesenia Apaza</v>
          </cell>
          <cell r="F157" t="str">
            <v>Yesenia Apaza</v>
          </cell>
          <cell r="G157" t="str">
            <v>Yesenia Apaza</v>
          </cell>
        </row>
        <row r="158">
          <cell r="B158">
            <v>681</v>
          </cell>
          <cell r="C158">
            <v>3</v>
          </cell>
          <cell r="D158" t="str">
            <v>MINISTERIO PUBLICO</v>
          </cell>
          <cell r="E158" t="str">
            <v>Virginia Huanca</v>
          </cell>
          <cell r="F158" t="str">
            <v>Acéfalo</v>
          </cell>
          <cell r="G158" t="str">
            <v>Virginia Huanca</v>
          </cell>
        </row>
        <row r="159">
          <cell r="B159">
            <v>682</v>
          </cell>
          <cell r="C159">
            <v>3</v>
          </cell>
          <cell r="D159" t="str">
            <v>Defensoría del Pueblo</v>
          </cell>
          <cell r="E159" t="str">
            <v>Judith Machicado</v>
          </cell>
          <cell r="F159" t="str">
            <v>Judith Machicado</v>
          </cell>
          <cell r="G159" t="str">
            <v>Judith Machicado</v>
          </cell>
        </row>
        <row r="160">
          <cell r="B160">
            <v>683</v>
          </cell>
          <cell r="C160">
            <v>3</v>
          </cell>
          <cell r="D160" t="str">
            <v>Procuraduría General del Estado</v>
          </cell>
          <cell r="E160" t="str">
            <v>Yesenia Apaza</v>
          </cell>
          <cell r="F160" t="str">
            <v>Yesenia Apaza</v>
          </cell>
          <cell r="G160" t="str">
            <v>Yesenia Apaza</v>
          </cell>
        </row>
        <row r="161">
          <cell r="B161">
            <v>862</v>
          </cell>
          <cell r="C161">
            <v>1</v>
          </cell>
          <cell r="D161" t="str">
            <v>Fondo Nacional de Desarrollo Regional</v>
          </cell>
          <cell r="E161" t="str">
            <v>Emma Ticonipa</v>
          </cell>
          <cell r="F161" t="str">
            <v>Emma Ticonipa</v>
          </cell>
          <cell r="G161" t="str">
            <v>Emma Ticonipa</v>
          </cell>
        </row>
        <row r="162">
          <cell r="B162">
            <v>865</v>
          </cell>
          <cell r="C162">
            <v>3</v>
          </cell>
          <cell r="D162" t="str">
            <v>Fondo Desarrollo del Sistema Financiero y Apoyo al Sector Productivo</v>
          </cell>
          <cell r="E162" t="str">
            <v>Judith Machicado</v>
          </cell>
          <cell r="F162" t="str">
            <v>Judith Machicado</v>
          </cell>
          <cell r="G162" t="str">
            <v>Judith Machicado</v>
          </cell>
        </row>
        <row r="163">
          <cell r="B163">
            <v>867</v>
          </cell>
          <cell r="C163">
            <v>3</v>
          </cell>
          <cell r="D163" t="str">
            <v>Fondo Rotatorio de Fomento Productivo Regional</v>
          </cell>
          <cell r="E163" t="str">
            <v>Judith Machicado</v>
          </cell>
          <cell r="F163" t="str">
            <v>Judith Machicado</v>
          </cell>
          <cell r="G163" t="str">
            <v>Judith Machicado</v>
          </cell>
        </row>
        <row r="164">
          <cell r="B164" t="str">
            <v>901-909</v>
          </cell>
          <cell r="C164">
            <v>3</v>
          </cell>
          <cell r="D164" t="str">
            <v>Gobiernos Autónomos Departamentales</v>
          </cell>
          <cell r="E164" t="str">
            <v>Virginia Callisaya</v>
          </cell>
          <cell r="F164" t="str">
            <v>Acéfalo</v>
          </cell>
          <cell r="G164" t="str">
            <v>Virginia Callisaya</v>
          </cell>
        </row>
        <row r="165">
          <cell r="B165">
            <v>1101</v>
          </cell>
          <cell r="D165" t="str">
            <v>Gobierno Autónomo Municipal de Sucre</v>
          </cell>
          <cell r="E165" t="str">
            <v>Graciela Romero</v>
          </cell>
          <cell r="F165" t="str">
            <v>Acéfalo</v>
          </cell>
          <cell r="G165" t="str">
            <v>Huascar Nova</v>
          </cell>
        </row>
        <row r="166">
          <cell r="B166">
            <v>1102</v>
          </cell>
          <cell r="D166" t="str">
            <v>Gobierno Autónomo Municipal de Yotala</v>
          </cell>
          <cell r="E166" t="str">
            <v>Graciela Romero</v>
          </cell>
          <cell r="F166" t="str">
            <v>Acéfalo</v>
          </cell>
          <cell r="G166" t="str">
            <v>Huascar Nova</v>
          </cell>
        </row>
        <row r="167">
          <cell r="B167">
            <v>1103</v>
          </cell>
          <cell r="D167" t="str">
            <v>Gobierno Autónomo Municipal de Poroma</v>
          </cell>
          <cell r="E167" t="str">
            <v>Graciela Romero</v>
          </cell>
          <cell r="F167" t="str">
            <v>Acéfalo</v>
          </cell>
          <cell r="G167" t="str">
            <v>Huascar Nova</v>
          </cell>
        </row>
        <row r="168">
          <cell r="B168">
            <v>1104</v>
          </cell>
          <cell r="D168" t="str">
            <v>Gobierno Autónomo Municipal de Villa Azurduy</v>
          </cell>
          <cell r="E168" t="str">
            <v>Graciela Romero</v>
          </cell>
          <cell r="F168" t="str">
            <v>Acéfalo</v>
          </cell>
          <cell r="G168" t="str">
            <v>Huascar Nova</v>
          </cell>
        </row>
        <row r="169">
          <cell r="B169">
            <v>1105</v>
          </cell>
          <cell r="D169" t="str">
            <v>Gobierno Autónomo Municipal de Tarvita (Villa Orías)</v>
          </cell>
          <cell r="E169" t="str">
            <v>Graciela Romero</v>
          </cell>
          <cell r="F169" t="str">
            <v>Acéfalo</v>
          </cell>
          <cell r="G169" t="str">
            <v>Huascar Nova</v>
          </cell>
        </row>
        <row r="170">
          <cell r="B170">
            <v>1106</v>
          </cell>
          <cell r="D170" t="str">
            <v>Gobierno Autónomo Municipal de Villa Zudañez (Tacopaya)</v>
          </cell>
          <cell r="E170" t="str">
            <v>Graciela Romero</v>
          </cell>
          <cell r="F170" t="str">
            <v>Acéfalo</v>
          </cell>
          <cell r="G170" t="str">
            <v>Huascar Nova</v>
          </cell>
        </row>
        <row r="171">
          <cell r="B171">
            <v>1107</v>
          </cell>
          <cell r="D171" t="str">
            <v>Gobierno Autónomo Municipal de Presto</v>
          </cell>
          <cell r="E171" t="str">
            <v>Graciela Romero</v>
          </cell>
          <cell r="F171" t="str">
            <v>Acéfalo</v>
          </cell>
          <cell r="G171" t="str">
            <v>Huascar Nova</v>
          </cell>
        </row>
        <row r="172">
          <cell r="B172">
            <v>1108</v>
          </cell>
          <cell r="D172" t="str">
            <v>Gobierno Autónomo Municipal de Villa Mojocoya</v>
          </cell>
          <cell r="E172" t="str">
            <v>Graciela Romero</v>
          </cell>
          <cell r="F172" t="str">
            <v>Acéfalo</v>
          </cell>
          <cell r="G172" t="str">
            <v>Huascar Nova</v>
          </cell>
        </row>
        <row r="173">
          <cell r="B173">
            <v>1109</v>
          </cell>
          <cell r="D173" t="str">
            <v>Gobierno Autónomo Municipal de Icla</v>
          </cell>
          <cell r="E173" t="str">
            <v>Graciela Romero</v>
          </cell>
          <cell r="F173" t="str">
            <v>Acéfalo</v>
          </cell>
          <cell r="G173" t="str">
            <v>Huascar Nova</v>
          </cell>
        </row>
        <row r="174">
          <cell r="B174">
            <v>1110</v>
          </cell>
          <cell r="D174" t="str">
            <v>Gobierno Autónomo Municipal de Padilla</v>
          </cell>
          <cell r="E174" t="str">
            <v>Graciela Romero</v>
          </cell>
          <cell r="F174" t="str">
            <v>Acéfalo</v>
          </cell>
          <cell r="G174" t="str">
            <v>Huascar Nova</v>
          </cell>
        </row>
        <row r="175">
          <cell r="B175">
            <v>1111</v>
          </cell>
          <cell r="D175" t="str">
            <v>Gobierno Autónomo Municipal de Tomina</v>
          </cell>
          <cell r="E175" t="str">
            <v>Graciela Romero</v>
          </cell>
          <cell r="F175" t="str">
            <v>Acéfalo</v>
          </cell>
          <cell r="G175" t="str">
            <v>Huascar Nova</v>
          </cell>
        </row>
        <row r="176">
          <cell r="B176">
            <v>1112</v>
          </cell>
          <cell r="D176" t="str">
            <v>Gobierno Autónomo Municipal de Sopachuy</v>
          </cell>
          <cell r="E176" t="str">
            <v>Graciela Romero</v>
          </cell>
          <cell r="F176" t="str">
            <v>Acéfalo</v>
          </cell>
          <cell r="G176" t="str">
            <v>Huascar Nova</v>
          </cell>
        </row>
        <row r="177">
          <cell r="B177">
            <v>1113</v>
          </cell>
          <cell r="D177" t="str">
            <v>Gobierno Autónomo Municipal de Villa Alcalá</v>
          </cell>
          <cell r="E177" t="str">
            <v>Graciela Romero</v>
          </cell>
          <cell r="F177" t="str">
            <v>Acéfalo</v>
          </cell>
          <cell r="G177" t="str">
            <v>Huascar Nova</v>
          </cell>
        </row>
        <row r="178">
          <cell r="B178">
            <v>1114</v>
          </cell>
          <cell r="D178" t="str">
            <v>Gobierno Autónomo Municipal de El Villar</v>
          </cell>
          <cell r="E178" t="str">
            <v>Graciela Romero</v>
          </cell>
          <cell r="F178" t="str">
            <v>Acéfalo</v>
          </cell>
          <cell r="G178" t="str">
            <v>Huascar Nova</v>
          </cell>
        </row>
        <row r="179">
          <cell r="B179">
            <v>1115</v>
          </cell>
          <cell r="D179" t="str">
            <v>Gobierno Autónomo Municipal de Monteagudo</v>
          </cell>
          <cell r="E179" t="str">
            <v>Graciela Romero</v>
          </cell>
          <cell r="F179" t="str">
            <v>Acéfalo</v>
          </cell>
          <cell r="G179" t="str">
            <v>Huascar Nova</v>
          </cell>
        </row>
        <row r="180">
          <cell r="B180">
            <v>1116</v>
          </cell>
          <cell r="D180" t="str">
            <v>Gobierno Autónomo Municipal de San Pablo de Huacareta</v>
          </cell>
          <cell r="E180" t="str">
            <v>Graciela Romero</v>
          </cell>
          <cell r="F180" t="str">
            <v>Acéfalo</v>
          </cell>
          <cell r="G180" t="str">
            <v>Huascar Nova</v>
          </cell>
        </row>
        <row r="181">
          <cell r="B181">
            <v>1117</v>
          </cell>
          <cell r="D181" t="str">
            <v>Gobierno Autónomo Municipal de Tarabuco</v>
          </cell>
          <cell r="E181" t="str">
            <v>Graciela Romero</v>
          </cell>
          <cell r="F181" t="str">
            <v>Acéfalo</v>
          </cell>
          <cell r="G181" t="str">
            <v>Huascar Nova</v>
          </cell>
        </row>
        <row r="182">
          <cell r="B182">
            <v>1118</v>
          </cell>
          <cell r="D182" t="str">
            <v>Gobierno Autónomo Municipal de Yamparáez</v>
          </cell>
          <cell r="E182" t="str">
            <v>Graciela Romero</v>
          </cell>
          <cell r="F182" t="str">
            <v>Acéfalo</v>
          </cell>
          <cell r="G182" t="str">
            <v>Huascar Nova</v>
          </cell>
        </row>
        <row r="183">
          <cell r="B183">
            <v>1119</v>
          </cell>
          <cell r="D183" t="str">
            <v>Gobierno Autónomo Municipal de Camargo</v>
          </cell>
          <cell r="E183" t="str">
            <v>Graciela Romero</v>
          </cell>
          <cell r="F183" t="str">
            <v>Acéfalo</v>
          </cell>
          <cell r="G183" t="str">
            <v>Huascar Nova</v>
          </cell>
        </row>
        <row r="184">
          <cell r="B184">
            <v>1120</v>
          </cell>
          <cell r="D184" t="str">
            <v>Gobierno Autónomo Municipal de San Lucas</v>
          </cell>
          <cell r="E184" t="str">
            <v>Graciela Romero</v>
          </cell>
          <cell r="F184" t="str">
            <v>Acéfalo</v>
          </cell>
          <cell r="G184" t="str">
            <v>Huascar Nova</v>
          </cell>
        </row>
        <row r="185">
          <cell r="B185">
            <v>1121</v>
          </cell>
          <cell r="D185" t="str">
            <v>Gobierno Autónomo Municipal de Incahuasi</v>
          </cell>
          <cell r="E185" t="str">
            <v>Graciela Romero</v>
          </cell>
          <cell r="F185" t="str">
            <v>Acéfalo</v>
          </cell>
          <cell r="G185" t="str">
            <v>Huascar Nova</v>
          </cell>
        </row>
        <row r="186">
          <cell r="B186">
            <v>1122</v>
          </cell>
          <cell r="D186" t="str">
            <v>Gobierno Autónomo Municipal de Villa Serrano</v>
          </cell>
          <cell r="E186" t="str">
            <v>Graciela Romero</v>
          </cell>
          <cell r="F186" t="str">
            <v>Acéfalo</v>
          </cell>
          <cell r="G186" t="str">
            <v>Huascar Nova</v>
          </cell>
        </row>
        <row r="187">
          <cell r="B187">
            <v>1123</v>
          </cell>
          <cell r="D187" t="str">
            <v>Gobierno Autónomo Municipal de Camataqui (Villa Abecia)</v>
          </cell>
          <cell r="E187" t="str">
            <v>Graciela Romero</v>
          </cell>
          <cell r="F187" t="str">
            <v>Acéfalo</v>
          </cell>
          <cell r="G187" t="str">
            <v>Huascar Nova</v>
          </cell>
        </row>
        <row r="188">
          <cell r="B188">
            <v>1124</v>
          </cell>
          <cell r="D188" t="str">
            <v>Gobierno Autónomo Municipal de Culpina</v>
          </cell>
          <cell r="E188" t="str">
            <v>Graciela Romero</v>
          </cell>
          <cell r="F188" t="str">
            <v>Acéfalo</v>
          </cell>
          <cell r="G188" t="str">
            <v>Huascar Nova</v>
          </cell>
        </row>
        <row r="189">
          <cell r="B189">
            <v>1125</v>
          </cell>
          <cell r="D189" t="str">
            <v>Gobierno Autónomo Municipal de Las Carreras</v>
          </cell>
          <cell r="E189" t="str">
            <v>Graciela Romero</v>
          </cell>
          <cell r="F189" t="str">
            <v>Acéfalo</v>
          </cell>
          <cell r="G189" t="str">
            <v>Huascar Nova</v>
          </cell>
        </row>
        <row r="190">
          <cell r="B190">
            <v>1126</v>
          </cell>
          <cell r="D190" t="str">
            <v>Gobierno Autónomo Municipal de Villa Vaca Guzmán</v>
          </cell>
          <cell r="E190" t="str">
            <v>Graciela Romero</v>
          </cell>
          <cell r="F190" t="str">
            <v>Acéfalo</v>
          </cell>
          <cell r="G190" t="str">
            <v>Huascar Nova</v>
          </cell>
        </row>
        <row r="191">
          <cell r="B191">
            <v>1127</v>
          </cell>
          <cell r="D191" t="str">
            <v>Gobierno Autónomo Municipal de Villa de Huacaya</v>
          </cell>
          <cell r="E191" t="str">
            <v>Graciela Romero</v>
          </cell>
          <cell r="F191" t="str">
            <v>Acéfalo</v>
          </cell>
          <cell r="G191" t="str">
            <v>Huascar Nova</v>
          </cell>
        </row>
        <row r="192">
          <cell r="B192">
            <v>1128</v>
          </cell>
          <cell r="D192" t="str">
            <v>Gobierno Autónomo Municipal de Machareti</v>
          </cell>
          <cell r="E192" t="str">
            <v>Graciela Romero</v>
          </cell>
          <cell r="F192" t="str">
            <v>Acéfalo</v>
          </cell>
          <cell r="G192" t="str">
            <v>Huascar Nova</v>
          </cell>
        </row>
        <row r="193">
          <cell r="B193">
            <v>1129</v>
          </cell>
          <cell r="D193" t="str">
            <v>Gobierno Autónomo Municipal de Villa Charcas</v>
          </cell>
          <cell r="E193" t="str">
            <v>Graciela Romero</v>
          </cell>
          <cell r="F193" t="str">
            <v>Acéfalo</v>
          </cell>
          <cell r="G193" t="str">
            <v>Huascar Nova</v>
          </cell>
        </row>
        <row r="194">
          <cell r="B194">
            <v>1201</v>
          </cell>
          <cell r="D194" t="str">
            <v>Gobierno Autónomo Municipal de La Paz</v>
          </cell>
          <cell r="E194" t="str">
            <v>Graciela Romero</v>
          </cell>
          <cell r="F194" t="str">
            <v>Acéfalo</v>
          </cell>
          <cell r="G194" t="str">
            <v>Huascar Nova</v>
          </cell>
        </row>
        <row r="195">
          <cell r="B195">
            <v>1202</v>
          </cell>
          <cell r="D195" t="str">
            <v>Gobierno Autónomo Municipal de Palca</v>
          </cell>
          <cell r="E195" t="str">
            <v>Graciela Romero</v>
          </cell>
          <cell r="F195" t="str">
            <v>Acéfalo</v>
          </cell>
          <cell r="G195" t="str">
            <v>Huascar Nova</v>
          </cell>
        </row>
        <row r="196">
          <cell r="B196">
            <v>1203</v>
          </cell>
          <cell r="D196" t="str">
            <v>Gobierno Autónomo Municipal de Mecapaca</v>
          </cell>
          <cell r="E196" t="str">
            <v>Graciela Romero</v>
          </cell>
          <cell r="F196" t="str">
            <v>Acéfalo</v>
          </cell>
          <cell r="G196" t="str">
            <v>Huascar Nova</v>
          </cell>
        </row>
        <row r="197">
          <cell r="B197">
            <v>1204</v>
          </cell>
          <cell r="D197" t="str">
            <v>Gobierno Autónomo Municipal de Achocalla</v>
          </cell>
          <cell r="E197" t="str">
            <v>Graciela Romero</v>
          </cell>
          <cell r="F197" t="str">
            <v>Acéfalo</v>
          </cell>
          <cell r="G197" t="str">
            <v>Huascar Nova</v>
          </cell>
        </row>
        <row r="198">
          <cell r="B198">
            <v>1205</v>
          </cell>
          <cell r="D198" t="str">
            <v>Gobierno Autónomo Municipal de El Alto de La Paz</v>
          </cell>
          <cell r="E198" t="str">
            <v>Graciela Romero</v>
          </cell>
          <cell r="F198" t="str">
            <v>Acéfalo</v>
          </cell>
          <cell r="G198" t="str">
            <v>Huascar Nova</v>
          </cell>
        </row>
        <row r="199">
          <cell r="B199">
            <v>1206</v>
          </cell>
          <cell r="D199" t="str">
            <v>Gobierno Autónomo Municipal de Viacha</v>
          </cell>
          <cell r="E199" t="str">
            <v>Graciela Romero</v>
          </cell>
          <cell r="F199" t="str">
            <v>Acéfalo</v>
          </cell>
          <cell r="G199" t="str">
            <v>Huascar Nova</v>
          </cell>
        </row>
        <row r="200">
          <cell r="B200">
            <v>1207</v>
          </cell>
          <cell r="D200" t="str">
            <v>Gobierno Autónomo Municipal de Guaqui</v>
          </cell>
          <cell r="E200" t="str">
            <v>Graciela Romero</v>
          </cell>
          <cell r="F200" t="str">
            <v>Acéfalo</v>
          </cell>
          <cell r="G200" t="str">
            <v>Huascar Nova</v>
          </cell>
        </row>
        <row r="201">
          <cell r="B201">
            <v>1208</v>
          </cell>
          <cell r="D201" t="str">
            <v>Gobierno Autónomo Municipal de Tiahuanacu</v>
          </cell>
          <cell r="E201" t="str">
            <v>Graciela Romero</v>
          </cell>
          <cell r="F201" t="str">
            <v>Acéfalo</v>
          </cell>
          <cell r="G201" t="str">
            <v>Huascar Nova</v>
          </cell>
        </row>
        <row r="202">
          <cell r="B202">
            <v>1209</v>
          </cell>
          <cell r="D202" t="str">
            <v>Gobierno Autónomo Municipal de Desaguadero</v>
          </cell>
          <cell r="E202" t="str">
            <v>Graciela Romero</v>
          </cell>
          <cell r="F202" t="str">
            <v>Acéfalo</v>
          </cell>
          <cell r="G202" t="str">
            <v>Huascar Nova</v>
          </cell>
        </row>
        <row r="203">
          <cell r="B203">
            <v>1210</v>
          </cell>
          <cell r="D203" t="str">
            <v>Gobierno Autónomo Municipal de Caranavi</v>
          </cell>
          <cell r="E203" t="str">
            <v>Graciela Romero</v>
          </cell>
          <cell r="F203" t="str">
            <v>Acéfalo</v>
          </cell>
          <cell r="G203" t="str">
            <v>Huascar Nova</v>
          </cell>
        </row>
        <row r="204">
          <cell r="B204">
            <v>1211</v>
          </cell>
          <cell r="D204" t="str">
            <v>Gobierno Autónomo Municipal de Sica Sica (Villa Aroma)</v>
          </cell>
          <cell r="E204" t="str">
            <v>Graciela Romero</v>
          </cell>
          <cell r="F204" t="str">
            <v>Acéfalo</v>
          </cell>
          <cell r="G204" t="str">
            <v>Huascar Nova</v>
          </cell>
        </row>
        <row r="205">
          <cell r="B205">
            <v>1212</v>
          </cell>
          <cell r="D205" t="str">
            <v>Gobierno Autónomo Municipal de Umala</v>
          </cell>
          <cell r="E205" t="str">
            <v>Graciela Romero</v>
          </cell>
          <cell r="F205" t="str">
            <v>Acéfalo</v>
          </cell>
          <cell r="G205" t="str">
            <v>Huascar Nova</v>
          </cell>
        </row>
        <row r="206">
          <cell r="B206">
            <v>1213</v>
          </cell>
          <cell r="D206" t="str">
            <v>Gobierno Autónomo Municipal de Ayo Ayo</v>
          </cell>
          <cell r="E206" t="str">
            <v>Graciela Romero</v>
          </cell>
          <cell r="F206" t="str">
            <v>Acéfalo</v>
          </cell>
          <cell r="G206" t="str">
            <v>Huascar Nova</v>
          </cell>
        </row>
        <row r="207">
          <cell r="B207">
            <v>1214</v>
          </cell>
          <cell r="D207" t="str">
            <v>Gobierno Autónomo Municipal de Calamarca</v>
          </cell>
          <cell r="E207" t="str">
            <v>Graciela Romero</v>
          </cell>
          <cell r="F207" t="str">
            <v>Acéfalo</v>
          </cell>
          <cell r="G207" t="str">
            <v>Huascar Nova</v>
          </cell>
        </row>
        <row r="208">
          <cell r="B208">
            <v>1215</v>
          </cell>
          <cell r="D208" t="str">
            <v>Gobierno Autónomo Municipal de Patacamaya</v>
          </cell>
          <cell r="E208" t="str">
            <v>Graciela Romero</v>
          </cell>
          <cell r="F208" t="str">
            <v>Acéfalo</v>
          </cell>
          <cell r="G208" t="str">
            <v>Huascar Nova</v>
          </cell>
        </row>
        <row r="209">
          <cell r="B209">
            <v>1216</v>
          </cell>
          <cell r="D209" t="str">
            <v>Gobierno Autónomo Municipal de Colquencha</v>
          </cell>
          <cell r="E209" t="str">
            <v>Graciela Romero</v>
          </cell>
          <cell r="F209" t="str">
            <v>Acéfalo</v>
          </cell>
          <cell r="G209" t="str">
            <v>Huascar Nova</v>
          </cell>
        </row>
        <row r="210">
          <cell r="B210">
            <v>1217</v>
          </cell>
          <cell r="D210" t="str">
            <v>Gobierno Autónomo Municipal de Collana</v>
          </cell>
          <cell r="E210" t="str">
            <v>Graciela Romero</v>
          </cell>
          <cell r="F210" t="str">
            <v>Acéfalo</v>
          </cell>
          <cell r="G210" t="str">
            <v>Huascar Nova</v>
          </cell>
        </row>
        <row r="211">
          <cell r="B211">
            <v>1218</v>
          </cell>
          <cell r="D211" t="str">
            <v>Gobierno Autónomo Municipal de Inquisivi</v>
          </cell>
          <cell r="E211" t="str">
            <v>Graciela Romero</v>
          </cell>
          <cell r="F211" t="str">
            <v>Acéfalo</v>
          </cell>
          <cell r="G211" t="str">
            <v>Huascar Nova</v>
          </cell>
        </row>
        <row r="212">
          <cell r="B212">
            <v>1219</v>
          </cell>
          <cell r="D212" t="str">
            <v>Gobierno Autónomo Municipal de Quime</v>
          </cell>
          <cell r="E212" t="str">
            <v>Graciela Romero</v>
          </cell>
          <cell r="F212" t="str">
            <v>Acéfalo</v>
          </cell>
          <cell r="G212" t="str">
            <v>Huascar Nova</v>
          </cell>
        </row>
        <row r="213">
          <cell r="B213">
            <v>1220</v>
          </cell>
          <cell r="D213" t="str">
            <v>Gobierno Autónomo Municipal de Cajuata</v>
          </cell>
          <cell r="E213" t="str">
            <v>Graciela Romero</v>
          </cell>
          <cell r="F213" t="str">
            <v>Acéfalo</v>
          </cell>
          <cell r="G213" t="str">
            <v>Huascar Nova</v>
          </cell>
        </row>
        <row r="214">
          <cell r="B214">
            <v>1221</v>
          </cell>
          <cell r="D214" t="str">
            <v>Gobierno Autónomo Municipal de Colquiri</v>
          </cell>
          <cell r="E214" t="str">
            <v>Graciela Romero</v>
          </cell>
          <cell r="F214" t="str">
            <v>Acéfalo</v>
          </cell>
          <cell r="G214" t="str">
            <v>Huascar Nova</v>
          </cell>
        </row>
        <row r="215">
          <cell r="B215">
            <v>1222</v>
          </cell>
          <cell r="D215" t="str">
            <v>Gobierno Autónomo Municipal de Ichoca</v>
          </cell>
          <cell r="E215" t="str">
            <v>Graciela Romero</v>
          </cell>
          <cell r="F215" t="str">
            <v>Acéfalo</v>
          </cell>
          <cell r="G215" t="str">
            <v>Huascar Nova</v>
          </cell>
        </row>
        <row r="216">
          <cell r="B216">
            <v>1223</v>
          </cell>
          <cell r="D216" t="str">
            <v>Gobierno Autónomo Municipal de Villa Libertad Licoma</v>
          </cell>
          <cell r="E216" t="str">
            <v>Graciela Romero</v>
          </cell>
          <cell r="F216" t="str">
            <v>Acéfalo</v>
          </cell>
          <cell r="G216" t="str">
            <v>Huascar Nova</v>
          </cell>
        </row>
        <row r="217">
          <cell r="B217">
            <v>1224</v>
          </cell>
          <cell r="D217" t="str">
            <v>Gobierno Autónomo Municipal de Achacachi</v>
          </cell>
          <cell r="E217" t="str">
            <v>Graciela Romero</v>
          </cell>
          <cell r="F217" t="str">
            <v>Acéfalo</v>
          </cell>
          <cell r="G217" t="str">
            <v>Huascar Nova</v>
          </cell>
        </row>
        <row r="218">
          <cell r="B218">
            <v>1225</v>
          </cell>
          <cell r="D218" t="str">
            <v>Gobierno Autónomo Municipal de Ancoraimes</v>
          </cell>
          <cell r="E218" t="str">
            <v>Graciela Romero</v>
          </cell>
          <cell r="F218" t="str">
            <v>Acéfalo</v>
          </cell>
          <cell r="G218" t="str">
            <v>Huascar Nova</v>
          </cell>
        </row>
        <row r="219">
          <cell r="B219">
            <v>1226</v>
          </cell>
          <cell r="D219" t="str">
            <v>Gobierno Autónomo Municipal de Sorata</v>
          </cell>
          <cell r="E219" t="str">
            <v>Graciela Romero</v>
          </cell>
          <cell r="F219" t="str">
            <v>Acéfalo</v>
          </cell>
          <cell r="G219" t="str">
            <v>Huascar Nova</v>
          </cell>
        </row>
        <row r="220">
          <cell r="B220">
            <v>1227</v>
          </cell>
          <cell r="D220" t="str">
            <v>Gobierno Autónomo Municipal de Guanay</v>
          </cell>
          <cell r="E220" t="str">
            <v>Graciela Romero</v>
          </cell>
          <cell r="F220" t="str">
            <v>Acéfalo</v>
          </cell>
          <cell r="G220" t="str">
            <v>Huascar Nova</v>
          </cell>
        </row>
        <row r="221">
          <cell r="B221">
            <v>1228</v>
          </cell>
          <cell r="D221" t="str">
            <v>Gobierno Autónomo Municipal de Tacacoma</v>
          </cell>
          <cell r="E221" t="str">
            <v>Graciela Romero</v>
          </cell>
          <cell r="F221" t="str">
            <v>Acéfalo</v>
          </cell>
          <cell r="G221" t="str">
            <v>Huascar Nova</v>
          </cell>
        </row>
        <row r="222">
          <cell r="B222">
            <v>1229</v>
          </cell>
          <cell r="D222" t="str">
            <v>Gobierno Autónomo Municipal de Tipuani</v>
          </cell>
          <cell r="E222" t="str">
            <v>Graciela Romero</v>
          </cell>
          <cell r="F222" t="str">
            <v>Acéfalo</v>
          </cell>
          <cell r="G222" t="str">
            <v>Huascar Nova</v>
          </cell>
        </row>
        <row r="223">
          <cell r="B223">
            <v>1230</v>
          </cell>
          <cell r="D223" t="str">
            <v>Gobierno Autónomo Municipal de Quiabaya</v>
          </cell>
          <cell r="E223" t="str">
            <v>Graciela Romero</v>
          </cell>
          <cell r="F223" t="str">
            <v>Acéfalo</v>
          </cell>
          <cell r="G223" t="str">
            <v>Huascar Nova</v>
          </cell>
        </row>
        <row r="224">
          <cell r="B224">
            <v>1231</v>
          </cell>
          <cell r="D224" t="str">
            <v>Gobierno Autónomo Municipal de Combaya</v>
          </cell>
          <cell r="E224" t="str">
            <v>Graciela Romero</v>
          </cell>
          <cell r="F224" t="str">
            <v>Acéfalo</v>
          </cell>
          <cell r="G224" t="str">
            <v>Huascar Nova</v>
          </cell>
        </row>
        <row r="225">
          <cell r="B225">
            <v>1232</v>
          </cell>
          <cell r="D225" t="str">
            <v>Gobierno Autónomo Municipal de Copacabana</v>
          </cell>
          <cell r="E225" t="str">
            <v>Graciela Romero</v>
          </cell>
          <cell r="F225" t="str">
            <v>Acéfalo</v>
          </cell>
          <cell r="G225" t="str">
            <v>Huascar Nova</v>
          </cell>
        </row>
        <row r="226">
          <cell r="B226">
            <v>1233</v>
          </cell>
          <cell r="D226" t="str">
            <v>Gobierno Autónomo Municipal de San Pedro de Tiquina</v>
          </cell>
          <cell r="E226" t="str">
            <v>Graciela Romero</v>
          </cell>
          <cell r="F226" t="str">
            <v>Acéfalo</v>
          </cell>
          <cell r="G226" t="str">
            <v>Huascar Nova</v>
          </cell>
        </row>
        <row r="227">
          <cell r="B227">
            <v>1234</v>
          </cell>
          <cell r="D227" t="str">
            <v>Gobierno Autónomo Municipal de Tito Yupanqui</v>
          </cell>
          <cell r="E227" t="str">
            <v>Graciela Romero</v>
          </cell>
          <cell r="F227" t="str">
            <v>Acéfalo</v>
          </cell>
          <cell r="G227" t="str">
            <v>Huascar Nova</v>
          </cell>
        </row>
        <row r="228">
          <cell r="B228">
            <v>1235</v>
          </cell>
          <cell r="D228" t="str">
            <v>Gobierno Autónomo Municipal de Chuma</v>
          </cell>
          <cell r="E228" t="str">
            <v>Graciela Romero</v>
          </cell>
          <cell r="F228" t="str">
            <v>Acéfalo</v>
          </cell>
          <cell r="G228" t="str">
            <v>Huascar Nova</v>
          </cell>
        </row>
        <row r="229">
          <cell r="B229">
            <v>1236</v>
          </cell>
          <cell r="D229" t="str">
            <v>Gobierno Autónomo Municipal de Ayata</v>
          </cell>
          <cell r="E229" t="str">
            <v>Graciela Romero</v>
          </cell>
          <cell r="F229" t="str">
            <v>Acéfalo</v>
          </cell>
          <cell r="G229" t="str">
            <v>Huascar Nova</v>
          </cell>
        </row>
        <row r="230">
          <cell r="B230">
            <v>1237</v>
          </cell>
          <cell r="D230" t="str">
            <v>Gobierno Autónomo Municipal de Aucapata</v>
          </cell>
          <cell r="E230" t="str">
            <v>Graciela Romero</v>
          </cell>
          <cell r="F230" t="str">
            <v>Acéfalo</v>
          </cell>
          <cell r="G230" t="str">
            <v>Huascar Nova</v>
          </cell>
        </row>
        <row r="231">
          <cell r="B231">
            <v>1238</v>
          </cell>
          <cell r="D231" t="str">
            <v>Gobierno Autónomo Municipal de Corocoro</v>
          </cell>
          <cell r="E231" t="str">
            <v>Graciela Romero</v>
          </cell>
          <cell r="F231" t="str">
            <v>Acéfalo</v>
          </cell>
          <cell r="G231" t="str">
            <v>Huascar Nova</v>
          </cell>
        </row>
        <row r="232">
          <cell r="B232">
            <v>1239</v>
          </cell>
          <cell r="D232" t="str">
            <v>Gobierno Autónomo Municipal de Caquiaviri</v>
          </cell>
          <cell r="E232" t="str">
            <v>Graciela Romero</v>
          </cell>
          <cell r="F232" t="str">
            <v>Acéfalo</v>
          </cell>
          <cell r="G232" t="str">
            <v>Huascar Nova</v>
          </cell>
        </row>
        <row r="233">
          <cell r="B233">
            <v>1240</v>
          </cell>
          <cell r="D233" t="str">
            <v>Gobierno Autónomo Municipal de Calacoto</v>
          </cell>
          <cell r="E233" t="str">
            <v>Graciela Romero</v>
          </cell>
          <cell r="F233" t="str">
            <v>Acéfalo</v>
          </cell>
          <cell r="G233" t="str">
            <v>Huascar Nova</v>
          </cell>
        </row>
        <row r="234">
          <cell r="B234">
            <v>1241</v>
          </cell>
          <cell r="D234" t="str">
            <v>Gobierno Autónomo Municipal de Comanche</v>
          </cell>
          <cell r="E234" t="str">
            <v>Graciela Romero</v>
          </cell>
          <cell r="F234" t="str">
            <v>Acéfalo</v>
          </cell>
          <cell r="G234" t="str">
            <v>Huascar Nova</v>
          </cell>
        </row>
        <row r="235">
          <cell r="B235">
            <v>1242</v>
          </cell>
          <cell r="D235" t="str">
            <v>Gobierno Autónomo Municipal de Charaña</v>
          </cell>
          <cell r="E235" t="str">
            <v>Graciela Romero</v>
          </cell>
          <cell r="F235" t="str">
            <v>Acéfalo</v>
          </cell>
          <cell r="G235" t="str">
            <v>Huascar Nova</v>
          </cell>
        </row>
        <row r="236">
          <cell r="B236">
            <v>1243</v>
          </cell>
          <cell r="D236" t="str">
            <v>Gobierno Autónomo Municipal de Waldo Ballivián</v>
          </cell>
          <cell r="E236" t="str">
            <v>Graciela Romero</v>
          </cell>
          <cell r="F236" t="str">
            <v>Acéfalo</v>
          </cell>
          <cell r="G236" t="str">
            <v>Huascar Nova</v>
          </cell>
        </row>
        <row r="237">
          <cell r="B237">
            <v>1244</v>
          </cell>
          <cell r="D237" t="str">
            <v>Gobierno Autónomo Municipal de Nazacara de Pacajes</v>
          </cell>
          <cell r="E237" t="str">
            <v>Graciela Romero</v>
          </cell>
          <cell r="F237" t="str">
            <v>Acéfalo</v>
          </cell>
          <cell r="G237" t="str">
            <v>Huascar Nova</v>
          </cell>
        </row>
        <row r="238">
          <cell r="B238">
            <v>1245</v>
          </cell>
          <cell r="D238" t="str">
            <v>Gobierno Autónomo Municipal de Santiago de Callapa</v>
          </cell>
          <cell r="E238" t="str">
            <v>Graciela Romero</v>
          </cell>
          <cell r="F238" t="str">
            <v>Acéfalo</v>
          </cell>
          <cell r="G238" t="str">
            <v>Huascar Nova</v>
          </cell>
        </row>
        <row r="239">
          <cell r="B239">
            <v>1246</v>
          </cell>
          <cell r="D239" t="str">
            <v>Gobierno Autónomo Municipal de Puerto Acosta</v>
          </cell>
          <cell r="E239" t="str">
            <v>Graciela Romero</v>
          </cell>
          <cell r="F239" t="str">
            <v>Acéfalo</v>
          </cell>
          <cell r="G239" t="str">
            <v>Huascar Nova</v>
          </cell>
        </row>
        <row r="240">
          <cell r="B240">
            <v>1247</v>
          </cell>
          <cell r="D240" t="str">
            <v>Gobierno Autónomo Municipal de Mocomoco</v>
          </cell>
          <cell r="E240" t="str">
            <v>Graciela Romero</v>
          </cell>
          <cell r="F240" t="str">
            <v>Acéfalo</v>
          </cell>
          <cell r="G240" t="str">
            <v>Huascar Nova</v>
          </cell>
        </row>
        <row r="241">
          <cell r="B241">
            <v>1248</v>
          </cell>
          <cell r="D241" t="str">
            <v>Gobierno Autónomo Municipal de Carabuco</v>
          </cell>
          <cell r="E241" t="str">
            <v>Graciela Romero</v>
          </cell>
          <cell r="F241" t="str">
            <v>Acéfalo</v>
          </cell>
          <cell r="G241" t="str">
            <v>Huascar Nova</v>
          </cell>
        </row>
        <row r="242">
          <cell r="B242">
            <v>1249</v>
          </cell>
          <cell r="D242" t="str">
            <v>Gobierno Autónomo Municipal de Apolo</v>
          </cell>
          <cell r="E242" t="str">
            <v>Graciela Romero</v>
          </cell>
          <cell r="F242" t="str">
            <v>Acéfalo</v>
          </cell>
          <cell r="G242" t="str">
            <v>Huascar Nova</v>
          </cell>
        </row>
        <row r="243">
          <cell r="B243">
            <v>1250</v>
          </cell>
          <cell r="D243" t="str">
            <v>Gobierno Autónomo Municipal de Pelechuco</v>
          </cell>
          <cell r="E243" t="str">
            <v>Graciela Romero</v>
          </cell>
          <cell r="F243" t="str">
            <v>Acéfalo</v>
          </cell>
          <cell r="G243" t="str">
            <v>Huascar Nova</v>
          </cell>
        </row>
        <row r="244">
          <cell r="B244">
            <v>1251</v>
          </cell>
          <cell r="D244" t="str">
            <v>Gobierno Autónomo Municipal de Luribay</v>
          </cell>
          <cell r="E244" t="str">
            <v>Graciela Romero</v>
          </cell>
          <cell r="F244" t="str">
            <v>Acéfalo</v>
          </cell>
          <cell r="G244" t="str">
            <v>Huascar Nova</v>
          </cell>
        </row>
        <row r="245">
          <cell r="B245">
            <v>1252</v>
          </cell>
          <cell r="D245" t="str">
            <v>Gobierno Autónomo Municipal de Sapahaqui</v>
          </cell>
          <cell r="E245" t="str">
            <v>Graciela Romero</v>
          </cell>
          <cell r="F245" t="str">
            <v>Acéfalo</v>
          </cell>
          <cell r="G245" t="str">
            <v>Huascar Nova</v>
          </cell>
        </row>
        <row r="246">
          <cell r="B246">
            <v>1253</v>
          </cell>
          <cell r="D246" t="str">
            <v>Gobierno Autónomo Municipal de Yaco</v>
          </cell>
          <cell r="E246" t="str">
            <v>Graciela Romero</v>
          </cell>
          <cell r="F246" t="str">
            <v>Acéfalo</v>
          </cell>
          <cell r="G246" t="str">
            <v>Huascar Nova</v>
          </cell>
        </row>
        <row r="247">
          <cell r="B247">
            <v>1254</v>
          </cell>
          <cell r="D247" t="str">
            <v>Gobierno Autónomo Municipal de Malla</v>
          </cell>
          <cell r="E247" t="str">
            <v>Graciela Romero</v>
          </cell>
          <cell r="F247" t="str">
            <v>Acéfalo</v>
          </cell>
          <cell r="G247" t="str">
            <v>Huascar Nova</v>
          </cell>
        </row>
        <row r="248">
          <cell r="B248">
            <v>1255</v>
          </cell>
          <cell r="D248" t="str">
            <v>Gobierno Autónomo Municipal de Cairoma</v>
          </cell>
          <cell r="E248" t="str">
            <v>Graciela Romero</v>
          </cell>
          <cell r="F248" t="str">
            <v>Acéfalo</v>
          </cell>
          <cell r="G248" t="str">
            <v>Huascar Nova</v>
          </cell>
        </row>
        <row r="249">
          <cell r="B249">
            <v>1256</v>
          </cell>
          <cell r="D249" t="str">
            <v>Gobierno Autónomo Municipal de Chulumani (Villa de la Libertad)</v>
          </cell>
          <cell r="E249" t="str">
            <v>Graciela Romero</v>
          </cell>
          <cell r="F249" t="str">
            <v>Acéfalo</v>
          </cell>
          <cell r="G249" t="str">
            <v>Huascar Nova</v>
          </cell>
        </row>
        <row r="250">
          <cell r="B250">
            <v>1257</v>
          </cell>
          <cell r="D250" t="str">
            <v>Gobierno Autónomo Municipal de Irupana (Villa de Lanza)</v>
          </cell>
          <cell r="E250" t="str">
            <v>Graciela Romero</v>
          </cell>
          <cell r="F250" t="str">
            <v>Acéfalo</v>
          </cell>
          <cell r="G250" t="str">
            <v>Huascar Nova</v>
          </cell>
        </row>
        <row r="251">
          <cell r="B251">
            <v>1258</v>
          </cell>
          <cell r="D251" t="str">
            <v>Gobierno Autónomo Municipal de Yanacachi</v>
          </cell>
          <cell r="E251" t="str">
            <v>Graciela Romero</v>
          </cell>
          <cell r="F251" t="str">
            <v>Acéfalo</v>
          </cell>
          <cell r="G251" t="str">
            <v>Huascar Nova</v>
          </cell>
        </row>
        <row r="252">
          <cell r="B252">
            <v>1259</v>
          </cell>
          <cell r="D252" t="str">
            <v>Gobierno Autónomo Municipal de Palos Blancos</v>
          </cell>
          <cell r="E252" t="str">
            <v>Graciela Romero</v>
          </cell>
          <cell r="F252" t="str">
            <v>Acéfalo</v>
          </cell>
          <cell r="G252" t="str">
            <v>Huascar Nova</v>
          </cell>
        </row>
        <row r="253">
          <cell r="B253">
            <v>1260</v>
          </cell>
          <cell r="D253" t="str">
            <v>Gobierno Autónomo Municipal de La Asunta</v>
          </cell>
          <cell r="E253" t="str">
            <v>Graciela Romero</v>
          </cell>
          <cell r="F253" t="str">
            <v>Acéfalo</v>
          </cell>
          <cell r="G253" t="str">
            <v>Huascar Nova</v>
          </cell>
        </row>
        <row r="254">
          <cell r="B254">
            <v>1261</v>
          </cell>
          <cell r="D254" t="str">
            <v>Gobierno Autónomo Municipal de Pucarani</v>
          </cell>
          <cell r="E254" t="str">
            <v>Graciela Romero</v>
          </cell>
          <cell r="F254" t="str">
            <v>Acéfalo</v>
          </cell>
          <cell r="G254" t="str">
            <v>Huascar Nova</v>
          </cell>
        </row>
        <row r="255">
          <cell r="B255">
            <v>1262</v>
          </cell>
          <cell r="D255" t="str">
            <v>Gobierno Autónomo Municipal de Laja</v>
          </cell>
          <cell r="E255" t="str">
            <v>Graciela Romero</v>
          </cell>
          <cell r="F255" t="str">
            <v>Acéfalo</v>
          </cell>
          <cell r="G255" t="str">
            <v>Huascar Nova</v>
          </cell>
        </row>
        <row r="256">
          <cell r="B256">
            <v>1263</v>
          </cell>
          <cell r="D256" t="str">
            <v>Gobierno Autónomo Municipal de Batallas</v>
          </cell>
          <cell r="E256" t="str">
            <v>Graciela Romero</v>
          </cell>
          <cell r="F256" t="str">
            <v>Acéfalo</v>
          </cell>
          <cell r="G256" t="str">
            <v>Huascar Nova</v>
          </cell>
        </row>
        <row r="257">
          <cell r="B257">
            <v>1264</v>
          </cell>
          <cell r="D257" t="str">
            <v>Gobierno Autónomo Municipal de Puerto Pérez</v>
          </cell>
          <cell r="E257" t="str">
            <v>Graciela Romero</v>
          </cell>
          <cell r="F257" t="str">
            <v>Acéfalo</v>
          </cell>
          <cell r="G257" t="str">
            <v>Huascar Nova</v>
          </cell>
        </row>
        <row r="258">
          <cell r="B258">
            <v>1265</v>
          </cell>
          <cell r="D258" t="str">
            <v>Gobierno Autónomo Municipal de Coroico</v>
          </cell>
          <cell r="E258" t="str">
            <v>Graciela Romero</v>
          </cell>
          <cell r="F258" t="str">
            <v>Acéfalo</v>
          </cell>
          <cell r="G258" t="str">
            <v>Huascar Nova</v>
          </cell>
        </row>
        <row r="259">
          <cell r="B259">
            <v>1266</v>
          </cell>
          <cell r="D259" t="str">
            <v>Gobierno Autónomo Municipal de Coripata</v>
          </cell>
          <cell r="E259" t="str">
            <v>Graciela Romero</v>
          </cell>
          <cell r="F259" t="str">
            <v>Acéfalo</v>
          </cell>
          <cell r="G259" t="str">
            <v>Huascar Nova</v>
          </cell>
        </row>
        <row r="260">
          <cell r="B260">
            <v>1267</v>
          </cell>
          <cell r="D260" t="str">
            <v>Gobierno Autónomo Municipal de Ixiamas</v>
          </cell>
          <cell r="E260" t="str">
            <v>Graciela Romero</v>
          </cell>
          <cell r="F260" t="str">
            <v>Acéfalo</v>
          </cell>
          <cell r="G260" t="str">
            <v>Huascar Nova</v>
          </cell>
        </row>
        <row r="261">
          <cell r="B261">
            <v>1268</v>
          </cell>
          <cell r="D261" t="str">
            <v>Gobierno Autónomo Municipal de San Buenaventura</v>
          </cell>
          <cell r="E261" t="str">
            <v>Graciela Romero</v>
          </cell>
          <cell r="F261" t="str">
            <v>Acéfalo</v>
          </cell>
          <cell r="G261" t="str">
            <v>Huascar Nova</v>
          </cell>
        </row>
        <row r="262">
          <cell r="B262">
            <v>1269</v>
          </cell>
          <cell r="D262" t="str">
            <v>Gobierno Autónomo Municipal de General Juan José Pérez (Charazani)</v>
          </cell>
          <cell r="E262" t="str">
            <v>Graciela Romero</v>
          </cell>
          <cell r="F262" t="str">
            <v>Acéfalo</v>
          </cell>
          <cell r="G262" t="str">
            <v>Huascar Nova</v>
          </cell>
        </row>
        <row r="263">
          <cell r="B263">
            <v>1270</v>
          </cell>
          <cell r="D263" t="str">
            <v>Gobierno Autónomo Municipal de Curva</v>
          </cell>
          <cell r="E263" t="str">
            <v>Graciela Romero</v>
          </cell>
          <cell r="F263" t="str">
            <v>Acéfalo</v>
          </cell>
          <cell r="G263" t="str">
            <v>Huascar Nova</v>
          </cell>
        </row>
        <row r="264">
          <cell r="B264">
            <v>1271</v>
          </cell>
          <cell r="D264" t="str">
            <v>Gobierno Autónomo Municipal de San Pedro de Curahuara</v>
          </cell>
          <cell r="E264" t="str">
            <v>Graciela Romero</v>
          </cell>
          <cell r="F264" t="str">
            <v>Acéfalo</v>
          </cell>
          <cell r="G264" t="str">
            <v>Huascar Nova</v>
          </cell>
        </row>
        <row r="265">
          <cell r="B265">
            <v>1272</v>
          </cell>
          <cell r="D265" t="str">
            <v>Gobierno Autónomo Municipal de Papel Pampa</v>
          </cell>
          <cell r="E265" t="str">
            <v>Graciela Romero</v>
          </cell>
          <cell r="F265" t="str">
            <v>Acéfalo</v>
          </cell>
          <cell r="G265" t="str">
            <v>Huascar Nova</v>
          </cell>
        </row>
        <row r="266">
          <cell r="B266">
            <v>1273</v>
          </cell>
          <cell r="D266" t="str">
            <v>Gobierno Autónomo Municipal de Chacarilla</v>
          </cell>
          <cell r="E266" t="str">
            <v>Graciela Romero</v>
          </cell>
          <cell r="F266" t="str">
            <v>Acéfalo</v>
          </cell>
          <cell r="G266" t="str">
            <v>Huascar Nova</v>
          </cell>
        </row>
        <row r="267">
          <cell r="B267">
            <v>1274</v>
          </cell>
          <cell r="D267" t="str">
            <v>Gobierno Autónomo Municipal de Santiago de Machaca</v>
          </cell>
          <cell r="E267" t="str">
            <v>Graciela Romero</v>
          </cell>
          <cell r="F267" t="str">
            <v>Acéfalo</v>
          </cell>
          <cell r="G267" t="str">
            <v>Huascar Nova</v>
          </cell>
        </row>
        <row r="268">
          <cell r="B268">
            <v>1275</v>
          </cell>
          <cell r="D268" t="str">
            <v>Gobierno Autónomo Municipal de Catacora</v>
          </cell>
          <cell r="E268" t="str">
            <v>Graciela Romero</v>
          </cell>
          <cell r="F268" t="str">
            <v>Acéfalo</v>
          </cell>
          <cell r="G268" t="str">
            <v>Huascar Nova</v>
          </cell>
        </row>
        <row r="269">
          <cell r="B269">
            <v>1276</v>
          </cell>
          <cell r="D269" t="str">
            <v>Gobierno Autónomo Municipal de Mapiri</v>
          </cell>
          <cell r="E269" t="str">
            <v>Graciela Romero</v>
          </cell>
          <cell r="F269" t="str">
            <v>Acéfalo</v>
          </cell>
          <cell r="G269" t="str">
            <v>Huascar Nova</v>
          </cell>
        </row>
        <row r="270">
          <cell r="B270">
            <v>1277</v>
          </cell>
          <cell r="D270" t="str">
            <v>Gobierno Autónomo Municipal de Teoponte</v>
          </cell>
          <cell r="E270" t="str">
            <v>Graciela Romero</v>
          </cell>
          <cell r="F270" t="str">
            <v>Acéfalo</v>
          </cell>
          <cell r="G270" t="str">
            <v>Huascar Nova</v>
          </cell>
        </row>
        <row r="271">
          <cell r="B271">
            <v>1278</v>
          </cell>
          <cell r="D271" t="str">
            <v>Gobierno Autónomo Municipal de San Andrés de Machaca</v>
          </cell>
          <cell r="E271" t="str">
            <v>Graciela Romero</v>
          </cell>
          <cell r="F271" t="str">
            <v>Acéfalo</v>
          </cell>
          <cell r="G271" t="str">
            <v>Huascar Nova</v>
          </cell>
        </row>
        <row r="272">
          <cell r="B272">
            <v>1279</v>
          </cell>
          <cell r="D272" t="str">
            <v>Gobierno Autónomo Municipal de Jesús de Machaca</v>
          </cell>
          <cell r="E272" t="str">
            <v>Graciela Romero</v>
          </cell>
          <cell r="F272" t="str">
            <v>Acéfalo</v>
          </cell>
          <cell r="G272" t="str">
            <v>Huascar Nova</v>
          </cell>
        </row>
        <row r="273">
          <cell r="B273">
            <v>1280</v>
          </cell>
          <cell r="D273" t="str">
            <v>Gobierno Autónomo Municipal de Taraco</v>
          </cell>
          <cell r="E273" t="str">
            <v>Graciela Romero</v>
          </cell>
          <cell r="F273" t="str">
            <v>Acéfalo</v>
          </cell>
          <cell r="G273" t="str">
            <v>Huascar Nova</v>
          </cell>
        </row>
        <row r="274">
          <cell r="B274">
            <v>1281</v>
          </cell>
          <cell r="D274" t="str">
            <v>Gobierno Autónomo Municipal de Huarina</v>
          </cell>
          <cell r="E274" t="str">
            <v>Graciela Romero</v>
          </cell>
          <cell r="F274" t="str">
            <v>Acéfalo</v>
          </cell>
          <cell r="G274" t="str">
            <v>Huascar Nova</v>
          </cell>
        </row>
        <row r="275">
          <cell r="B275">
            <v>1282</v>
          </cell>
          <cell r="D275" t="str">
            <v>Gobierno Autónomo Municipal de Santiago de Huata</v>
          </cell>
          <cell r="E275" t="str">
            <v>Graciela Romero</v>
          </cell>
          <cell r="F275" t="str">
            <v>Acéfalo</v>
          </cell>
          <cell r="G275" t="str">
            <v>Huascar Nova</v>
          </cell>
        </row>
        <row r="276">
          <cell r="B276">
            <v>1283</v>
          </cell>
          <cell r="D276" t="str">
            <v>Gobierno Autónomo Municipal de Escoma</v>
          </cell>
          <cell r="E276" t="str">
            <v>Graciela Romero</v>
          </cell>
          <cell r="F276" t="str">
            <v>Acéfalo</v>
          </cell>
          <cell r="G276" t="str">
            <v>Huascar Nova</v>
          </cell>
        </row>
        <row r="277">
          <cell r="B277">
            <v>1284</v>
          </cell>
          <cell r="D277" t="str">
            <v>Gobierno Autónomo Municipal de Humanata</v>
          </cell>
          <cell r="E277" t="str">
            <v>Graciela Romero</v>
          </cell>
          <cell r="F277" t="str">
            <v>Acéfalo</v>
          </cell>
          <cell r="G277" t="str">
            <v>Huascar Nova</v>
          </cell>
        </row>
        <row r="278">
          <cell r="B278">
            <v>1285</v>
          </cell>
          <cell r="D278" t="str">
            <v>Gobierno Autónomo Municipal de Alto Beni</v>
          </cell>
          <cell r="E278" t="str">
            <v>Graciela Romero</v>
          </cell>
          <cell r="F278" t="str">
            <v>Acéfalo</v>
          </cell>
          <cell r="G278" t="str">
            <v>Huascar Nova</v>
          </cell>
        </row>
        <row r="279">
          <cell r="B279">
            <v>1286</v>
          </cell>
          <cell r="D279" t="str">
            <v>Gobierno Autónomo Municipal de Huatajata</v>
          </cell>
          <cell r="E279" t="str">
            <v>Graciela Romero</v>
          </cell>
          <cell r="F279" t="str">
            <v>Acéfalo</v>
          </cell>
          <cell r="G279" t="str">
            <v>Huascar Nova</v>
          </cell>
        </row>
        <row r="280">
          <cell r="B280">
            <v>1287</v>
          </cell>
          <cell r="D280" t="str">
            <v>Gobierno Autónomo Municipal de Chua Cocani</v>
          </cell>
          <cell r="E280" t="str">
            <v>Graciela Romero</v>
          </cell>
          <cell r="F280" t="str">
            <v>Acéfalo</v>
          </cell>
          <cell r="G280" t="str">
            <v>Huascar Nova</v>
          </cell>
        </row>
        <row r="281">
          <cell r="B281">
            <v>1301</v>
          </cell>
          <cell r="D281" t="str">
            <v>Gobierno Autónomo Municipal de Cochabamba</v>
          </cell>
          <cell r="E281" t="str">
            <v>Graciela Romero</v>
          </cell>
          <cell r="F281" t="str">
            <v>Acéfalo</v>
          </cell>
          <cell r="G281" t="str">
            <v>Huascar Nova</v>
          </cell>
        </row>
        <row r="282">
          <cell r="B282">
            <v>1302</v>
          </cell>
          <cell r="D282" t="str">
            <v>Gobierno Autónomo Municipal de Quillacollo</v>
          </cell>
          <cell r="E282" t="str">
            <v>Graciela Romero</v>
          </cell>
          <cell r="F282" t="str">
            <v>Acéfalo</v>
          </cell>
          <cell r="G282" t="str">
            <v>Huascar Nova</v>
          </cell>
        </row>
        <row r="283">
          <cell r="B283">
            <v>1303</v>
          </cell>
          <cell r="D283" t="str">
            <v>Gobierno Autónomo Municipal de Sipe Sipe</v>
          </cell>
          <cell r="E283" t="str">
            <v>Graciela Romero</v>
          </cell>
          <cell r="F283" t="str">
            <v>Acéfalo</v>
          </cell>
          <cell r="G283" t="str">
            <v>Huascar Nova</v>
          </cell>
        </row>
        <row r="284">
          <cell r="B284">
            <v>1304</v>
          </cell>
          <cell r="D284" t="str">
            <v>Gobierno Autónomo Municipal de Tiquipaya</v>
          </cell>
          <cell r="E284" t="str">
            <v>Graciela Romero</v>
          </cell>
          <cell r="F284" t="str">
            <v>Acéfalo</v>
          </cell>
          <cell r="G284" t="str">
            <v>Huascar Nova</v>
          </cell>
        </row>
        <row r="285">
          <cell r="B285">
            <v>1305</v>
          </cell>
          <cell r="D285" t="str">
            <v>Gobierno Autónomo Municipal de Vinto</v>
          </cell>
          <cell r="E285" t="str">
            <v>Graciela Romero</v>
          </cell>
          <cell r="F285" t="str">
            <v>Acéfalo</v>
          </cell>
          <cell r="G285" t="str">
            <v>Huascar Nova</v>
          </cell>
        </row>
        <row r="286">
          <cell r="B286">
            <v>1306</v>
          </cell>
          <cell r="D286" t="str">
            <v>Gobierno Autónomo Municipal de Colcapirhua</v>
          </cell>
          <cell r="E286" t="str">
            <v>Graciela Romero</v>
          </cell>
          <cell r="F286" t="str">
            <v>Acéfalo</v>
          </cell>
          <cell r="G286" t="str">
            <v>Huascar Nova</v>
          </cell>
        </row>
        <row r="287">
          <cell r="B287">
            <v>1307</v>
          </cell>
          <cell r="D287" t="str">
            <v>Gobierno Autónomo Municipal de Aiquile</v>
          </cell>
          <cell r="E287" t="str">
            <v>Graciela Romero</v>
          </cell>
          <cell r="F287" t="str">
            <v>Acéfalo</v>
          </cell>
          <cell r="G287" t="str">
            <v>Huascar Nova</v>
          </cell>
        </row>
        <row r="288">
          <cell r="B288">
            <v>1308</v>
          </cell>
          <cell r="D288" t="str">
            <v>Gobierno Autónomo Municipal de Pasorapa</v>
          </cell>
          <cell r="E288" t="str">
            <v>Graciela Romero</v>
          </cell>
          <cell r="F288" t="str">
            <v>Acéfalo</v>
          </cell>
          <cell r="G288" t="str">
            <v>Huascar Nova</v>
          </cell>
        </row>
        <row r="289">
          <cell r="B289">
            <v>1309</v>
          </cell>
          <cell r="D289" t="str">
            <v>Gobierno Autónomo Municipal de Omereque</v>
          </cell>
          <cell r="E289" t="str">
            <v>Graciela Romero</v>
          </cell>
          <cell r="F289" t="str">
            <v>Acéfalo</v>
          </cell>
          <cell r="G289" t="str">
            <v>Huascar Nova</v>
          </cell>
        </row>
        <row r="290">
          <cell r="B290">
            <v>1310</v>
          </cell>
          <cell r="D290" t="str">
            <v>Gobierno Autónomo Municipal de Independencia</v>
          </cell>
          <cell r="E290" t="str">
            <v>Graciela Romero</v>
          </cell>
          <cell r="F290" t="str">
            <v>Acéfalo</v>
          </cell>
          <cell r="G290" t="str">
            <v>Huascar Nova</v>
          </cell>
        </row>
        <row r="291">
          <cell r="B291">
            <v>1311</v>
          </cell>
          <cell r="D291" t="str">
            <v>Gobierno Autónomo Municipal de Morochata</v>
          </cell>
          <cell r="E291" t="str">
            <v>Graciela Romero</v>
          </cell>
          <cell r="F291" t="str">
            <v>Acéfalo</v>
          </cell>
          <cell r="G291" t="str">
            <v>Huascar Nova</v>
          </cell>
        </row>
        <row r="292">
          <cell r="B292">
            <v>1312</v>
          </cell>
          <cell r="D292" t="str">
            <v>Gobierno Autónomo Municipal de Sacaba</v>
          </cell>
          <cell r="E292" t="str">
            <v>Graciela Romero</v>
          </cell>
          <cell r="F292" t="str">
            <v>Acéfalo</v>
          </cell>
          <cell r="G292" t="str">
            <v>Huascar Nova</v>
          </cell>
        </row>
        <row r="293">
          <cell r="B293">
            <v>1313</v>
          </cell>
          <cell r="D293" t="str">
            <v>Gobierno Autónomo Municipal de Colomi</v>
          </cell>
          <cell r="E293" t="str">
            <v>Graciela Romero</v>
          </cell>
          <cell r="F293" t="str">
            <v>Acéfalo</v>
          </cell>
          <cell r="G293" t="str">
            <v>Huascar Nova</v>
          </cell>
        </row>
        <row r="294">
          <cell r="B294">
            <v>1314</v>
          </cell>
          <cell r="D294" t="str">
            <v>Gobierno Autónomo Municipal de Villa Tunari</v>
          </cell>
          <cell r="E294" t="str">
            <v>Graciela Romero</v>
          </cell>
          <cell r="F294" t="str">
            <v>Acéfalo</v>
          </cell>
          <cell r="G294" t="str">
            <v>Huascar Nova</v>
          </cell>
        </row>
        <row r="295">
          <cell r="B295">
            <v>1315</v>
          </cell>
          <cell r="D295" t="str">
            <v>Gobierno Autónomo Municipal de Punata</v>
          </cell>
          <cell r="E295" t="str">
            <v>Graciela Romero</v>
          </cell>
          <cell r="F295" t="str">
            <v>Acéfalo</v>
          </cell>
          <cell r="G295" t="str">
            <v>Huascar Nova</v>
          </cell>
        </row>
        <row r="296">
          <cell r="B296">
            <v>1316</v>
          </cell>
          <cell r="D296" t="str">
            <v>Gobierno Autónomo Municipal de Villa Rivero</v>
          </cell>
          <cell r="E296" t="str">
            <v>Graciela Romero</v>
          </cell>
          <cell r="F296" t="str">
            <v>Acéfalo</v>
          </cell>
          <cell r="G296" t="str">
            <v>Huascar Nova</v>
          </cell>
        </row>
        <row r="297">
          <cell r="B297">
            <v>1317</v>
          </cell>
          <cell r="D297" t="str">
            <v>Gobierno Autónomo Municipal de San Benito (Villa José Quintín Mendoza)</v>
          </cell>
          <cell r="E297" t="str">
            <v>Graciela Romero</v>
          </cell>
          <cell r="F297" t="str">
            <v>Acéfalo</v>
          </cell>
          <cell r="G297" t="str">
            <v>Huascar Nova</v>
          </cell>
        </row>
        <row r="298">
          <cell r="B298">
            <v>1318</v>
          </cell>
          <cell r="D298" t="str">
            <v>Gobierno Autónomo Municipal de Tacachi</v>
          </cell>
          <cell r="E298" t="str">
            <v>Graciela Romero</v>
          </cell>
          <cell r="F298" t="str">
            <v>Acéfalo</v>
          </cell>
          <cell r="G298" t="str">
            <v>Huascar Nova</v>
          </cell>
        </row>
        <row r="299">
          <cell r="B299">
            <v>1319</v>
          </cell>
          <cell r="D299" t="str">
            <v>Gobierno Autónomo Municipal Villa Gualberto Villarroel</v>
          </cell>
          <cell r="E299" t="str">
            <v>Graciela Romero</v>
          </cell>
          <cell r="F299" t="str">
            <v>Acéfalo</v>
          </cell>
          <cell r="G299" t="str">
            <v>Huascar Nova</v>
          </cell>
        </row>
        <row r="300">
          <cell r="B300">
            <v>1320</v>
          </cell>
          <cell r="D300" t="str">
            <v>Gobierno Autónomo Municipal de Tarata</v>
          </cell>
          <cell r="E300" t="str">
            <v>Graciela Romero</v>
          </cell>
          <cell r="F300" t="str">
            <v>Acéfalo</v>
          </cell>
          <cell r="G300" t="str">
            <v>Huascar Nova</v>
          </cell>
        </row>
        <row r="301">
          <cell r="B301">
            <v>1321</v>
          </cell>
          <cell r="D301" t="str">
            <v>Gobierno Autónomo Municipal de Anzaldo</v>
          </cell>
          <cell r="E301" t="str">
            <v>Graciela Romero</v>
          </cell>
          <cell r="F301" t="str">
            <v>Acéfalo</v>
          </cell>
          <cell r="G301" t="str">
            <v>Huascar Nova</v>
          </cell>
        </row>
        <row r="302">
          <cell r="B302">
            <v>1322</v>
          </cell>
          <cell r="D302" t="str">
            <v>Gobierno Autónomo Municipal de Arbieto</v>
          </cell>
          <cell r="E302" t="str">
            <v>Graciela Romero</v>
          </cell>
          <cell r="F302" t="str">
            <v>Acéfalo</v>
          </cell>
          <cell r="G302" t="str">
            <v>Huascar Nova</v>
          </cell>
        </row>
        <row r="303">
          <cell r="B303">
            <v>1323</v>
          </cell>
          <cell r="D303" t="str">
            <v>Gobierno Autónomo Municipal de Sacabamba</v>
          </cell>
          <cell r="E303" t="str">
            <v>Graciela Romero</v>
          </cell>
          <cell r="F303" t="str">
            <v>Acéfalo</v>
          </cell>
          <cell r="G303" t="str">
            <v>Huascar Nova</v>
          </cell>
        </row>
        <row r="304">
          <cell r="B304">
            <v>1324</v>
          </cell>
          <cell r="D304" t="str">
            <v>Gobierno Autónomo Municipal de Cliza</v>
          </cell>
          <cell r="E304" t="str">
            <v>Graciela Romero</v>
          </cell>
          <cell r="F304" t="str">
            <v>Acéfalo</v>
          </cell>
          <cell r="G304" t="str">
            <v>Huascar Nova</v>
          </cell>
        </row>
        <row r="305">
          <cell r="B305">
            <v>1325</v>
          </cell>
          <cell r="D305" t="str">
            <v>Gobierno Autónomo Municipal de Toco</v>
          </cell>
          <cell r="E305" t="str">
            <v>Graciela Romero</v>
          </cell>
          <cell r="F305" t="str">
            <v>Acéfalo</v>
          </cell>
          <cell r="G305" t="str">
            <v>Huascar Nova</v>
          </cell>
        </row>
        <row r="306">
          <cell r="B306">
            <v>1326</v>
          </cell>
          <cell r="D306" t="str">
            <v>Gobierno Autónomo Municipal de Tolata</v>
          </cell>
          <cell r="E306" t="str">
            <v>Graciela Romero</v>
          </cell>
          <cell r="F306" t="str">
            <v>Acéfalo</v>
          </cell>
          <cell r="G306" t="str">
            <v>Huascar Nova</v>
          </cell>
        </row>
        <row r="307">
          <cell r="B307">
            <v>1327</v>
          </cell>
          <cell r="D307" t="str">
            <v>Gobierno Autónomo Municipal de Capinota</v>
          </cell>
          <cell r="E307" t="str">
            <v>Graciela Romero</v>
          </cell>
          <cell r="F307" t="str">
            <v>Acéfalo</v>
          </cell>
          <cell r="G307" t="str">
            <v>Huascar Nova</v>
          </cell>
        </row>
        <row r="308">
          <cell r="B308">
            <v>1328</v>
          </cell>
          <cell r="D308" t="str">
            <v>Gobierno Autónomo Municipal de Santivañez</v>
          </cell>
          <cell r="E308" t="str">
            <v>Graciela Romero</v>
          </cell>
          <cell r="F308" t="str">
            <v>Acéfalo</v>
          </cell>
          <cell r="G308" t="str">
            <v>Huascar Nova</v>
          </cell>
        </row>
        <row r="309">
          <cell r="B309">
            <v>1329</v>
          </cell>
          <cell r="D309" t="str">
            <v>Gobierno Autónomo Municipal de Sicaya</v>
          </cell>
          <cell r="E309" t="str">
            <v>Graciela Romero</v>
          </cell>
          <cell r="F309" t="str">
            <v>Acéfalo</v>
          </cell>
          <cell r="G309" t="str">
            <v>Huascar Nova</v>
          </cell>
        </row>
        <row r="310">
          <cell r="B310">
            <v>1330</v>
          </cell>
          <cell r="D310" t="str">
            <v>Gobierno Autónomo Municipal de Tapacari</v>
          </cell>
          <cell r="E310" t="str">
            <v>Graciela Romero</v>
          </cell>
          <cell r="F310" t="str">
            <v>Acéfalo</v>
          </cell>
          <cell r="G310" t="str">
            <v>Huascar Nova</v>
          </cell>
        </row>
        <row r="311">
          <cell r="B311">
            <v>1331</v>
          </cell>
          <cell r="D311" t="str">
            <v>Gobierno Autónomo Municipal de Totora</v>
          </cell>
          <cell r="E311" t="str">
            <v>Graciela Romero</v>
          </cell>
          <cell r="F311" t="str">
            <v>Acéfalo</v>
          </cell>
          <cell r="G311" t="str">
            <v>Huascar Nova</v>
          </cell>
        </row>
        <row r="312">
          <cell r="B312">
            <v>1332</v>
          </cell>
          <cell r="D312" t="str">
            <v>Gobierno Autónomo Municipal de Pojo</v>
          </cell>
          <cell r="E312" t="str">
            <v>Graciela Romero</v>
          </cell>
          <cell r="F312" t="str">
            <v>Acéfalo</v>
          </cell>
          <cell r="G312" t="str">
            <v>Huascar Nova</v>
          </cell>
        </row>
        <row r="313">
          <cell r="B313">
            <v>1333</v>
          </cell>
          <cell r="D313" t="str">
            <v>Gobierno Autónomo Municipal de Pocona</v>
          </cell>
          <cell r="E313" t="str">
            <v>Graciela Romero</v>
          </cell>
          <cell r="F313" t="str">
            <v>Acéfalo</v>
          </cell>
          <cell r="G313" t="str">
            <v>Huascar Nova</v>
          </cell>
        </row>
        <row r="314">
          <cell r="B314">
            <v>1334</v>
          </cell>
          <cell r="D314" t="str">
            <v>Gobierno Autónomo Municipal de Chimoré</v>
          </cell>
          <cell r="E314" t="str">
            <v>Graciela Romero</v>
          </cell>
          <cell r="F314" t="str">
            <v>Acéfalo</v>
          </cell>
          <cell r="G314" t="str">
            <v>Huascar Nova</v>
          </cell>
        </row>
        <row r="315">
          <cell r="B315">
            <v>1335</v>
          </cell>
          <cell r="D315" t="str">
            <v>Gobierno Autónomo Municipal de Puerto Villarroel</v>
          </cell>
          <cell r="E315" t="str">
            <v>Graciela Romero</v>
          </cell>
          <cell r="F315" t="str">
            <v>Acéfalo</v>
          </cell>
          <cell r="G315" t="str">
            <v>Huascar Nova</v>
          </cell>
        </row>
        <row r="316">
          <cell r="B316">
            <v>1336</v>
          </cell>
          <cell r="D316" t="str">
            <v>Gobierno Autónomo Municipal de Arani</v>
          </cell>
          <cell r="E316" t="str">
            <v>Graciela Romero</v>
          </cell>
          <cell r="F316" t="str">
            <v>Acéfalo</v>
          </cell>
          <cell r="G316" t="str">
            <v>Huascar Nova</v>
          </cell>
        </row>
        <row r="317">
          <cell r="B317">
            <v>1337</v>
          </cell>
          <cell r="D317" t="str">
            <v>Gobierno Autónomo Municipal de Vacas</v>
          </cell>
          <cell r="E317" t="str">
            <v>Graciela Romero</v>
          </cell>
          <cell r="F317" t="str">
            <v>Acéfalo</v>
          </cell>
          <cell r="G317" t="str">
            <v>Huascar Nova</v>
          </cell>
        </row>
        <row r="318">
          <cell r="B318">
            <v>1338</v>
          </cell>
          <cell r="D318" t="str">
            <v>Gobierno Autónomo Municipal de Arque</v>
          </cell>
          <cell r="E318" t="str">
            <v>Graciela Romero</v>
          </cell>
          <cell r="F318" t="str">
            <v>Acéfalo</v>
          </cell>
          <cell r="G318" t="str">
            <v>Huascar Nova</v>
          </cell>
        </row>
        <row r="319">
          <cell r="B319">
            <v>1339</v>
          </cell>
          <cell r="D319" t="str">
            <v>Gobierno Autónomo Municipal de Tacopaya</v>
          </cell>
          <cell r="E319" t="str">
            <v>Graciela Romero</v>
          </cell>
          <cell r="F319" t="str">
            <v>Acéfalo</v>
          </cell>
          <cell r="G319" t="str">
            <v>Huascar Nova</v>
          </cell>
        </row>
        <row r="320">
          <cell r="B320">
            <v>1340</v>
          </cell>
          <cell r="D320" t="str">
            <v>Gobierno Autónomo Municipal de Bolivar</v>
          </cell>
          <cell r="E320" t="str">
            <v>Graciela Romero</v>
          </cell>
          <cell r="F320" t="str">
            <v>Acéfalo</v>
          </cell>
          <cell r="G320" t="str">
            <v>Huascar Nova</v>
          </cell>
        </row>
        <row r="321">
          <cell r="B321">
            <v>1341</v>
          </cell>
          <cell r="D321" t="str">
            <v>Gobierno Autónomo Municipal de Tiraque</v>
          </cell>
          <cell r="E321" t="str">
            <v>Graciela Romero</v>
          </cell>
          <cell r="F321" t="str">
            <v>Acéfalo</v>
          </cell>
          <cell r="G321" t="str">
            <v>Huascar Nova</v>
          </cell>
        </row>
        <row r="322">
          <cell r="B322">
            <v>1342</v>
          </cell>
          <cell r="D322" t="str">
            <v>Gobierno Autónomo Municipal de Mizque</v>
          </cell>
          <cell r="E322" t="str">
            <v>Graciela Romero</v>
          </cell>
          <cell r="F322" t="str">
            <v>Acéfalo</v>
          </cell>
          <cell r="G322" t="str">
            <v>Huascar Nova</v>
          </cell>
        </row>
        <row r="323">
          <cell r="B323">
            <v>1343</v>
          </cell>
          <cell r="D323" t="str">
            <v>Gobierno Autónomo Municipal de Vila Vila</v>
          </cell>
          <cell r="E323" t="str">
            <v>Graciela Romero</v>
          </cell>
          <cell r="F323" t="str">
            <v>Acéfalo</v>
          </cell>
          <cell r="G323" t="str">
            <v>Huascar Nova</v>
          </cell>
        </row>
        <row r="324">
          <cell r="B324">
            <v>1344</v>
          </cell>
          <cell r="D324" t="str">
            <v>Gobierno Autónomo Municipal de Alalay</v>
          </cell>
          <cell r="E324" t="str">
            <v>Graciela Romero</v>
          </cell>
          <cell r="F324" t="str">
            <v>Acéfalo</v>
          </cell>
          <cell r="G324" t="str">
            <v>Huascar Nova</v>
          </cell>
        </row>
        <row r="325">
          <cell r="B325">
            <v>1345</v>
          </cell>
          <cell r="D325" t="str">
            <v>Gobierno Autónomo Municipal de Entre Rios</v>
          </cell>
          <cell r="E325" t="str">
            <v>Graciela Romero</v>
          </cell>
          <cell r="F325" t="str">
            <v>Acéfalo</v>
          </cell>
          <cell r="G325" t="str">
            <v>Huascar Nova</v>
          </cell>
        </row>
        <row r="326">
          <cell r="B326">
            <v>1346</v>
          </cell>
          <cell r="D326" t="str">
            <v>Gobierno Autónomo Municipal de Cocapata</v>
          </cell>
          <cell r="E326" t="str">
            <v>Graciela Romero</v>
          </cell>
          <cell r="F326" t="str">
            <v>Acéfalo</v>
          </cell>
          <cell r="G326" t="str">
            <v>Huascar Nova</v>
          </cell>
        </row>
        <row r="327">
          <cell r="B327">
            <v>1347</v>
          </cell>
          <cell r="D327" t="str">
            <v>Gobierno Autónomo Municipal de Shinahota</v>
          </cell>
          <cell r="E327" t="str">
            <v>Graciela Romero</v>
          </cell>
          <cell r="F327" t="str">
            <v>Acéfalo</v>
          </cell>
          <cell r="G327" t="str">
            <v>Huascar Nova</v>
          </cell>
        </row>
        <row r="328">
          <cell r="B328">
            <v>1401</v>
          </cell>
          <cell r="D328" t="str">
            <v>Gobierno Autónomo Municipal de Oruro</v>
          </cell>
          <cell r="E328" t="str">
            <v>Graciela Romero</v>
          </cell>
          <cell r="F328" t="str">
            <v>Acéfalo</v>
          </cell>
          <cell r="G328" t="str">
            <v>Huascar Nova</v>
          </cell>
        </row>
        <row r="329">
          <cell r="B329">
            <v>1402</v>
          </cell>
          <cell r="D329" t="str">
            <v>Gobierno Autónomo Municipal de Caracollo</v>
          </cell>
          <cell r="E329" t="str">
            <v>Graciela Romero</v>
          </cell>
          <cell r="F329" t="str">
            <v>Acéfalo</v>
          </cell>
          <cell r="G329" t="str">
            <v>Huascar Nova</v>
          </cell>
        </row>
        <row r="330">
          <cell r="B330">
            <v>1403</v>
          </cell>
          <cell r="D330" t="str">
            <v>Gobierno Autónomo Municipal de El Choro</v>
          </cell>
          <cell r="E330" t="str">
            <v>Graciela Romero</v>
          </cell>
          <cell r="F330" t="str">
            <v>Acéfalo</v>
          </cell>
          <cell r="G330" t="str">
            <v>Huascar Nova</v>
          </cell>
        </row>
        <row r="331">
          <cell r="B331">
            <v>1404</v>
          </cell>
          <cell r="D331" t="str">
            <v>Gobierno Autónomo Municipal de Challapata</v>
          </cell>
          <cell r="E331" t="str">
            <v>Graciela Romero</v>
          </cell>
          <cell r="F331" t="str">
            <v>Acéfalo</v>
          </cell>
          <cell r="G331" t="str">
            <v>Huascar Nova</v>
          </cell>
        </row>
        <row r="332">
          <cell r="B332">
            <v>1405</v>
          </cell>
          <cell r="D332" t="str">
            <v>Gobierno Autónomo Municipal de Santuario de Quillacas</v>
          </cell>
          <cell r="E332" t="str">
            <v>Graciela Romero</v>
          </cell>
          <cell r="F332" t="str">
            <v>Acéfalo</v>
          </cell>
          <cell r="G332" t="str">
            <v>Huascar Nova</v>
          </cell>
        </row>
        <row r="333">
          <cell r="B333">
            <v>1406</v>
          </cell>
          <cell r="D333" t="str">
            <v>Gobierno Autónomo Municipal de Huanuni</v>
          </cell>
          <cell r="E333" t="str">
            <v>Graciela Romero</v>
          </cell>
          <cell r="F333" t="str">
            <v>Acéfalo</v>
          </cell>
          <cell r="G333" t="str">
            <v>Huascar Nova</v>
          </cell>
        </row>
        <row r="334">
          <cell r="B334">
            <v>1407</v>
          </cell>
          <cell r="D334" t="str">
            <v>Gobierno Autónomo Municipal de Machacamarca</v>
          </cell>
          <cell r="E334" t="str">
            <v>Graciela Romero</v>
          </cell>
          <cell r="F334" t="str">
            <v>Acéfalo</v>
          </cell>
          <cell r="G334" t="str">
            <v>Huascar Nova</v>
          </cell>
        </row>
        <row r="335">
          <cell r="B335">
            <v>1408</v>
          </cell>
          <cell r="D335" t="str">
            <v>Gobierno Autónomo Municipal de Poopó (Villa Poopó)</v>
          </cell>
          <cell r="E335" t="str">
            <v>Graciela Romero</v>
          </cell>
          <cell r="F335" t="str">
            <v>Acéfalo</v>
          </cell>
          <cell r="G335" t="str">
            <v>Huascar Nova</v>
          </cell>
        </row>
        <row r="336">
          <cell r="B336">
            <v>1409</v>
          </cell>
          <cell r="D336" t="str">
            <v>Gobierno Autónomo Municipal de Pazña</v>
          </cell>
          <cell r="E336" t="str">
            <v>Graciela Romero</v>
          </cell>
          <cell r="F336" t="str">
            <v>Acéfalo</v>
          </cell>
          <cell r="G336" t="str">
            <v>Huascar Nova</v>
          </cell>
        </row>
        <row r="337">
          <cell r="B337">
            <v>1410</v>
          </cell>
          <cell r="D337" t="str">
            <v>Gobierno Autónomo Municipal de Antequera</v>
          </cell>
          <cell r="E337" t="str">
            <v>Graciela Romero</v>
          </cell>
          <cell r="F337" t="str">
            <v>Acéfalo</v>
          </cell>
          <cell r="G337" t="str">
            <v>Huascar Nova</v>
          </cell>
        </row>
        <row r="338">
          <cell r="B338">
            <v>1411</v>
          </cell>
          <cell r="D338" t="str">
            <v>Gobierno Autónomo Municipal de Eucaliptus</v>
          </cell>
          <cell r="E338" t="str">
            <v>Graciela Romero</v>
          </cell>
          <cell r="F338" t="str">
            <v>Acéfalo</v>
          </cell>
          <cell r="G338" t="str">
            <v>Huascar Nova</v>
          </cell>
        </row>
        <row r="339">
          <cell r="B339">
            <v>1412</v>
          </cell>
          <cell r="D339" t="str">
            <v>Gobierno Autónomo Municipal de Santiago de Huari</v>
          </cell>
          <cell r="E339" t="str">
            <v>Graciela Romero</v>
          </cell>
          <cell r="F339" t="str">
            <v>Acéfalo</v>
          </cell>
          <cell r="G339" t="str">
            <v>Huascar Nova</v>
          </cell>
        </row>
        <row r="340">
          <cell r="B340">
            <v>1413</v>
          </cell>
          <cell r="D340" t="str">
            <v>Gobierno Autónomo Municipal de Totora</v>
          </cell>
          <cell r="E340" t="str">
            <v>Graciela Romero</v>
          </cell>
          <cell r="F340" t="str">
            <v>Acéfalo</v>
          </cell>
          <cell r="G340" t="str">
            <v>Huascar Nova</v>
          </cell>
        </row>
        <row r="341">
          <cell r="B341">
            <v>1414</v>
          </cell>
          <cell r="D341" t="str">
            <v>Gobierno Autónomo Municipal de Corque</v>
          </cell>
          <cell r="E341" t="str">
            <v>Graciela Romero</v>
          </cell>
          <cell r="F341" t="str">
            <v>Acéfalo</v>
          </cell>
          <cell r="G341" t="str">
            <v>Huascar Nova</v>
          </cell>
        </row>
        <row r="342">
          <cell r="B342">
            <v>1415</v>
          </cell>
          <cell r="D342" t="str">
            <v>Gobierno Autónomo Municipal de Choquecota</v>
          </cell>
          <cell r="E342" t="str">
            <v>Graciela Romero</v>
          </cell>
          <cell r="F342" t="str">
            <v>Acéfalo</v>
          </cell>
          <cell r="G342" t="str">
            <v>Huascar Nova</v>
          </cell>
        </row>
        <row r="343">
          <cell r="B343">
            <v>1416</v>
          </cell>
          <cell r="D343" t="str">
            <v>Gobierno Autónomo Municipal de Curahuara de Carangas</v>
          </cell>
          <cell r="E343" t="str">
            <v>Graciela Romero</v>
          </cell>
          <cell r="F343" t="str">
            <v>Acéfalo</v>
          </cell>
          <cell r="G343" t="str">
            <v>Huascar Nova</v>
          </cell>
        </row>
        <row r="344">
          <cell r="B344">
            <v>1417</v>
          </cell>
          <cell r="D344" t="str">
            <v>Gobierno Autónomo Municipal de Turco</v>
          </cell>
          <cell r="E344" t="str">
            <v>Graciela Romero</v>
          </cell>
          <cell r="F344" t="str">
            <v>Acéfalo</v>
          </cell>
          <cell r="G344" t="str">
            <v>Huascar Nova</v>
          </cell>
        </row>
        <row r="345">
          <cell r="B345">
            <v>1418</v>
          </cell>
          <cell r="D345" t="str">
            <v>Gobierno Autónomo Municipal de Huachacalla</v>
          </cell>
          <cell r="E345" t="str">
            <v>Graciela Romero</v>
          </cell>
          <cell r="F345" t="str">
            <v>Acéfalo</v>
          </cell>
          <cell r="G345" t="str">
            <v>Huascar Nova</v>
          </cell>
        </row>
        <row r="346">
          <cell r="B346">
            <v>1419</v>
          </cell>
          <cell r="D346" t="str">
            <v>Gobierno Autónomo Municipal de Escara</v>
          </cell>
          <cell r="E346" t="str">
            <v>Graciela Romero</v>
          </cell>
          <cell r="F346" t="str">
            <v>Acéfalo</v>
          </cell>
          <cell r="G346" t="str">
            <v>Huascar Nova</v>
          </cell>
        </row>
        <row r="347">
          <cell r="B347">
            <v>1420</v>
          </cell>
          <cell r="D347" t="str">
            <v>Gobierno Autónomo Municipal de Cruz de Machacamarca</v>
          </cell>
          <cell r="E347" t="str">
            <v>Graciela Romero</v>
          </cell>
          <cell r="F347" t="str">
            <v>Acéfalo</v>
          </cell>
          <cell r="G347" t="str">
            <v>Huascar Nova</v>
          </cell>
        </row>
        <row r="348">
          <cell r="B348">
            <v>1421</v>
          </cell>
          <cell r="D348" t="str">
            <v>Gobierno Autónomo Municipal de Yunguyo de Litoral</v>
          </cell>
          <cell r="E348" t="str">
            <v>Graciela Romero</v>
          </cell>
          <cell r="F348" t="str">
            <v>Acéfalo</v>
          </cell>
          <cell r="G348" t="str">
            <v>Huascar Nova</v>
          </cell>
        </row>
        <row r="349">
          <cell r="B349">
            <v>1422</v>
          </cell>
          <cell r="D349" t="str">
            <v>Gobierno Autónomo Municipal de Esmeralda</v>
          </cell>
          <cell r="E349" t="str">
            <v>Graciela Romero</v>
          </cell>
          <cell r="F349" t="str">
            <v>Acéfalo</v>
          </cell>
          <cell r="G349" t="str">
            <v>Huascar Nova</v>
          </cell>
        </row>
        <row r="350">
          <cell r="B350">
            <v>1423</v>
          </cell>
          <cell r="D350" t="str">
            <v>Gobierno Autónomo Municipal de Toledo</v>
          </cell>
          <cell r="E350" t="str">
            <v>Graciela Romero</v>
          </cell>
          <cell r="F350" t="str">
            <v>Acéfalo</v>
          </cell>
          <cell r="G350" t="str">
            <v>Huascar Nova</v>
          </cell>
        </row>
        <row r="351">
          <cell r="B351">
            <v>1424</v>
          </cell>
          <cell r="D351" t="str">
            <v>Gobierno Autónomo Municipal de Andamarca (Santiago de Andamarca)</v>
          </cell>
          <cell r="E351" t="str">
            <v>Graciela Romero</v>
          </cell>
          <cell r="F351" t="str">
            <v>Acéfalo</v>
          </cell>
          <cell r="G351" t="str">
            <v>Huascar Nova</v>
          </cell>
        </row>
        <row r="352">
          <cell r="B352">
            <v>1425</v>
          </cell>
          <cell r="D352" t="str">
            <v>Gobierno Autónomo Municipal de Belén de Andamarca</v>
          </cell>
          <cell r="E352" t="str">
            <v>Graciela Romero</v>
          </cell>
          <cell r="F352" t="str">
            <v>Acéfalo</v>
          </cell>
          <cell r="G352" t="str">
            <v>Huascar Nova</v>
          </cell>
        </row>
        <row r="353">
          <cell r="B353">
            <v>1426</v>
          </cell>
          <cell r="D353" t="str">
            <v>Gobierno Autónomo Municipal de Salinas de G. Mendoza</v>
          </cell>
          <cell r="E353" t="str">
            <v>Graciela Romero</v>
          </cell>
          <cell r="F353" t="str">
            <v>Acéfalo</v>
          </cell>
          <cell r="G353" t="str">
            <v>Huascar Nova</v>
          </cell>
        </row>
        <row r="354">
          <cell r="B354">
            <v>1427</v>
          </cell>
          <cell r="D354" t="str">
            <v>Gobierno Autónomo Municipal de Pampa Aullagas</v>
          </cell>
          <cell r="E354" t="str">
            <v>Graciela Romero</v>
          </cell>
          <cell r="F354" t="str">
            <v>Acéfalo</v>
          </cell>
          <cell r="G354" t="str">
            <v>Huascar Nova</v>
          </cell>
        </row>
        <row r="355">
          <cell r="B355">
            <v>1428</v>
          </cell>
          <cell r="D355" t="str">
            <v>Gobierno Autónomo Municipal de La Rivera</v>
          </cell>
          <cell r="E355" t="str">
            <v>Graciela Romero</v>
          </cell>
          <cell r="F355" t="str">
            <v>Acéfalo</v>
          </cell>
          <cell r="G355" t="str">
            <v>Huascar Nova</v>
          </cell>
        </row>
        <row r="356">
          <cell r="B356">
            <v>1429</v>
          </cell>
          <cell r="D356" t="str">
            <v>Gobierno Autónomo Municipal de Todos Santos</v>
          </cell>
          <cell r="E356" t="str">
            <v>Graciela Romero</v>
          </cell>
          <cell r="F356" t="str">
            <v>Acéfalo</v>
          </cell>
          <cell r="G356" t="str">
            <v>Huascar Nova</v>
          </cell>
        </row>
        <row r="357">
          <cell r="B357">
            <v>1430</v>
          </cell>
          <cell r="D357" t="str">
            <v>Gobierno Autónomo Municipal de Carangas</v>
          </cell>
          <cell r="E357" t="str">
            <v>Graciela Romero</v>
          </cell>
          <cell r="F357" t="str">
            <v>Acéfalo</v>
          </cell>
          <cell r="G357" t="str">
            <v>Huascar Nova</v>
          </cell>
        </row>
        <row r="358">
          <cell r="B358">
            <v>1431</v>
          </cell>
          <cell r="D358" t="str">
            <v>Gobierno Autónomo Municipal de Sabaya</v>
          </cell>
          <cell r="E358" t="str">
            <v>Graciela Romero</v>
          </cell>
          <cell r="F358" t="str">
            <v>Acéfalo</v>
          </cell>
          <cell r="G358" t="str">
            <v>Huascar Nova</v>
          </cell>
        </row>
        <row r="359">
          <cell r="B359">
            <v>1432</v>
          </cell>
          <cell r="D359" t="str">
            <v>Gobierno Autónomo Municipal de Coipasa</v>
          </cell>
          <cell r="E359" t="str">
            <v>Graciela Romero</v>
          </cell>
          <cell r="F359" t="str">
            <v>Acéfalo</v>
          </cell>
          <cell r="G359" t="str">
            <v>Huascar Nova</v>
          </cell>
        </row>
        <row r="360">
          <cell r="B360">
            <v>1434</v>
          </cell>
          <cell r="D360" t="str">
            <v>Gobierno Autónomo Municipal de Huayllamarca (Santiago de Huayllamarca)</v>
          </cell>
          <cell r="E360" t="str">
            <v>Graciela Romero</v>
          </cell>
          <cell r="F360" t="str">
            <v>Acéfalo</v>
          </cell>
          <cell r="G360" t="str">
            <v>Huascar Nova</v>
          </cell>
        </row>
        <row r="361">
          <cell r="B361">
            <v>1435</v>
          </cell>
          <cell r="D361" t="str">
            <v>Gobierno Autónomo Municipal de Soracachi</v>
          </cell>
          <cell r="E361" t="str">
            <v>Graciela Romero</v>
          </cell>
          <cell r="F361" t="str">
            <v>Acéfalo</v>
          </cell>
          <cell r="G361" t="str">
            <v>Huascar Nova</v>
          </cell>
        </row>
        <row r="362">
          <cell r="B362">
            <v>1501</v>
          </cell>
          <cell r="D362" t="str">
            <v>Gobierno Autónomo Municipal de Potosí</v>
          </cell>
          <cell r="E362" t="str">
            <v>Graciela Romero</v>
          </cell>
          <cell r="F362" t="str">
            <v>Acéfalo</v>
          </cell>
          <cell r="G362" t="str">
            <v>Huascar Nova</v>
          </cell>
        </row>
        <row r="363">
          <cell r="B363">
            <v>1502</v>
          </cell>
          <cell r="D363" t="str">
            <v>Gobierno Autónomo Municipal de Tinguipaya</v>
          </cell>
          <cell r="E363" t="str">
            <v>Graciela Romero</v>
          </cell>
          <cell r="F363" t="str">
            <v>Acéfalo</v>
          </cell>
          <cell r="G363" t="str">
            <v>Huascar Nova</v>
          </cell>
        </row>
        <row r="364">
          <cell r="B364">
            <v>1503</v>
          </cell>
          <cell r="D364" t="str">
            <v>Gobierno Autónomo Municipal de Yocalla</v>
          </cell>
          <cell r="E364" t="str">
            <v>Graciela Romero</v>
          </cell>
          <cell r="F364" t="str">
            <v>Acéfalo</v>
          </cell>
          <cell r="G364" t="str">
            <v>Huascar Nova</v>
          </cell>
        </row>
        <row r="365">
          <cell r="B365">
            <v>1504</v>
          </cell>
          <cell r="D365" t="str">
            <v>Gobierno Autónomo Municipal de Urmiri</v>
          </cell>
          <cell r="E365" t="str">
            <v>Graciela Romero</v>
          </cell>
          <cell r="F365" t="str">
            <v>Acéfalo</v>
          </cell>
          <cell r="G365" t="str">
            <v>Huascar Nova</v>
          </cell>
        </row>
        <row r="366">
          <cell r="B366">
            <v>1505</v>
          </cell>
          <cell r="D366" t="str">
            <v>Gobierno Autónomo Municipal de Uncía</v>
          </cell>
          <cell r="E366" t="str">
            <v>Graciela Romero</v>
          </cell>
          <cell r="F366" t="str">
            <v>Acéfalo</v>
          </cell>
          <cell r="G366" t="str">
            <v>Huascar Nova</v>
          </cell>
        </row>
        <row r="367">
          <cell r="B367">
            <v>1506</v>
          </cell>
          <cell r="D367" t="str">
            <v>Gobierno Autónomo Municipal de Chayanta</v>
          </cell>
          <cell r="E367" t="str">
            <v>Graciela Romero</v>
          </cell>
          <cell r="F367" t="str">
            <v>Acéfalo</v>
          </cell>
          <cell r="G367" t="str">
            <v>Huascar Nova</v>
          </cell>
        </row>
        <row r="368">
          <cell r="B368">
            <v>1507</v>
          </cell>
          <cell r="D368" t="str">
            <v>Gobierno Autónomo Municipal de Llallagua</v>
          </cell>
          <cell r="E368" t="str">
            <v>Graciela Romero</v>
          </cell>
          <cell r="F368" t="str">
            <v>Acéfalo</v>
          </cell>
          <cell r="G368" t="str">
            <v>Huascar Nova</v>
          </cell>
        </row>
        <row r="369">
          <cell r="B369">
            <v>1508</v>
          </cell>
          <cell r="D369" t="str">
            <v>Gobierno Autónomo Municipal de Betanzos</v>
          </cell>
          <cell r="E369" t="str">
            <v>Graciela Romero</v>
          </cell>
          <cell r="F369" t="str">
            <v>Acéfalo</v>
          </cell>
          <cell r="G369" t="str">
            <v>Huascar Nova</v>
          </cell>
        </row>
        <row r="370">
          <cell r="B370">
            <v>1509</v>
          </cell>
          <cell r="D370" t="str">
            <v>Gobierno Autónomo Municipal de Chaqui</v>
          </cell>
          <cell r="E370" t="str">
            <v>Graciela Romero</v>
          </cell>
          <cell r="F370" t="str">
            <v>Acéfalo</v>
          </cell>
          <cell r="G370" t="str">
            <v>Huascar Nova</v>
          </cell>
        </row>
        <row r="371">
          <cell r="B371">
            <v>1510</v>
          </cell>
          <cell r="D371" t="str">
            <v>Gobierno Autónomo Municipal de Tacobamba</v>
          </cell>
          <cell r="E371" t="str">
            <v>Graciela Romero</v>
          </cell>
          <cell r="F371" t="str">
            <v>Acéfalo</v>
          </cell>
          <cell r="G371" t="str">
            <v>Huascar Nova</v>
          </cell>
        </row>
        <row r="372">
          <cell r="B372">
            <v>1511</v>
          </cell>
          <cell r="D372" t="str">
            <v>Gobierno Autónomo Municipal de Colquechaca</v>
          </cell>
          <cell r="E372" t="str">
            <v>Graciela Romero</v>
          </cell>
          <cell r="F372" t="str">
            <v>Acéfalo</v>
          </cell>
          <cell r="G372" t="str">
            <v>Huascar Nova</v>
          </cell>
        </row>
        <row r="373">
          <cell r="B373">
            <v>1512</v>
          </cell>
          <cell r="D373" t="str">
            <v>Gobierno Autónomo Municipal de Ravelo</v>
          </cell>
          <cell r="E373" t="str">
            <v>Graciela Romero</v>
          </cell>
          <cell r="F373" t="str">
            <v>Acéfalo</v>
          </cell>
          <cell r="G373" t="str">
            <v>Huascar Nova</v>
          </cell>
        </row>
        <row r="374">
          <cell r="B374">
            <v>1513</v>
          </cell>
          <cell r="D374" t="str">
            <v>Gobierno Autónomo Municipal de Pocoata</v>
          </cell>
          <cell r="E374" t="str">
            <v>Graciela Romero</v>
          </cell>
          <cell r="F374" t="str">
            <v>Acéfalo</v>
          </cell>
          <cell r="G374" t="str">
            <v>Huascar Nova</v>
          </cell>
        </row>
        <row r="375">
          <cell r="B375">
            <v>1514</v>
          </cell>
          <cell r="D375" t="str">
            <v>Gobierno Autónomo Municipal de Ocurí</v>
          </cell>
          <cell r="E375" t="str">
            <v>Graciela Romero</v>
          </cell>
          <cell r="F375" t="str">
            <v>Acéfalo</v>
          </cell>
          <cell r="G375" t="str">
            <v>Huascar Nova</v>
          </cell>
        </row>
        <row r="376">
          <cell r="B376">
            <v>1515</v>
          </cell>
          <cell r="D376" t="str">
            <v>Gobierno Autónomo Municipal de San Pedro de Buena Vista</v>
          </cell>
          <cell r="E376" t="str">
            <v>Graciela Romero</v>
          </cell>
          <cell r="F376" t="str">
            <v>Acéfalo</v>
          </cell>
          <cell r="G376" t="str">
            <v>Huascar Nova</v>
          </cell>
        </row>
        <row r="377">
          <cell r="B377">
            <v>1516</v>
          </cell>
          <cell r="D377" t="str">
            <v>Gobierno Autónomo Municipal de Toro Toro</v>
          </cell>
          <cell r="E377" t="str">
            <v>Graciela Romero</v>
          </cell>
          <cell r="F377" t="str">
            <v>Acéfalo</v>
          </cell>
          <cell r="G377" t="str">
            <v>Huascar Nova</v>
          </cell>
        </row>
        <row r="378">
          <cell r="B378">
            <v>1517</v>
          </cell>
          <cell r="D378" t="str">
            <v>Gobierno Autónomo Municipal de Cotagaita</v>
          </cell>
          <cell r="E378" t="str">
            <v>Graciela Romero</v>
          </cell>
          <cell r="F378" t="str">
            <v>Acéfalo</v>
          </cell>
          <cell r="G378" t="str">
            <v>Huascar Nova</v>
          </cell>
        </row>
        <row r="379">
          <cell r="B379">
            <v>1518</v>
          </cell>
          <cell r="D379" t="str">
            <v>Gobierno Autónomo Municipal de Vitichi</v>
          </cell>
          <cell r="E379" t="str">
            <v>Graciela Romero</v>
          </cell>
          <cell r="F379" t="str">
            <v>Acéfalo</v>
          </cell>
          <cell r="G379" t="str">
            <v>Huascar Nova</v>
          </cell>
        </row>
        <row r="380">
          <cell r="B380">
            <v>1519</v>
          </cell>
          <cell r="D380" t="str">
            <v>Gobierno Autónomo Municipal de Tupiza</v>
          </cell>
          <cell r="E380" t="str">
            <v>Graciela Romero</v>
          </cell>
          <cell r="F380" t="str">
            <v>Acéfalo</v>
          </cell>
          <cell r="G380" t="str">
            <v>Huascar Nova</v>
          </cell>
        </row>
        <row r="381">
          <cell r="B381">
            <v>1520</v>
          </cell>
          <cell r="D381" t="str">
            <v>Gobierno Autónomo Municipal de Atocha</v>
          </cell>
          <cell r="E381" t="str">
            <v>Graciela Romero</v>
          </cell>
          <cell r="F381" t="str">
            <v>Acéfalo</v>
          </cell>
          <cell r="G381" t="str">
            <v>Huascar Nova</v>
          </cell>
        </row>
        <row r="382">
          <cell r="B382">
            <v>1521</v>
          </cell>
          <cell r="D382" t="str">
            <v>Gobierno Autónomo Municipal de Colcha"K" (Villa Martín)</v>
          </cell>
          <cell r="E382" t="str">
            <v>Graciela Romero</v>
          </cell>
          <cell r="F382" t="str">
            <v>Acéfalo</v>
          </cell>
          <cell r="G382" t="str">
            <v>Huascar Nova</v>
          </cell>
        </row>
        <row r="383">
          <cell r="B383">
            <v>1522</v>
          </cell>
          <cell r="D383" t="str">
            <v>Gobierno Autónomo Municipal de San Pedro de Quemes</v>
          </cell>
          <cell r="E383" t="str">
            <v>Graciela Romero</v>
          </cell>
          <cell r="F383" t="str">
            <v>Acéfalo</v>
          </cell>
          <cell r="G383" t="str">
            <v>Huascar Nova</v>
          </cell>
        </row>
        <row r="384">
          <cell r="B384">
            <v>1523</v>
          </cell>
          <cell r="D384" t="str">
            <v>Gobierno Autónomo Municipal de San Pablo de Lípez</v>
          </cell>
          <cell r="E384" t="str">
            <v>Graciela Romero</v>
          </cell>
          <cell r="F384" t="str">
            <v>Acéfalo</v>
          </cell>
          <cell r="G384" t="str">
            <v>Huascar Nova</v>
          </cell>
        </row>
        <row r="385">
          <cell r="B385">
            <v>1524</v>
          </cell>
          <cell r="D385" t="str">
            <v>Gobierno Autónomo Municipal de Mojinete</v>
          </cell>
          <cell r="E385" t="str">
            <v>Graciela Romero</v>
          </cell>
          <cell r="F385" t="str">
            <v>Acéfalo</v>
          </cell>
          <cell r="G385" t="str">
            <v>Huascar Nova</v>
          </cell>
        </row>
        <row r="386">
          <cell r="B386">
            <v>1525</v>
          </cell>
          <cell r="D386" t="str">
            <v>Gobierno Autónomo Municipal de San Antonio de Esmoruco</v>
          </cell>
          <cell r="E386" t="str">
            <v>Graciela Romero</v>
          </cell>
          <cell r="F386" t="str">
            <v>Acéfalo</v>
          </cell>
          <cell r="G386" t="str">
            <v>Huascar Nova</v>
          </cell>
        </row>
        <row r="387">
          <cell r="B387">
            <v>1526</v>
          </cell>
          <cell r="D387" t="str">
            <v>Gobierno Autónomo Municipal de Sacaca (Villa de Sacaca)</v>
          </cell>
          <cell r="E387" t="str">
            <v>Graciela Romero</v>
          </cell>
          <cell r="F387" t="str">
            <v>Acéfalo</v>
          </cell>
          <cell r="G387" t="str">
            <v>Huascar Nova</v>
          </cell>
        </row>
        <row r="388">
          <cell r="B388">
            <v>1527</v>
          </cell>
          <cell r="D388" t="str">
            <v>Gobierno Autónomo Municipal de Caripuyo</v>
          </cell>
          <cell r="E388" t="str">
            <v>Graciela Romero</v>
          </cell>
          <cell r="F388" t="str">
            <v>Acéfalo</v>
          </cell>
          <cell r="G388" t="str">
            <v>Huascar Nova</v>
          </cell>
        </row>
        <row r="389">
          <cell r="B389">
            <v>1528</v>
          </cell>
          <cell r="D389" t="str">
            <v>Gobierno Autónomo Municipal de Puna (Villa Talavera)</v>
          </cell>
          <cell r="E389" t="str">
            <v>Graciela Romero</v>
          </cell>
          <cell r="F389" t="str">
            <v>Acéfalo</v>
          </cell>
          <cell r="G389" t="str">
            <v>Huascar Nova</v>
          </cell>
        </row>
        <row r="390">
          <cell r="B390">
            <v>1529</v>
          </cell>
          <cell r="D390" t="str">
            <v>Gobierno Autónomo Municipal de Caiza "D"</v>
          </cell>
          <cell r="E390" t="str">
            <v>Graciela Romero</v>
          </cell>
          <cell r="F390" t="str">
            <v>Acéfalo</v>
          </cell>
          <cell r="G390" t="str">
            <v>Huascar Nova</v>
          </cell>
        </row>
        <row r="391">
          <cell r="B391">
            <v>1530</v>
          </cell>
          <cell r="D391" t="str">
            <v>Gobierno Autónomo Municipal de Uyuni</v>
          </cell>
          <cell r="E391" t="str">
            <v>Graciela Romero</v>
          </cell>
          <cell r="F391" t="str">
            <v>Acéfalo</v>
          </cell>
          <cell r="G391" t="str">
            <v>Huascar Nova</v>
          </cell>
        </row>
        <row r="392">
          <cell r="B392">
            <v>1531</v>
          </cell>
          <cell r="D392" t="str">
            <v>Gobierno Autónomo Municipal de Tomave</v>
          </cell>
          <cell r="E392" t="str">
            <v>Graciela Romero</v>
          </cell>
          <cell r="F392" t="str">
            <v>Acéfalo</v>
          </cell>
          <cell r="G392" t="str">
            <v>Huascar Nova</v>
          </cell>
        </row>
        <row r="393">
          <cell r="B393">
            <v>1532</v>
          </cell>
          <cell r="D393" t="str">
            <v>Gobierno Autónomo Municipal de Porco</v>
          </cell>
          <cell r="E393" t="str">
            <v>Graciela Romero</v>
          </cell>
          <cell r="F393" t="str">
            <v>Acéfalo</v>
          </cell>
          <cell r="G393" t="str">
            <v>Huascar Nova</v>
          </cell>
        </row>
        <row r="394">
          <cell r="B394">
            <v>1533</v>
          </cell>
          <cell r="D394" t="str">
            <v>Gobierno Autónomo Municipal de Arampampa</v>
          </cell>
          <cell r="E394" t="str">
            <v>Graciela Romero</v>
          </cell>
          <cell r="F394" t="str">
            <v>Acéfalo</v>
          </cell>
          <cell r="G394" t="str">
            <v>Huascar Nova</v>
          </cell>
        </row>
        <row r="395">
          <cell r="B395">
            <v>1534</v>
          </cell>
          <cell r="D395" t="str">
            <v>Gobierno Autónomo Municipal de Acasio</v>
          </cell>
          <cell r="E395" t="str">
            <v>Graciela Romero</v>
          </cell>
          <cell r="F395" t="str">
            <v>Acéfalo</v>
          </cell>
          <cell r="G395" t="str">
            <v>Huascar Nova</v>
          </cell>
        </row>
        <row r="396">
          <cell r="B396">
            <v>1535</v>
          </cell>
          <cell r="D396" t="str">
            <v>Gobierno Autónomo Municipal de Llica</v>
          </cell>
          <cell r="E396" t="str">
            <v>Graciela Romero</v>
          </cell>
          <cell r="F396" t="str">
            <v>Acéfalo</v>
          </cell>
          <cell r="G396" t="str">
            <v>Huascar Nova</v>
          </cell>
        </row>
        <row r="397">
          <cell r="B397">
            <v>1536</v>
          </cell>
          <cell r="D397" t="str">
            <v>Gobierno Autónomo Municipal de Tahua</v>
          </cell>
          <cell r="E397" t="str">
            <v>Graciela Romero</v>
          </cell>
          <cell r="F397" t="str">
            <v>Acéfalo</v>
          </cell>
          <cell r="G397" t="str">
            <v>Huascar Nova</v>
          </cell>
        </row>
        <row r="398">
          <cell r="B398">
            <v>1537</v>
          </cell>
          <cell r="D398" t="str">
            <v>Gobierno Autónomo Municipal de Villazón</v>
          </cell>
          <cell r="E398" t="str">
            <v>Graciela Romero</v>
          </cell>
          <cell r="F398" t="str">
            <v>Acéfalo</v>
          </cell>
          <cell r="G398" t="str">
            <v>Huascar Nova</v>
          </cell>
        </row>
        <row r="399">
          <cell r="B399">
            <v>1538</v>
          </cell>
          <cell r="D399" t="str">
            <v>Gobierno Autónomo Municipal de San Agustín</v>
          </cell>
          <cell r="E399" t="str">
            <v>Graciela Romero</v>
          </cell>
          <cell r="F399" t="str">
            <v>Acéfalo</v>
          </cell>
          <cell r="G399" t="str">
            <v>Huascar Nova</v>
          </cell>
        </row>
        <row r="400">
          <cell r="B400">
            <v>1539</v>
          </cell>
          <cell r="D400" t="str">
            <v>Gobierno Autónomo Municipal de Ckochas</v>
          </cell>
          <cell r="E400" t="str">
            <v>Graciela Romero</v>
          </cell>
          <cell r="F400" t="str">
            <v>Acéfalo</v>
          </cell>
          <cell r="G400" t="str">
            <v>Huascar Nova</v>
          </cell>
        </row>
        <row r="401">
          <cell r="B401">
            <v>1540</v>
          </cell>
          <cell r="D401" t="str">
            <v>Gobierno Autónomo Municipal de Chuquihuta Ayllu Jucumani</v>
          </cell>
          <cell r="E401" t="str">
            <v>Graciela Romero</v>
          </cell>
          <cell r="F401" t="str">
            <v>Acéfalo</v>
          </cell>
          <cell r="G401" t="str">
            <v>Huascar Nova</v>
          </cell>
        </row>
        <row r="402">
          <cell r="B402">
            <v>1601</v>
          </cell>
          <cell r="D402" t="str">
            <v>Gobierno Autónomo Municipal de Tarija</v>
          </cell>
          <cell r="E402" t="str">
            <v>Graciela Romero</v>
          </cell>
          <cell r="F402" t="str">
            <v>Acéfalo</v>
          </cell>
          <cell r="G402" t="str">
            <v>Huascar Nova</v>
          </cell>
        </row>
        <row r="403">
          <cell r="B403">
            <v>1602</v>
          </cell>
          <cell r="D403" t="str">
            <v>Gobierno Autónomo Municipal de Padcaya</v>
          </cell>
          <cell r="E403" t="str">
            <v>Graciela Romero</v>
          </cell>
          <cell r="F403" t="str">
            <v>Acéfalo</v>
          </cell>
          <cell r="G403" t="str">
            <v>Huascar Nova</v>
          </cell>
        </row>
        <row r="404">
          <cell r="B404">
            <v>1603</v>
          </cell>
          <cell r="D404" t="str">
            <v>Gobierno Autónomo Municipal de Bermejo</v>
          </cell>
          <cell r="E404" t="str">
            <v>Graciela Romero</v>
          </cell>
          <cell r="F404" t="str">
            <v>Acéfalo</v>
          </cell>
          <cell r="G404" t="str">
            <v>Huascar Nova</v>
          </cell>
        </row>
        <row r="405">
          <cell r="B405">
            <v>1604</v>
          </cell>
          <cell r="D405" t="str">
            <v>Gobierno Autónomo Municipal de Yacuiba</v>
          </cell>
          <cell r="E405" t="str">
            <v>Graciela Romero</v>
          </cell>
          <cell r="F405" t="str">
            <v>Acéfalo</v>
          </cell>
          <cell r="G405" t="str">
            <v>Huascar Nova</v>
          </cell>
        </row>
        <row r="406">
          <cell r="B406">
            <v>1605</v>
          </cell>
          <cell r="D406" t="str">
            <v>Gobierno Autónomo Municipal de Caraparí</v>
          </cell>
          <cell r="E406" t="str">
            <v>Graciela Romero</v>
          </cell>
          <cell r="F406" t="str">
            <v>Acéfalo</v>
          </cell>
          <cell r="G406" t="str">
            <v>Huascar Nova</v>
          </cell>
        </row>
        <row r="407">
          <cell r="B407">
            <v>1606</v>
          </cell>
          <cell r="D407" t="str">
            <v>Gobierno Autónomo Municipal de Villamontes</v>
          </cell>
          <cell r="E407" t="str">
            <v>Graciela Romero</v>
          </cell>
          <cell r="F407" t="str">
            <v>Acéfalo</v>
          </cell>
          <cell r="G407" t="str">
            <v>Huascar Nova</v>
          </cell>
        </row>
        <row r="408">
          <cell r="B408">
            <v>1607</v>
          </cell>
          <cell r="D408" t="str">
            <v>Gobierno Autónomo Municipal de Uriondo (Concepción)</v>
          </cell>
          <cell r="E408" t="str">
            <v>Graciela Romero</v>
          </cell>
          <cell r="F408" t="str">
            <v>Acéfalo</v>
          </cell>
          <cell r="G408" t="str">
            <v>Huascar Nova</v>
          </cell>
        </row>
        <row r="409">
          <cell r="B409">
            <v>1608</v>
          </cell>
          <cell r="D409" t="str">
            <v>Gobierno Autónomo Municipal de Yunchara</v>
          </cell>
          <cell r="E409" t="str">
            <v>Graciela Romero</v>
          </cell>
          <cell r="F409" t="str">
            <v>Acéfalo</v>
          </cell>
          <cell r="G409" t="str">
            <v>Huascar Nova</v>
          </cell>
        </row>
        <row r="410">
          <cell r="B410">
            <v>1609</v>
          </cell>
          <cell r="D410" t="str">
            <v>Gobierno Autónomo Municipal de San Lorenzo</v>
          </cell>
          <cell r="E410" t="str">
            <v>Graciela Romero</v>
          </cell>
          <cell r="F410" t="str">
            <v>Acéfalo</v>
          </cell>
          <cell r="G410" t="str">
            <v>Huascar Nova</v>
          </cell>
        </row>
        <row r="411">
          <cell r="B411">
            <v>1610</v>
          </cell>
          <cell r="D411" t="str">
            <v>Gobierno Autónomo Municipal de El Puente</v>
          </cell>
          <cell r="E411" t="str">
            <v>Graciela Romero</v>
          </cell>
          <cell r="F411" t="str">
            <v>Acéfalo</v>
          </cell>
          <cell r="G411" t="str">
            <v>Huascar Nova</v>
          </cell>
        </row>
        <row r="412">
          <cell r="B412">
            <v>1611</v>
          </cell>
          <cell r="D412" t="str">
            <v>Gobierno Autónomo Municipal de Entre Ríos</v>
          </cell>
          <cell r="E412" t="str">
            <v>Graciela Romero</v>
          </cell>
          <cell r="F412" t="str">
            <v>Acéfalo</v>
          </cell>
          <cell r="G412" t="str">
            <v>Huascar Nova</v>
          </cell>
        </row>
        <row r="413">
          <cell r="B413">
            <v>1701</v>
          </cell>
          <cell r="D413" t="str">
            <v>Gobierno Autónomo Municipal de Santa Cruz de La Sierra</v>
          </cell>
          <cell r="E413" t="str">
            <v>Graciela Romero</v>
          </cell>
          <cell r="F413" t="str">
            <v>Acéfalo</v>
          </cell>
          <cell r="G413" t="str">
            <v>Huascar Nova</v>
          </cell>
        </row>
        <row r="414">
          <cell r="B414">
            <v>1702</v>
          </cell>
          <cell r="D414" t="str">
            <v>Gobierno Autónomo Municipal de Cotoca</v>
          </cell>
          <cell r="E414" t="str">
            <v>Graciela Romero</v>
          </cell>
          <cell r="F414" t="str">
            <v>Acéfalo</v>
          </cell>
          <cell r="G414" t="str">
            <v>Huascar Nova</v>
          </cell>
        </row>
        <row r="415">
          <cell r="B415">
            <v>1703</v>
          </cell>
          <cell r="D415" t="str">
            <v>Gobierno Autónomo Municipal de Porongo (Ayacucho)</v>
          </cell>
          <cell r="E415" t="str">
            <v>Graciela Romero</v>
          </cell>
          <cell r="F415" t="str">
            <v>Acéfalo</v>
          </cell>
          <cell r="G415" t="str">
            <v>Huascar Nova</v>
          </cell>
        </row>
        <row r="416">
          <cell r="B416">
            <v>1704</v>
          </cell>
          <cell r="D416" t="str">
            <v>Gobierno Autónomo Municipal de La Guardia</v>
          </cell>
          <cell r="E416" t="str">
            <v>Graciela Romero</v>
          </cell>
          <cell r="F416" t="str">
            <v>Acéfalo</v>
          </cell>
          <cell r="G416" t="str">
            <v>Huascar Nova</v>
          </cell>
        </row>
        <row r="417">
          <cell r="B417">
            <v>1705</v>
          </cell>
          <cell r="D417" t="str">
            <v>Gobierno Autónomo Municipal de El Torno</v>
          </cell>
          <cell r="E417" t="str">
            <v>Graciela Romero</v>
          </cell>
          <cell r="F417" t="str">
            <v>Acéfalo</v>
          </cell>
          <cell r="G417" t="str">
            <v>Huascar Nova</v>
          </cell>
        </row>
        <row r="418">
          <cell r="B418">
            <v>1706</v>
          </cell>
          <cell r="D418" t="str">
            <v>Gobierno Autónomo Municipal de Warnes</v>
          </cell>
          <cell r="E418" t="str">
            <v>Graciela Romero</v>
          </cell>
          <cell r="F418" t="str">
            <v>Acéfalo</v>
          </cell>
          <cell r="G418" t="str">
            <v>Huascar Nova</v>
          </cell>
        </row>
        <row r="419">
          <cell r="B419">
            <v>1707</v>
          </cell>
          <cell r="D419" t="str">
            <v>Gobierno Autónomo Municipal de San Ignacio (San Ignacio de Velasco)</v>
          </cell>
          <cell r="E419" t="str">
            <v>Graciela Romero</v>
          </cell>
          <cell r="F419" t="str">
            <v>Acéfalo</v>
          </cell>
          <cell r="G419" t="str">
            <v>Huascar Nova</v>
          </cell>
        </row>
        <row r="420">
          <cell r="B420">
            <v>1708</v>
          </cell>
          <cell r="D420" t="str">
            <v>Gobierno Autónomo Municipal de San Miguel (San Miguel de Velasco)</v>
          </cell>
          <cell r="E420" t="str">
            <v>Graciela Romero</v>
          </cell>
          <cell r="F420" t="str">
            <v>Acéfalo</v>
          </cell>
          <cell r="G420" t="str">
            <v>Huascar Nova</v>
          </cell>
        </row>
        <row r="421">
          <cell r="B421">
            <v>1709</v>
          </cell>
          <cell r="D421" t="str">
            <v>Gobierno Autónomo Municipal de San Rafael</v>
          </cell>
          <cell r="E421" t="str">
            <v>Graciela Romero</v>
          </cell>
          <cell r="F421" t="str">
            <v>Acéfalo</v>
          </cell>
          <cell r="G421" t="str">
            <v>Huascar Nova</v>
          </cell>
        </row>
        <row r="422">
          <cell r="B422">
            <v>1710</v>
          </cell>
          <cell r="D422" t="str">
            <v>Gobierno Autónomo Municipal de Buena Vista</v>
          </cell>
          <cell r="E422" t="str">
            <v>Graciela Romero</v>
          </cell>
          <cell r="F422" t="str">
            <v>Acéfalo</v>
          </cell>
          <cell r="G422" t="str">
            <v>Huascar Nova</v>
          </cell>
        </row>
        <row r="423">
          <cell r="B423">
            <v>1711</v>
          </cell>
          <cell r="D423" t="str">
            <v>Gobierno Autónomo Municipal de San Carlos</v>
          </cell>
          <cell r="E423" t="str">
            <v>Graciela Romero</v>
          </cell>
          <cell r="F423" t="str">
            <v>Acéfalo</v>
          </cell>
          <cell r="G423" t="str">
            <v>Huascar Nova</v>
          </cell>
        </row>
        <row r="424">
          <cell r="B424">
            <v>1712</v>
          </cell>
          <cell r="D424" t="str">
            <v>Gobierno Autónomo Municipal de Yapacaní</v>
          </cell>
          <cell r="E424" t="str">
            <v>Graciela Romero</v>
          </cell>
          <cell r="F424" t="str">
            <v>Acéfalo</v>
          </cell>
          <cell r="G424" t="str">
            <v>Huascar Nova</v>
          </cell>
        </row>
        <row r="425">
          <cell r="B425">
            <v>1713</v>
          </cell>
          <cell r="D425" t="str">
            <v>Gobierno Autónomo Municipal de San José</v>
          </cell>
          <cell r="E425" t="str">
            <v>Graciela Romero</v>
          </cell>
          <cell r="F425" t="str">
            <v>Acéfalo</v>
          </cell>
          <cell r="G425" t="str">
            <v>Huascar Nova</v>
          </cell>
        </row>
        <row r="426">
          <cell r="B426">
            <v>1714</v>
          </cell>
          <cell r="D426" t="str">
            <v>Gobierno Autónomo Municipal de Pailón</v>
          </cell>
          <cell r="E426" t="str">
            <v>Graciela Romero</v>
          </cell>
          <cell r="F426" t="str">
            <v>Acéfalo</v>
          </cell>
          <cell r="G426" t="str">
            <v>Huascar Nova</v>
          </cell>
        </row>
        <row r="427">
          <cell r="B427">
            <v>1715</v>
          </cell>
          <cell r="D427" t="str">
            <v>Gobierno Autónomo Municipal de Roboré</v>
          </cell>
          <cell r="E427" t="str">
            <v>Graciela Romero</v>
          </cell>
          <cell r="F427" t="str">
            <v>Acéfalo</v>
          </cell>
          <cell r="G427" t="str">
            <v>Huascar Nova</v>
          </cell>
        </row>
        <row r="428">
          <cell r="B428">
            <v>1716</v>
          </cell>
          <cell r="D428" t="str">
            <v>Gobierno Autónomo Municipal de Portachuelo</v>
          </cell>
          <cell r="E428" t="str">
            <v>Graciela Romero</v>
          </cell>
          <cell r="F428" t="str">
            <v>Acéfalo</v>
          </cell>
          <cell r="G428" t="str">
            <v>Huascar Nova</v>
          </cell>
        </row>
        <row r="429">
          <cell r="B429">
            <v>1717</v>
          </cell>
          <cell r="D429" t="str">
            <v>Gobierno Autónomo Municipal de Santa Rosa del Sara</v>
          </cell>
          <cell r="E429" t="str">
            <v>Graciela Romero</v>
          </cell>
          <cell r="F429" t="str">
            <v>Acéfalo</v>
          </cell>
          <cell r="G429" t="str">
            <v>Huascar Nova</v>
          </cell>
        </row>
        <row r="430">
          <cell r="B430">
            <v>1718</v>
          </cell>
          <cell r="D430" t="str">
            <v>Gobierno Autónomo Municipal de Lagunillas</v>
          </cell>
          <cell r="E430" t="str">
            <v>Graciela Romero</v>
          </cell>
          <cell r="F430" t="str">
            <v>Acéfalo</v>
          </cell>
          <cell r="G430" t="str">
            <v>Huascar Nova</v>
          </cell>
        </row>
        <row r="431">
          <cell r="B431">
            <v>1720</v>
          </cell>
          <cell r="D431" t="str">
            <v>Gobierno Autónomo Municipal de Cabezas</v>
          </cell>
          <cell r="E431" t="str">
            <v>Graciela Romero</v>
          </cell>
          <cell r="F431" t="str">
            <v>Acéfalo</v>
          </cell>
          <cell r="G431" t="str">
            <v>Huascar Nova</v>
          </cell>
        </row>
        <row r="432">
          <cell r="B432">
            <v>1721</v>
          </cell>
          <cell r="D432" t="str">
            <v>Gobierno Autónomo Municipal de Cuevo</v>
          </cell>
          <cell r="E432" t="str">
            <v>Graciela Romero</v>
          </cell>
          <cell r="F432" t="str">
            <v>Acéfalo</v>
          </cell>
          <cell r="G432" t="str">
            <v>Huascar Nova</v>
          </cell>
        </row>
        <row r="433">
          <cell r="B433">
            <v>1722</v>
          </cell>
          <cell r="D433" t="str">
            <v>Gobierno Autónomo Municipal de Gutiérrez</v>
          </cell>
          <cell r="E433" t="str">
            <v>Graciela Romero</v>
          </cell>
          <cell r="F433" t="str">
            <v>Acéfalo</v>
          </cell>
          <cell r="G433" t="str">
            <v>Huascar Nova</v>
          </cell>
        </row>
        <row r="434">
          <cell r="B434">
            <v>1723</v>
          </cell>
          <cell r="D434" t="str">
            <v>Gobierno Autónomo Municipal de Camiri</v>
          </cell>
          <cell r="E434" t="str">
            <v>Graciela Romero</v>
          </cell>
          <cell r="F434" t="str">
            <v>Acéfalo</v>
          </cell>
          <cell r="G434" t="str">
            <v>Huascar Nova</v>
          </cell>
        </row>
        <row r="435">
          <cell r="B435">
            <v>1724</v>
          </cell>
          <cell r="D435" t="str">
            <v>Gobierno Autónomo Municipal de Boyuibe</v>
          </cell>
          <cell r="E435" t="str">
            <v>Graciela Romero</v>
          </cell>
          <cell r="F435" t="str">
            <v>Acéfalo</v>
          </cell>
          <cell r="G435" t="str">
            <v>Huascar Nova</v>
          </cell>
        </row>
        <row r="436">
          <cell r="B436">
            <v>1725</v>
          </cell>
          <cell r="D436" t="str">
            <v>Gobierno Autónomo Municipal de Vallegrande</v>
          </cell>
          <cell r="E436" t="str">
            <v>Graciela Romero</v>
          </cell>
          <cell r="F436" t="str">
            <v>Acéfalo</v>
          </cell>
          <cell r="G436" t="str">
            <v>Huascar Nova</v>
          </cell>
        </row>
        <row r="437">
          <cell r="B437">
            <v>1726</v>
          </cell>
          <cell r="D437" t="str">
            <v>Gobierno Autónomo Municipal de Trigal</v>
          </cell>
          <cell r="E437" t="str">
            <v>Graciela Romero</v>
          </cell>
          <cell r="F437" t="str">
            <v>Acéfalo</v>
          </cell>
          <cell r="G437" t="str">
            <v>Huascar Nova</v>
          </cell>
        </row>
        <row r="438">
          <cell r="B438">
            <v>1727</v>
          </cell>
          <cell r="D438" t="str">
            <v>Gobierno Autónomo Municipal de Moro Moro</v>
          </cell>
          <cell r="E438" t="str">
            <v>Graciela Romero</v>
          </cell>
          <cell r="F438" t="str">
            <v>Acéfalo</v>
          </cell>
          <cell r="G438" t="str">
            <v>Huascar Nova</v>
          </cell>
        </row>
        <row r="439">
          <cell r="B439">
            <v>1728</v>
          </cell>
          <cell r="D439" t="str">
            <v>Gobierno Autónomo Municipal de Postrer Valle</v>
          </cell>
          <cell r="E439" t="str">
            <v>Graciela Romero</v>
          </cell>
          <cell r="F439" t="str">
            <v>Acéfalo</v>
          </cell>
          <cell r="G439" t="str">
            <v>Huascar Nova</v>
          </cell>
        </row>
        <row r="440">
          <cell r="B440">
            <v>1729</v>
          </cell>
          <cell r="D440" t="str">
            <v>Gobierno Autónomo Municipal de Pucara</v>
          </cell>
          <cell r="E440" t="str">
            <v>Graciela Romero</v>
          </cell>
          <cell r="F440" t="str">
            <v>Acéfalo</v>
          </cell>
          <cell r="G440" t="str">
            <v>Huascar Nova</v>
          </cell>
        </row>
        <row r="441">
          <cell r="B441">
            <v>1730</v>
          </cell>
          <cell r="D441" t="str">
            <v>Gobierno Autónomo Municipal de Samaipata</v>
          </cell>
          <cell r="E441" t="str">
            <v>Graciela Romero</v>
          </cell>
          <cell r="F441" t="str">
            <v>Acéfalo</v>
          </cell>
          <cell r="G441" t="str">
            <v>Huascar Nova</v>
          </cell>
        </row>
        <row r="442">
          <cell r="B442">
            <v>1731</v>
          </cell>
          <cell r="D442" t="str">
            <v>Gobierno Autónomo Municipal de Pampa Grande</v>
          </cell>
          <cell r="E442" t="str">
            <v>Graciela Romero</v>
          </cell>
          <cell r="F442" t="str">
            <v>Acéfalo</v>
          </cell>
          <cell r="G442" t="str">
            <v>Huascar Nova</v>
          </cell>
        </row>
        <row r="443">
          <cell r="B443">
            <v>1732</v>
          </cell>
          <cell r="D443" t="str">
            <v>Gobierno Autónomo Municipal de Mairana</v>
          </cell>
          <cell r="E443" t="str">
            <v>Graciela Romero</v>
          </cell>
          <cell r="F443" t="str">
            <v>Acéfalo</v>
          </cell>
          <cell r="G443" t="str">
            <v>Huascar Nova</v>
          </cell>
        </row>
        <row r="444">
          <cell r="B444">
            <v>1733</v>
          </cell>
          <cell r="D444" t="str">
            <v>Gobierno Autónomo Municipal de Quirusillas</v>
          </cell>
          <cell r="E444" t="str">
            <v>Graciela Romero</v>
          </cell>
          <cell r="F444" t="str">
            <v>Acéfalo</v>
          </cell>
          <cell r="G444" t="str">
            <v>Huascar Nova</v>
          </cell>
        </row>
        <row r="445">
          <cell r="B445">
            <v>1734</v>
          </cell>
          <cell r="D445" t="str">
            <v>Gobierno Autónomo Municipal de Montero</v>
          </cell>
          <cell r="E445" t="str">
            <v>Graciela Romero</v>
          </cell>
          <cell r="F445" t="str">
            <v>Acéfalo</v>
          </cell>
          <cell r="G445" t="str">
            <v>Huascar Nova</v>
          </cell>
        </row>
        <row r="446">
          <cell r="B446">
            <v>1735</v>
          </cell>
          <cell r="D446" t="str">
            <v>Gobierno Autónomo Municipal de General Agustín Saavedra</v>
          </cell>
          <cell r="E446" t="str">
            <v>Graciela Romero</v>
          </cell>
          <cell r="F446" t="str">
            <v>Acéfalo</v>
          </cell>
          <cell r="G446" t="str">
            <v>Huascar Nova</v>
          </cell>
        </row>
        <row r="447">
          <cell r="B447">
            <v>1736</v>
          </cell>
          <cell r="D447" t="str">
            <v>Gobierno Autónomo Municipal de Mineros</v>
          </cell>
          <cell r="E447" t="str">
            <v>Graciela Romero</v>
          </cell>
          <cell r="F447" t="str">
            <v>Acéfalo</v>
          </cell>
          <cell r="G447" t="str">
            <v>Huascar Nova</v>
          </cell>
        </row>
        <row r="448">
          <cell r="B448">
            <v>1737</v>
          </cell>
          <cell r="D448" t="str">
            <v>Gobierno Autónomo Municipal de Concepción</v>
          </cell>
          <cell r="E448" t="str">
            <v>Graciela Romero</v>
          </cell>
          <cell r="F448" t="str">
            <v>Acéfalo</v>
          </cell>
          <cell r="G448" t="str">
            <v>Huascar Nova</v>
          </cell>
        </row>
        <row r="449">
          <cell r="B449">
            <v>1738</v>
          </cell>
          <cell r="D449" t="str">
            <v>Gobierno Autónomo Municipal de San Javier</v>
          </cell>
          <cell r="E449" t="str">
            <v>Graciela Romero</v>
          </cell>
          <cell r="F449" t="str">
            <v>Acéfalo</v>
          </cell>
          <cell r="G449" t="str">
            <v>Huascar Nova</v>
          </cell>
        </row>
        <row r="450">
          <cell r="B450">
            <v>1739</v>
          </cell>
          <cell r="D450" t="str">
            <v>Gobierno Autónomo Municipal de San Julián</v>
          </cell>
          <cell r="E450" t="str">
            <v>Graciela Romero</v>
          </cell>
          <cell r="F450" t="str">
            <v>Acéfalo</v>
          </cell>
          <cell r="G450" t="str">
            <v>Huascar Nova</v>
          </cell>
        </row>
        <row r="451">
          <cell r="B451">
            <v>1740</v>
          </cell>
          <cell r="D451" t="str">
            <v>Gobierno Autónomo Municipal de San Matías</v>
          </cell>
          <cell r="E451" t="str">
            <v>Graciela Romero</v>
          </cell>
          <cell r="F451" t="str">
            <v>Acéfalo</v>
          </cell>
          <cell r="G451" t="str">
            <v>Huascar Nova</v>
          </cell>
        </row>
        <row r="452">
          <cell r="B452">
            <v>1741</v>
          </cell>
          <cell r="D452" t="str">
            <v>Gobierno Autónomo Municipal de Comarapa</v>
          </cell>
          <cell r="E452" t="str">
            <v>Graciela Romero</v>
          </cell>
          <cell r="F452" t="str">
            <v>Acéfalo</v>
          </cell>
          <cell r="G452" t="str">
            <v>Huascar Nova</v>
          </cell>
        </row>
        <row r="453">
          <cell r="B453">
            <v>1742</v>
          </cell>
          <cell r="D453" t="str">
            <v>Gobierno Autónomo Municipal de Saipina</v>
          </cell>
          <cell r="E453" t="str">
            <v>Graciela Romero</v>
          </cell>
          <cell r="F453" t="str">
            <v>Acéfalo</v>
          </cell>
          <cell r="G453" t="str">
            <v>Huascar Nova</v>
          </cell>
        </row>
        <row r="454">
          <cell r="B454">
            <v>1743</v>
          </cell>
          <cell r="D454" t="str">
            <v>Gobierno Autónomo Municipal de Puerto Suárez</v>
          </cell>
          <cell r="E454" t="str">
            <v>Graciela Romero</v>
          </cell>
          <cell r="F454" t="str">
            <v>Acéfalo</v>
          </cell>
          <cell r="G454" t="str">
            <v>Huascar Nova</v>
          </cell>
        </row>
        <row r="455">
          <cell r="B455">
            <v>1744</v>
          </cell>
          <cell r="D455" t="str">
            <v>Gobierno Autónomo Municipal de Puerto Quijarro</v>
          </cell>
          <cell r="E455" t="str">
            <v>Graciela Romero</v>
          </cell>
          <cell r="F455" t="str">
            <v>Acéfalo</v>
          </cell>
          <cell r="G455" t="str">
            <v>Huascar Nova</v>
          </cell>
        </row>
        <row r="456">
          <cell r="B456">
            <v>1745</v>
          </cell>
          <cell r="D456" t="str">
            <v>Gobierno Autónomo Municipal de Ascención de Guarayos</v>
          </cell>
          <cell r="E456" t="str">
            <v>Graciela Romero</v>
          </cell>
          <cell r="F456" t="str">
            <v>Acéfalo</v>
          </cell>
          <cell r="G456" t="str">
            <v>Huascar Nova</v>
          </cell>
        </row>
        <row r="457">
          <cell r="B457">
            <v>1746</v>
          </cell>
          <cell r="D457" t="str">
            <v>Gobierno Autónomo Municipal de Urubicha</v>
          </cell>
          <cell r="E457" t="str">
            <v>Graciela Romero</v>
          </cell>
          <cell r="F457" t="str">
            <v>Acéfalo</v>
          </cell>
          <cell r="G457" t="str">
            <v>Huascar Nova</v>
          </cell>
        </row>
        <row r="458">
          <cell r="B458">
            <v>1747</v>
          </cell>
          <cell r="D458" t="str">
            <v>Gobierno Autónomo Municipal de El Puente</v>
          </cell>
          <cell r="E458" t="str">
            <v>Graciela Romero</v>
          </cell>
          <cell r="F458" t="str">
            <v>Acéfalo</v>
          </cell>
          <cell r="G458" t="str">
            <v>Huascar Nova</v>
          </cell>
        </row>
        <row r="459">
          <cell r="B459">
            <v>1748</v>
          </cell>
          <cell r="D459" t="str">
            <v>Gobierno Autónomo Municipal de Okinawa Uno</v>
          </cell>
          <cell r="E459" t="str">
            <v>Graciela Romero</v>
          </cell>
          <cell r="F459" t="str">
            <v>Acéfalo</v>
          </cell>
          <cell r="G459" t="str">
            <v>Huascar Nova</v>
          </cell>
        </row>
        <row r="460">
          <cell r="B460">
            <v>1749</v>
          </cell>
          <cell r="D460" t="str">
            <v>Gobierno Autónomo Municipal de San Antonio de Lomerio</v>
          </cell>
          <cell r="E460" t="str">
            <v>Graciela Romero</v>
          </cell>
          <cell r="F460" t="str">
            <v>Acéfalo</v>
          </cell>
          <cell r="G460" t="str">
            <v>Huascar Nova</v>
          </cell>
        </row>
        <row r="461">
          <cell r="B461">
            <v>1750</v>
          </cell>
          <cell r="D461" t="str">
            <v>Gobierno Autónomo Municipal de San Ramón</v>
          </cell>
          <cell r="E461" t="str">
            <v>Graciela Romero</v>
          </cell>
          <cell r="F461" t="str">
            <v>Acéfalo</v>
          </cell>
          <cell r="G461" t="str">
            <v>Huascar Nova</v>
          </cell>
        </row>
        <row r="462">
          <cell r="B462">
            <v>1751</v>
          </cell>
          <cell r="D462" t="str">
            <v>Gobierno Autónomo Municipal de El Carmen Rivero Tórrez</v>
          </cell>
          <cell r="E462" t="str">
            <v>Graciela Romero</v>
          </cell>
          <cell r="F462" t="str">
            <v>Acéfalo</v>
          </cell>
          <cell r="G462" t="str">
            <v>Huascar Nova</v>
          </cell>
        </row>
        <row r="463">
          <cell r="B463">
            <v>1752</v>
          </cell>
          <cell r="D463" t="str">
            <v>Gobierno Autónomo Municipal de San Juan</v>
          </cell>
          <cell r="E463" t="str">
            <v>Graciela Romero</v>
          </cell>
          <cell r="F463" t="str">
            <v>Acéfalo</v>
          </cell>
          <cell r="G463" t="str">
            <v>Huascar Nova</v>
          </cell>
        </row>
        <row r="464">
          <cell r="B464">
            <v>1753</v>
          </cell>
          <cell r="D464" t="str">
            <v>Gobierno Autónomo Municipal de Fernández Alonso</v>
          </cell>
          <cell r="E464" t="str">
            <v>Graciela Romero</v>
          </cell>
          <cell r="F464" t="str">
            <v>Acéfalo</v>
          </cell>
          <cell r="G464" t="str">
            <v>Huascar Nova</v>
          </cell>
        </row>
        <row r="465">
          <cell r="B465">
            <v>1754</v>
          </cell>
          <cell r="D465" t="str">
            <v>Gobierno Autónomo Municipal de San Pedro</v>
          </cell>
          <cell r="E465" t="str">
            <v>Graciela Romero</v>
          </cell>
          <cell r="F465" t="str">
            <v>Acéfalo</v>
          </cell>
          <cell r="G465" t="str">
            <v>Huascar Nova</v>
          </cell>
        </row>
        <row r="466">
          <cell r="B466">
            <v>1755</v>
          </cell>
          <cell r="D466" t="str">
            <v>Gobierno Autónomo Municipal de Cuatro Cañadas</v>
          </cell>
          <cell r="E466" t="str">
            <v>Graciela Romero</v>
          </cell>
          <cell r="F466" t="str">
            <v>Acéfalo</v>
          </cell>
          <cell r="G466" t="str">
            <v>Huascar Nova</v>
          </cell>
        </row>
        <row r="467">
          <cell r="B467">
            <v>1756</v>
          </cell>
          <cell r="D467" t="str">
            <v>Gobierno Autónomo Municipal de Colpa Bélgica</v>
          </cell>
          <cell r="E467" t="str">
            <v>Graciela Romero</v>
          </cell>
          <cell r="F467" t="str">
            <v>Acéfalo</v>
          </cell>
          <cell r="G467" t="str">
            <v>Huascar Nova</v>
          </cell>
        </row>
        <row r="468">
          <cell r="B468">
            <v>1801</v>
          </cell>
          <cell r="D468" t="str">
            <v>Gobierno Autónomo Municipal de Trinidad</v>
          </cell>
          <cell r="E468" t="str">
            <v>Graciela Romero</v>
          </cell>
          <cell r="F468" t="str">
            <v>Acéfalo</v>
          </cell>
          <cell r="G468" t="str">
            <v>Huascar Nova</v>
          </cell>
        </row>
        <row r="469">
          <cell r="B469">
            <v>1802</v>
          </cell>
          <cell r="D469" t="str">
            <v>Gobierno Autónomo Municipal de San Javier</v>
          </cell>
          <cell r="E469" t="str">
            <v>Graciela Romero</v>
          </cell>
          <cell r="F469" t="str">
            <v>Acéfalo</v>
          </cell>
          <cell r="G469" t="str">
            <v>Huascar Nova</v>
          </cell>
        </row>
        <row r="470">
          <cell r="B470">
            <v>1803</v>
          </cell>
          <cell r="D470" t="str">
            <v>Gobierno Autónomo Municipal de Riberalta</v>
          </cell>
          <cell r="E470" t="str">
            <v>Graciela Romero</v>
          </cell>
          <cell r="F470" t="str">
            <v>Acéfalo</v>
          </cell>
          <cell r="G470" t="str">
            <v>Huascar Nova</v>
          </cell>
        </row>
        <row r="471">
          <cell r="B471">
            <v>1805</v>
          </cell>
          <cell r="D471" t="str">
            <v>Gobierno Autónomo Municipal de Puerto Guayaramerín</v>
          </cell>
          <cell r="E471" t="str">
            <v>Graciela Romero</v>
          </cell>
          <cell r="F471" t="str">
            <v>Acéfalo</v>
          </cell>
          <cell r="G471" t="str">
            <v>Huascar Nova</v>
          </cell>
        </row>
        <row r="472">
          <cell r="B472">
            <v>1806</v>
          </cell>
          <cell r="D472" t="str">
            <v>Gobierno Autónomo Municipal de Reyes</v>
          </cell>
          <cell r="E472" t="str">
            <v>Graciela Romero</v>
          </cell>
          <cell r="F472" t="str">
            <v>Acéfalo</v>
          </cell>
          <cell r="G472" t="str">
            <v>Huascar Nova</v>
          </cell>
        </row>
        <row r="473">
          <cell r="B473">
            <v>1807</v>
          </cell>
          <cell r="D473" t="str">
            <v>Gobierno Autónomo Municipal de Puerto Rurrenabaque</v>
          </cell>
          <cell r="E473" t="str">
            <v>Graciela Romero</v>
          </cell>
          <cell r="F473" t="str">
            <v>Acéfalo</v>
          </cell>
          <cell r="G473" t="str">
            <v>Huascar Nova</v>
          </cell>
        </row>
        <row r="474">
          <cell r="B474">
            <v>1808</v>
          </cell>
          <cell r="D474" t="str">
            <v>Gobierno Autónomo Municipal de San Borja</v>
          </cell>
          <cell r="E474" t="str">
            <v>Graciela Romero</v>
          </cell>
          <cell r="F474" t="str">
            <v>Acéfalo</v>
          </cell>
          <cell r="G474" t="str">
            <v>Huascar Nova</v>
          </cell>
        </row>
        <row r="475">
          <cell r="B475">
            <v>1809</v>
          </cell>
          <cell r="D475" t="str">
            <v>Gobierno Autónomo Municipal de Santa Rosa</v>
          </cell>
          <cell r="E475" t="str">
            <v>Graciela Romero</v>
          </cell>
          <cell r="F475" t="str">
            <v>Acéfalo</v>
          </cell>
          <cell r="G475" t="str">
            <v>Huascar Nova</v>
          </cell>
        </row>
        <row r="476">
          <cell r="B476">
            <v>1810</v>
          </cell>
          <cell r="D476" t="str">
            <v>Gobierno Autónomo Municipal de Santa Ana</v>
          </cell>
          <cell r="E476" t="str">
            <v>Graciela Romero</v>
          </cell>
          <cell r="F476" t="str">
            <v>Acéfalo</v>
          </cell>
          <cell r="G476" t="str">
            <v>Huascar Nova</v>
          </cell>
        </row>
        <row r="477">
          <cell r="B477">
            <v>1811</v>
          </cell>
          <cell r="D477" t="str">
            <v>Gobierno Autónomo Municipal de San Ignacio</v>
          </cell>
          <cell r="E477" t="str">
            <v>Graciela Romero</v>
          </cell>
          <cell r="F477" t="str">
            <v>Acéfalo</v>
          </cell>
          <cell r="G477" t="str">
            <v>Huascar Nova</v>
          </cell>
        </row>
        <row r="478">
          <cell r="B478">
            <v>1812</v>
          </cell>
          <cell r="D478" t="str">
            <v>Gobierno Autónomo Municipal de Loreto</v>
          </cell>
          <cell r="E478" t="str">
            <v>Graciela Romero</v>
          </cell>
          <cell r="F478" t="str">
            <v>Acéfalo</v>
          </cell>
          <cell r="G478" t="str">
            <v>Huascar Nova</v>
          </cell>
        </row>
        <row r="479">
          <cell r="B479">
            <v>1813</v>
          </cell>
          <cell r="D479" t="str">
            <v>Gobierno Autónomo Municipal de San Andrés</v>
          </cell>
          <cell r="E479" t="str">
            <v>Graciela Romero</v>
          </cell>
          <cell r="F479" t="str">
            <v>Acéfalo</v>
          </cell>
          <cell r="G479" t="str">
            <v>Huascar Nova</v>
          </cell>
        </row>
        <row r="480">
          <cell r="B480">
            <v>1814</v>
          </cell>
          <cell r="D480" t="str">
            <v>Gobierno Autónomo Municipal de San Joaquín</v>
          </cell>
          <cell r="E480" t="str">
            <v>Graciela Romero</v>
          </cell>
          <cell r="F480" t="str">
            <v>Acéfalo</v>
          </cell>
          <cell r="G480" t="str">
            <v>Huascar Nova</v>
          </cell>
        </row>
        <row r="481">
          <cell r="B481">
            <v>1815</v>
          </cell>
          <cell r="D481" t="str">
            <v>Gobierno Autónomo Municipal de San Ramón</v>
          </cell>
          <cell r="E481" t="str">
            <v>Graciela Romero</v>
          </cell>
          <cell r="F481" t="str">
            <v>Acéfalo</v>
          </cell>
          <cell r="G481" t="str">
            <v>Huascar Nova</v>
          </cell>
        </row>
        <row r="482">
          <cell r="B482">
            <v>1816</v>
          </cell>
          <cell r="D482" t="str">
            <v>Gobierno Autónomo Municipal de Puerto Síles</v>
          </cell>
          <cell r="E482" t="str">
            <v>Graciela Romero</v>
          </cell>
          <cell r="F482" t="str">
            <v>Acéfalo</v>
          </cell>
          <cell r="G482" t="str">
            <v>Huascar Nova</v>
          </cell>
        </row>
        <row r="483">
          <cell r="B483">
            <v>1817</v>
          </cell>
          <cell r="D483" t="str">
            <v>Gobierno Autónomo Municipal de Magdalena</v>
          </cell>
          <cell r="E483" t="str">
            <v>Graciela Romero</v>
          </cell>
          <cell r="F483" t="str">
            <v>Acéfalo</v>
          </cell>
          <cell r="G483" t="str">
            <v>Huascar Nova</v>
          </cell>
        </row>
        <row r="484">
          <cell r="B484">
            <v>1818</v>
          </cell>
          <cell r="D484" t="str">
            <v>Gobierno Autónomo Municipal de Baures</v>
          </cell>
          <cell r="E484" t="str">
            <v>Graciela Romero</v>
          </cell>
          <cell r="F484" t="str">
            <v>Acéfalo</v>
          </cell>
          <cell r="G484" t="str">
            <v>Huascar Nova</v>
          </cell>
        </row>
        <row r="485">
          <cell r="B485">
            <v>1819</v>
          </cell>
          <cell r="D485" t="str">
            <v>Gobierno Autónomo Municipal de Huacaraje</v>
          </cell>
          <cell r="E485" t="str">
            <v>Graciela Romero</v>
          </cell>
          <cell r="F485" t="str">
            <v>Acéfalo</v>
          </cell>
          <cell r="G485" t="str">
            <v>Huascar Nova</v>
          </cell>
        </row>
        <row r="486">
          <cell r="B486">
            <v>1820</v>
          </cell>
          <cell r="D486" t="str">
            <v>Gobierno Autónomo Municipal de Exaltación</v>
          </cell>
          <cell r="E486" t="str">
            <v>Graciela Romero</v>
          </cell>
          <cell r="F486" t="str">
            <v>Acéfalo</v>
          </cell>
          <cell r="G486" t="str">
            <v>Huascar Nova</v>
          </cell>
        </row>
        <row r="487">
          <cell r="B487">
            <v>1901</v>
          </cell>
          <cell r="D487" t="str">
            <v>Gobierno Autónomo Municipal de Cobija</v>
          </cell>
          <cell r="E487" t="str">
            <v>Graciela Romero</v>
          </cell>
          <cell r="F487" t="str">
            <v>Acéfalo</v>
          </cell>
          <cell r="G487" t="str">
            <v>Huascar Nova</v>
          </cell>
        </row>
        <row r="488">
          <cell r="B488">
            <v>1902</v>
          </cell>
          <cell r="D488" t="str">
            <v>Gobierno Autónomo Municipal de Porvenir</v>
          </cell>
          <cell r="E488" t="str">
            <v>Graciela Romero</v>
          </cell>
          <cell r="F488" t="str">
            <v>Acéfalo</v>
          </cell>
          <cell r="G488" t="str">
            <v>Huascar Nova</v>
          </cell>
        </row>
        <row r="489">
          <cell r="B489">
            <v>1903</v>
          </cell>
          <cell r="D489" t="str">
            <v>Gobierno Autónomo Municipal de Bolpebra</v>
          </cell>
          <cell r="E489" t="str">
            <v>Graciela Romero</v>
          </cell>
          <cell r="F489" t="str">
            <v>Acéfalo</v>
          </cell>
          <cell r="G489" t="str">
            <v>Huascar Nova</v>
          </cell>
        </row>
        <row r="490">
          <cell r="B490">
            <v>1904</v>
          </cell>
          <cell r="D490" t="str">
            <v>Gobierno Autónomo Municipal de Bella Flor</v>
          </cell>
          <cell r="E490" t="str">
            <v>Graciela Romero</v>
          </cell>
          <cell r="F490" t="str">
            <v>Acéfalo</v>
          </cell>
          <cell r="G490" t="str">
            <v>Huascar Nova</v>
          </cell>
        </row>
        <row r="491">
          <cell r="B491">
            <v>1905</v>
          </cell>
          <cell r="D491" t="str">
            <v>Gobierno Autónomo Municipal de Puerto Rico</v>
          </cell>
          <cell r="E491" t="str">
            <v>Graciela Romero</v>
          </cell>
          <cell r="F491" t="str">
            <v>Acéfalo</v>
          </cell>
          <cell r="G491" t="str">
            <v>Huascar Nova</v>
          </cell>
        </row>
        <row r="492">
          <cell r="B492">
            <v>1906</v>
          </cell>
          <cell r="D492" t="str">
            <v>Gobierno Autónomo Municipal de San Pedro</v>
          </cell>
          <cell r="E492" t="str">
            <v>Graciela Romero</v>
          </cell>
          <cell r="F492" t="str">
            <v>Acéfalo</v>
          </cell>
          <cell r="G492" t="str">
            <v>Huascar Nova</v>
          </cell>
        </row>
        <row r="493">
          <cell r="B493">
            <v>1907</v>
          </cell>
          <cell r="D493" t="str">
            <v>Gobierno Autónomo Municipal de Filadelfia</v>
          </cell>
          <cell r="E493" t="str">
            <v>Graciela Romero</v>
          </cell>
          <cell r="F493" t="str">
            <v>Acéfalo</v>
          </cell>
          <cell r="G493" t="str">
            <v>Huascar Nova</v>
          </cell>
        </row>
        <row r="494">
          <cell r="B494">
            <v>1908</v>
          </cell>
          <cell r="D494" t="str">
            <v>Gobierno Autónomo Municipal de Puerto Gonzalo Moreno</v>
          </cell>
          <cell r="E494" t="str">
            <v>Graciela Romero</v>
          </cell>
          <cell r="F494" t="str">
            <v>Acéfalo</v>
          </cell>
          <cell r="G494" t="str">
            <v>Huascar Nova</v>
          </cell>
        </row>
        <row r="495">
          <cell r="B495">
            <v>1909</v>
          </cell>
          <cell r="D495" t="str">
            <v>Gobierno Autónomo Municipal de San Lorenzo</v>
          </cell>
          <cell r="E495" t="str">
            <v>Graciela Romero</v>
          </cell>
          <cell r="F495" t="str">
            <v>Acéfalo</v>
          </cell>
          <cell r="G495" t="str">
            <v>Huascar Nova</v>
          </cell>
        </row>
        <row r="496">
          <cell r="B496">
            <v>1910</v>
          </cell>
          <cell r="D496" t="str">
            <v>Gobierno Autónomo Municipal de Sena</v>
          </cell>
          <cell r="E496" t="str">
            <v>Graciela Romero</v>
          </cell>
          <cell r="F496" t="str">
            <v>Acéfalo</v>
          </cell>
          <cell r="G496" t="str">
            <v>Huascar Nova</v>
          </cell>
        </row>
        <row r="497">
          <cell r="B497">
            <v>1911</v>
          </cell>
          <cell r="D497" t="str">
            <v>Gobierno Autónomo Municipal de Santa Rosa del Abuná</v>
          </cell>
          <cell r="E497" t="str">
            <v>Graciela Romero</v>
          </cell>
          <cell r="F497" t="str">
            <v>Acéfalo</v>
          </cell>
          <cell r="G497" t="str">
            <v>Huascar Nova</v>
          </cell>
        </row>
        <row r="498">
          <cell r="B498">
            <v>1912</v>
          </cell>
          <cell r="D498" t="str">
            <v>Gobierno Autónomo Municipal de Ingavi (Humaita)</v>
          </cell>
          <cell r="E498" t="str">
            <v>Graciela Romero</v>
          </cell>
          <cell r="F498" t="str">
            <v>Acéfalo</v>
          </cell>
          <cell r="G498" t="str">
            <v>Huascar Nova</v>
          </cell>
        </row>
        <row r="499">
          <cell r="B499">
            <v>1913</v>
          </cell>
          <cell r="D499" t="str">
            <v>Gobierno Autónomo Municipal de Nueva Esperanza</v>
          </cell>
          <cell r="E499" t="str">
            <v>Graciela Romero</v>
          </cell>
          <cell r="F499" t="str">
            <v>Acéfalo</v>
          </cell>
          <cell r="G499" t="str">
            <v>Huascar Nova</v>
          </cell>
        </row>
        <row r="500">
          <cell r="B500">
            <v>1914</v>
          </cell>
          <cell r="D500" t="str">
            <v>Gobierno Autónomo Municipal de Villa Nueva (Loma Alta)</v>
          </cell>
          <cell r="E500" t="str">
            <v>Graciela Romero</v>
          </cell>
          <cell r="F500" t="str">
            <v>Acéfalo</v>
          </cell>
          <cell r="G500" t="str">
            <v>Huascar Nova</v>
          </cell>
        </row>
        <row r="501">
          <cell r="B501">
            <v>1915</v>
          </cell>
          <cell r="D501" t="str">
            <v>Gobierno Autónomo Municipal de Santos Mercado</v>
          </cell>
          <cell r="E501" t="str">
            <v>Graciela Romero</v>
          </cell>
          <cell r="F501" t="str">
            <v>Acéfalo</v>
          </cell>
          <cell r="G501" t="str">
            <v>Huascar Nova</v>
          </cell>
        </row>
        <row r="502">
          <cell r="B502">
            <v>138</v>
          </cell>
          <cell r="D502" t="str">
            <v>Universidad Mayor Real y Pontificia de San Francisco Xavier</v>
          </cell>
          <cell r="E502" t="str">
            <v>Judith Machicado</v>
          </cell>
          <cell r="F502" t="str">
            <v>Acéfalo</v>
          </cell>
          <cell r="G502" t="str">
            <v>Judith Machicado</v>
          </cell>
        </row>
        <row r="503">
          <cell r="B503">
            <v>139</v>
          </cell>
          <cell r="D503" t="str">
            <v>Universidad Mayor de San Andrés</v>
          </cell>
          <cell r="E503" t="str">
            <v>Judith Machicado</v>
          </cell>
          <cell r="F503" t="str">
            <v>Acéfalo</v>
          </cell>
          <cell r="G503" t="str">
            <v>Judith Machicado</v>
          </cell>
        </row>
        <row r="504">
          <cell r="B504">
            <v>140</v>
          </cell>
          <cell r="D504" t="str">
            <v>Universidad Pública de El Alto</v>
          </cell>
          <cell r="E504" t="str">
            <v>Judith Machicado</v>
          </cell>
          <cell r="F504" t="str">
            <v>Acéfalo</v>
          </cell>
          <cell r="G504" t="str">
            <v>Judith Machicado</v>
          </cell>
        </row>
        <row r="505">
          <cell r="B505">
            <v>141</v>
          </cell>
          <cell r="D505" t="str">
            <v>Universidad Mayor de San Simón</v>
          </cell>
          <cell r="E505" t="str">
            <v>Judith Machicado</v>
          </cell>
          <cell r="F505" t="str">
            <v>Acéfalo</v>
          </cell>
          <cell r="G505" t="str">
            <v>Judith Machicado</v>
          </cell>
        </row>
        <row r="506">
          <cell r="B506">
            <v>142</v>
          </cell>
          <cell r="D506" t="str">
            <v>Universidad Técnica de Oruro</v>
          </cell>
          <cell r="E506" t="str">
            <v>Judith Machicado</v>
          </cell>
          <cell r="F506" t="str">
            <v>Acéfalo</v>
          </cell>
          <cell r="G506" t="str">
            <v>Judith Machicado</v>
          </cell>
        </row>
        <row r="507">
          <cell r="B507">
            <v>143</v>
          </cell>
          <cell r="D507" t="str">
            <v>Universidad Autónoma Tomás Frías</v>
          </cell>
          <cell r="E507" t="str">
            <v>Judith Machicado</v>
          </cell>
          <cell r="F507" t="str">
            <v>Acéfalo</v>
          </cell>
          <cell r="G507" t="str">
            <v>Judith Machicado</v>
          </cell>
        </row>
        <row r="508">
          <cell r="B508">
            <v>144</v>
          </cell>
          <cell r="D508" t="str">
            <v>Universidad Nacional Siglo XX</v>
          </cell>
          <cell r="E508" t="str">
            <v>Judith Machicado</v>
          </cell>
          <cell r="F508" t="str">
            <v>Acéfalo</v>
          </cell>
          <cell r="G508" t="str">
            <v>Judith Machicado</v>
          </cell>
        </row>
        <row r="509">
          <cell r="B509">
            <v>145</v>
          </cell>
          <cell r="D509" t="str">
            <v>Universidad Autónoma Juan Misael Saracho</v>
          </cell>
          <cell r="E509" t="str">
            <v>Judith Machicado</v>
          </cell>
          <cell r="F509" t="str">
            <v>Acéfalo</v>
          </cell>
          <cell r="G509" t="str">
            <v>Judith Machicado</v>
          </cell>
        </row>
        <row r="510">
          <cell r="B510">
            <v>146</v>
          </cell>
          <cell r="D510" t="str">
            <v>Universidad Autónoma Gabriel René Moreno</v>
          </cell>
          <cell r="E510" t="str">
            <v>Judith Machicado</v>
          </cell>
          <cell r="F510" t="str">
            <v>Acéfalo</v>
          </cell>
          <cell r="G510" t="str">
            <v>Judith Machicado</v>
          </cell>
        </row>
        <row r="511">
          <cell r="B511">
            <v>147</v>
          </cell>
          <cell r="D511" t="str">
            <v>Universidad Autónoma del Beni José Ballivián</v>
          </cell>
          <cell r="E511" t="str">
            <v>Judith Machicado</v>
          </cell>
          <cell r="F511" t="str">
            <v>Acéfalo</v>
          </cell>
          <cell r="G511" t="str">
            <v>Judith Machicado</v>
          </cell>
        </row>
        <row r="512">
          <cell r="B512">
            <v>148</v>
          </cell>
          <cell r="D512" t="str">
            <v>Universidad Amazónica de Pando</v>
          </cell>
          <cell r="E512" t="str">
            <v>Judith Machicado</v>
          </cell>
          <cell r="F512" t="str">
            <v>Acéfalo</v>
          </cell>
          <cell r="G512" t="str">
            <v>Judith Machicado</v>
          </cell>
        </row>
        <row r="513">
          <cell r="B513">
            <v>265</v>
          </cell>
          <cell r="D513" t="str">
            <v>Direc. Dptal. de Educación  Chuquisaca</v>
          </cell>
          <cell r="E513" t="str">
            <v>Graciela Romero</v>
          </cell>
          <cell r="F513" t="str">
            <v>Graciela Romero</v>
          </cell>
          <cell r="G513" t="str">
            <v>Belen Espejo</v>
          </cell>
        </row>
        <row r="514">
          <cell r="B514">
            <v>266</v>
          </cell>
          <cell r="D514" t="str">
            <v>Direc. Dptal. de Educación La Paz</v>
          </cell>
          <cell r="E514" t="str">
            <v>Graciela Romero</v>
          </cell>
          <cell r="F514" t="str">
            <v>Graciela Romero</v>
          </cell>
          <cell r="G514" t="str">
            <v>Belen Espejo</v>
          </cell>
        </row>
        <row r="515">
          <cell r="B515">
            <v>267</v>
          </cell>
          <cell r="D515" t="str">
            <v>Direc. Dptal. de Educación Cochabamba</v>
          </cell>
          <cell r="E515" t="str">
            <v>Graciela Romero</v>
          </cell>
          <cell r="F515" t="str">
            <v>Graciela Romero</v>
          </cell>
          <cell r="G515" t="str">
            <v>Belen Espejo</v>
          </cell>
        </row>
        <row r="516">
          <cell r="B516">
            <v>268</v>
          </cell>
          <cell r="D516" t="str">
            <v>Direc. Dptal. de Educación Oruro</v>
          </cell>
          <cell r="E516" t="str">
            <v>Graciela Romero</v>
          </cell>
          <cell r="F516" t="str">
            <v>Graciela Romero</v>
          </cell>
          <cell r="G516" t="str">
            <v>Belen Espejo</v>
          </cell>
        </row>
        <row r="517">
          <cell r="B517">
            <v>269</v>
          </cell>
          <cell r="D517" t="str">
            <v>Direc. Dptal. de Educación Potosí</v>
          </cell>
          <cell r="E517" t="str">
            <v>Graciela Romero</v>
          </cell>
          <cell r="F517" t="str">
            <v>Graciela Romero</v>
          </cell>
          <cell r="G517" t="str">
            <v>Belen Espejo</v>
          </cell>
        </row>
        <row r="518">
          <cell r="B518">
            <v>270</v>
          </cell>
          <cell r="D518" t="str">
            <v>Direc. Dptal. de Educación Tarija</v>
          </cell>
          <cell r="E518" t="str">
            <v>Graciela Romero</v>
          </cell>
          <cell r="F518" t="str">
            <v>Graciela Romero</v>
          </cell>
          <cell r="G518" t="str">
            <v>Belen Espejo</v>
          </cell>
        </row>
        <row r="519">
          <cell r="B519">
            <v>271</v>
          </cell>
          <cell r="D519" t="str">
            <v>Direc. Dptal. de Educación Santa Cruz</v>
          </cell>
          <cell r="E519" t="str">
            <v>Graciela Romero</v>
          </cell>
          <cell r="F519" t="str">
            <v>Graciela Romero</v>
          </cell>
          <cell r="G519" t="str">
            <v>Belen Espejo</v>
          </cell>
        </row>
        <row r="520">
          <cell r="B520">
            <v>272</v>
          </cell>
          <cell r="D520" t="str">
            <v>Direc. Dptal. de Educación Beni</v>
          </cell>
          <cell r="E520" t="str">
            <v>Graciela Romero</v>
          </cell>
          <cell r="F520" t="str">
            <v>Graciela Romero</v>
          </cell>
          <cell r="G520" t="str">
            <v>Belen Espejo</v>
          </cell>
        </row>
        <row r="521">
          <cell r="B521">
            <v>273</v>
          </cell>
          <cell r="D521" t="str">
            <v>Direc. Dptal. de Educación Pando</v>
          </cell>
          <cell r="E521" t="str">
            <v>Graciela Romero</v>
          </cell>
          <cell r="F521" t="str">
            <v>Graciela Romero</v>
          </cell>
          <cell r="G521" t="str">
            <v>Belen Espejo</v>
          </cell>
        </row>
        <row r="522">
          <cell r="B522">
            <v>298</v>
          </cell>
          <cell r="D522" t="str">
            <v>Servicio Departamental de Riego - Chuquisaca</v>
          </cell>
          <cell r="E522" t="str">
            <v>Yesenia Apaza</v>
          </cell>
          <cell r="F522" t="str">
            <v>Acéfalo (1)</v>
          </cell>
          <cell r="G522" t="str">
            <v>Guadalupe Challco</v>
          </cell>
        </row>
        <row r="523">
          <cell r="B523">
            <v>299</v>
          </cell>
          <cell r="D523" t="str">
            <v>Servicio Departamental de Riego - La Paz</v>
          </cell>
          <cell r="E523" t="str">
            <v>Yesenia Apaza</v>
          </cell>
          <cell r="F523" t="str">
            <v>Acéfalo (1)</v>
          </cell>
          <cell r="G523" t="str">
            <v>Guadalupe Challco</v>
          </cell>
        </row>
        <row r="524">
          <cell r="B524">
            <v>300</v>
          </cell>
          <cell r="D524" t="str">
            <v>Servicio Departamental de Riego - Cochabamba</v>
          </cell>
          <cell r="E524" t="str">
            <v>Yesenia Apaza</v>
          </cell>
          <cell r="F524" t="str">
            <v>Acéfalo (1)</v>
          </cell>
          <cell r="G524" t="str">
            <v>Guadalupe Challco</v>
          </cell>
        </row>
        <row r="525">
          <cell r="B525">
            <v>301</v>
          </cell>
          <cell r="D525" t="str">
            <v>Servicio Departamental de Riego - Oruro</v>
          </cell>
          <cell r="E525" t="str">
            <v>Yesenia Apaza</v>
          </cell>
          <cell r="F525" t="str">
            <v>Acéfalo (1)</v>
          </cell>
          <cell r="G525" t="str">
            <v>Guadalupe Challco</v>
          </cell>
        </row>
        <row r="526">
          <cell r="B526">
            <v>302</v>
          </cell>
          <cell r="D526" t="str">
            <v>Servicio Departamental de Riego - Potosí</v>
          </cell>
          <cell r="E526" t="str">
            <v>Yesenia Apaza</v>
          </cell>
          <cell r="F526" t="str">
            <v>Acéfalo (1)</v>
          </cell>
          <cell r="G526" t="str">
            <v>Guadalupe Challco</v>
          </cell>
        </row>
        <row r="527">
          <cell r="B527">
            <v>303</v>
          </cell>
          <cell r="D527" t="str">
            <v>Servicio Departamental de Riego - Tarija</v>
          </cell>
          <cell r="E527" t="str">
            <v>Yesenia Apaza</v>
          </cell>
          <cell r="F527" t="str">
            <v>Acéfalo (1)</v>
          </cell>
          <cell r="G527" t="str">
            <v>Guadalupe Challco</v>
          </cell>
        </row>
        <row r="528">
          <cell r="B528">
            <v>901</v>
          </cell>
          <cell r="D528" t="str">
            <v>Gobierno Autónomo Departamental de Chuquisaca</v>
          </cell>
          <cell r="E528" t="str">
            <v>Virginia Callisaya</v>
          </cell>
          <cell r="F528" t="str">
            <v>Acéfalo</v>
          </cell>
          <cell r="G528" t="str">
            <v>Virginia Callisaya</v>
          </cell>
        </row>
        <row r="529">
          <cell r="B529">
            <v>902</v>
          </cell>
          <cell r="D529" t="str">
            <v>Gobierno Autónomo Departamental de La Paz</v>
          </cell>
          <cell r="E529" t="str">
            <v>Virginia Callisaya</v>
          </cell>
          <cell r="F529" t="str">
            <v>Acéfalo</v>
          </cell>
          <cell r="G529" t="str">
            <v>Virginia Callisaya</v>
          </cell>
        </row>
        <row r="530">
          <cell r="B530">
            <v>903</v>
          </cell>
          <cell r="D530" t="str">
            <v>Gobierno Autónomo Departamental de Cochabamba</v>
          </cell>
          <cell r="E530" t="str">
            <v>Virginia Callisaya</v>
          </cell>
          <cell r="F530" t="str">
            <v>Acéfalo</v>
          </cell>
          <cell r="G530" t="str">
            <v>Virginia Callisaya</v>
          </cell>
        </row>
        <row r="531">
          <cell r="B531">
            <v>904</v>
          </cell>
          <cell r="D531" t="str">
            <v>Gobierno Autónomo Departamental de Oruro</v>
          </cell>
          <cell r="E531" t="str">
            <v>Virginia Callisaya</v>
          </cell>
          <cell r="F531" t="str">
            <v>Acéfalo</v>
          </cell>
          <cell r="G531" t="str">
            <v>Virginia Callisaya</v>
          </cell>
        </row>
        <row r="532">
          <cell r="B532">
            <v>905</v>
          </cell>
          <cell r="D532" t="str">
            <v>Gobierno Autónomo Departamental de Potosí</v>
          </cell>
          <cell r="E532" t="str">
            <v>Virginia Callisaya</v>
          </cell>
          <cell r="F532" t="str">
            <v>Acéfalo</v>
          </cell>
          <cell r="G532" t="str">
            <v>Virginia Callisaya</v>
          </cell>
        </row>
        <row r="533">
          <cell r="B533">
            <v>906</v>
          </cell>
          <cell r="D533" t="str">
            <v>Gobierno Autónomo Departamental de Tarija</v>
          </cell>
          <cell r="E533" t="str">
            <v>Virginia Callisaya</v>
          </cell>
          <cell r="F533" t="str">
            <v>Acéfalo</v>
          </cell>
          <cell r="G533" t="str">
            <v>Virginia Callisaya</v>
          </cell>
        </row>
        <row r="534">
          <cell r="B534">
            <v>907</v>
          </cell>
          <cell r="D534" t="str">
            <v>Gobierno Autónomo Departamental de Santa Cruz</v>
          </cell>
          <cell r="E534" t="str">
            <v>Virginia Callisaya</v>
          </cell>
          <cell r="F534" t="str">
            <v>Acéfalo</v>
          </cell>
          <cell r="G534" t="str">
            <v>Virginia Callisaya</v>
          </cell>
        </row>
        <row r="535">
          <cell r="B535">
            <v>908</v>
          </cell>
          <cell r="D535" t="str">
            <v>Gobierno Autónomo Departamental del Beni</v>
          </cell>
          <cell r="E535" t="str">
            <v>Virginia Callisaya</v>
          </cell>
          <cell r="F535" t="str">
            <v>Acéfalo</v>
          </cell>
          <cell r="G535" t="str">
            <v>Virginia Callisaya</v>
          </cell>
        </row>
        <row r="536">
          <cell r="B536">
            <v>909</v>
          </cell>
          <cell r="D536" t="str">
            <v>Gobierno Autónomo Departamental de Pando</v>
          </cell>
          <cell r="E536" t="str">
            <v>Virginia Callisaya</v>
          </cell>
          <cell r="F536" t="str">
            <v>Acéfalo</v>
          </cell>
          <cell r="G536" t="str">
            <v>Virginia Callisaya</v>
          </cell>
        </row>
      </sheetData>
      <sheetData sheetId="1">
        <row r="2">
          <cell r="A2" t="str">
            <v>Virginia Huanca</v>
          </cell>
          <cell r="B2" t="str">
            <v>2183333 - 1636</v>
          </cell>
          <cell r="C2" t="str">
            <v>virginia.huanca@economiayfinanzas.gob.bo</v>
          </cell>
        </row>
        <row r="3">
          <cell r="A3" t="str">
            <v>Emma Ticonipa</v>
          </cell>
          <cell r="B3" t="str">
            <v>2183333 - 1635</v>
          </cell>
          <cell r="C3" t="str">
            <v>emma.ticonipa@economiayfinanzas.gob.bo</v>
          </cell>
        </row>
        <row r="4">
          <cell r="A4" t="str">
            <v>Virginia Callisaya</v>
          </cell>
          <cell r="B4" t="str">
            <v>2183333 - 1645</v>
          </cell>
          <cell r="C4" t="str">
            <v>virginia.callisaya@economiayfinanzas.gob.bo</v>
          </cell>
        </row>
        <row r="5">
          <cell r="A5" t="str">
            <v>Huascar Nova</v>
          </cell>
          <cell r="B5" t="str">
            <v>2183333 - 1651</v>
          </cell>
          <cell r="C5" t="str">
            <v>huascar.nova@economiayfinanzas.gob.bo</v>
          </cell>
        </row>
        <row r="6">
          <cell r="A6" t="str">
            <v>Judith Machicado</v>
          </cell>
          <cell r="B6" t="str">
            <v>2183333 - 1648</v>
          </cell>
          <cell r="C6" t="str">
            <v>judith.machicado@economiayfinanzas.gob.bo</v>
          </cell>
        </row>
        <row r="7">
          <cell r="A7" t="str">
            <v>José Rivas</v>
          </cell>
          <cell r="B7" t="str">
            <v>2183333 - 1632</v>
          </cell>
          <cell r="C7" t="str">
            <v>jose.rivas@economiayfinanzas.gob.bo</v>
          </cell>
        </row>
        <row r="8">
          <cell r="A8" t="str">
            <v>Yesenia Apaza</v>
          </cell>
          <cell r="B8" t="str">
            <v>2183333 - 1637</v>
          </cell>
          <cell r="C8" t="str">
            <v>yesenia.apaza@economiayfinanzas.gob.bo</v>
          </cell>
        </row>
        <row r="9">
          <cell r="A9" t="str">
            <v>Rommel Cuba</v>
          </cell>
          <cell r="B9" t="str">
            <v>2183333 - 1649</v>
          </cell>
          <cell r="C9" t="str">
            <v>rommel.cuba@economiayfinanzas.gob.bo</v>
          </cell>
        </row>
        <row r="10">
          <cell r="A10" t="str">
            <v>Jorge Vargas</v>
          </cell>
          <cell r="B10" t="str">
            <v>2183333 - 1633</v>
          </cell>
          <cell r="C10" t="str">
            <v>jorge.vargas@economiayfinanzas.gob.bo</v>
          </cell>
        </row>
        <row r="11">
          <cell r="A11" t="str">
            <v>Guadalupe Challco</v>
          </cell>
          <cell r="B11" t="str">
            <v>2183333 - 1640</v>
          </cell>
          <cell r="C11" t="str">
            <v>guadalupe.challco@economiayfinanzas.gob.bo</v>
          </cell>
        </row>
        <row r="12">
          <cell r="A12" t="str">
            <v>Pablo Laura</v>
          </cell>
          <cell r="B12" t="str">
            <v>2183333 - 1620</v>
          </cell>
          <cell r="C12" t="str">
            <v>pablo.laura@economiayfinanzas.gob.bo</v>
          </cell>
        </row>
        <row r="13">
          <cell r="A13" t="str">
            <v>Belen Espejo</v>
          </cell>
          <cell r="B13" t="str">
            <v>2183333 - 1644</v>
          </cell>
          <cell r="C13" t="str">
            <v>belen.espejo@economiayfinanzas.gob.bo</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296.756286689815" createdVersion="8" refreshedVersion="8" minRefreshableVersion="3" recordCount="299" xr:uid="{856DFC6D-B1F5-4FC9-8107-66412EFD96D0}">
  <cacheSource type="worksheet">
    <worksheetSource ref="A7:T99" sheet="CUT ME"/>
  </cacheSource>
  <cacheFields count="20">
    <cacheField name="Entidad" numFmtId="0">
      <sharedItems containsMixedTypes="1" containsNumber="1" containsInteger="1" minValue="10" maxValue="865" count="22">
        <s v="99 - 02"/>
        <n v="681"/>
        <n v="203"/>
        <n v="513"/>
        <n v="163"/>
        <n v="253"/>
        <n v="86"/>
        <s v="N/I"/>
        <n v="10"/>
        <n v="206"/>
        <n v="291"/>
        <n v="650"/>
        <s v="99 - 03"/>
        <n v="865"/>
        <n v="378"/>
        <n v="46"/>
        <n v="20"/>
        <n v="212"/>
        <n v="16"/>
        <n v="47"/>
        <n v="514"/>
        <n v="249"/>
      </sharedItems>
    </cacheField>
    <cacheField name="D.A." numFmtId="0">
      <sharedItems containsNonDate="0" containsString="0" containsBlank="1"/>
    </cacheField>
    <cacheField name="Descripción" numFmtId="0">
      <sharedItems count="22">
        <s v="Dirección General de Programación y Operaciones del Tesoro"/>
        <s v="Ministerio Público"/>
        <s v="Autoridad de Supervisión del Sistema Financiero"/>
        <s v="Yacimientos Petrolíferos Fiscales Bolivianos"/>
        <s v="Agencia Nacional de Hidrocarburos"/>
        <s v="Entidad Ejecutora de Medio Ambiente y Agua"/>
        <s v="Ministerio de Medio Ambiente y Agua"/>
        <s v="No Identificado"/>
        <s v="Ministerio de Relaciones Exteriores"/>
        <s v="Instituto Nacional de Estadística"/>
        <s v="Administradora Boliviana de Carreteras"/>
        <s v="Asamblea Legislativa Plurinacional"/>
        <s v="Dirección General de Crédito Público"/>
        <s v="Fondo de Desarrollo del Sist.Fin. y Apoyo al Sec.Productivo"/>
        <s v="Servicio Nacional Textil"/>
        <s v="Ministerio de Salud y Deportes"/>
        <s v="Ministerio de Defensa"/>
        <s v="Instituto Nacional de Reforma Agraria"/>
        <s v="Ministerio de Educación"/>
        <s v="Ministerio de Desarrollo Rural y Tierras"/>
        <s v="Empresa Nacional de Electricidad"/>
        <s v="Central de Abastecimiento y Suministros de Salud"/>
      </sharedItems>
    </cacheField>
    <cacheField name="Fecha de operación_x000a_(DD/MM/AA)" numFmtId="14">
      <sharedItems containsSemiMixedTypes="0" containsNonDate="0" containsDate="1" containsString="0" minDate="2023-01-04T00:00:00" maxDate="2023-12-30T00:00:00" count="184">
        <d v="2023-01-04T00:00:00"/>
        <d v="2023-01-09T00:00:00"/>
        <d v="2023-01-10T00:00:00"/>
        <d v="2023-01-12T00:00:00"/>
        <d v="2023-01-13T00:00:00"/>
        <d v="2023-01-16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7T00:00:00"/>
        <d v="2023-03-01T00:00:00"/>
        <d v="2023-03-03T00:00:00"/>
        <d v="2023-03-06T00:00:00"/>
        <d v="2023-03-07T00:00:00"/>
        <d v="2023-03-08T00:00:00"/>
        <d v="2023-03-10T00:00:00"/>
        <d v="2023-03-15T00:00:00"/>
        <d v="2023-03-16T00:00:00"/>
        <d v="2023-03-17T00:00:00"/>
        <d v="2023-03-24T00:00:00"/>
        <d v="2023-03-27T00:00:00"/>
        <d v="2023-03-28T00:00:00"/>
        <d v="2023-03-30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7T00:00:00"/>
        <d v="2023-04-28T00:00:00"/>
        <d v="2023-05-02T00:00:00"/>
        <d v="2023-05-03T00:00:00"/>
        <d v="2023-05-04T00:00:00"/>
        <d v="2023-05-05T00:00:00"/>
        <d v="2023-05-09T00:00:00"/>
        <d v="2023-05-10T00:00:00"/>
        <d v="2023-05-11T00:00:00"/>
        <d v="2023-05-12T00:00:00"/>
        <d v="2023-05-15T00:00:00"/>
        <d v="2023-05-16T00:00:00"/>
        <d v="2023-05-18T00:00:00"/>
        <d v="2023-05-23T00:00:00"/>
        <d v="2023-05-25T00:00:00"/>
        <d v="2023-05-26T00:00:00"/>
        <d v="2023-05-30T00:00:00"/>
        <d v="2023-05-31T00:00:00"/>
        <d v="2023-06-01T00:00:00"/>
        <d v="2023-06-05T00:00:00"/>
        <d v="2023-06-07T00:00:00"/>
        <d v="2023-06-09T00:00:00"/>
        <d v="2023-06-13T00:00:00"/>
        <d v="2023-06-15T00:00:00"/>
        <d v="2023-06-16T00:00:00"/>
        <d v="2023-06-19T00:00:00"/>
        <d v="2023-06-20T00:00:00"/>
        <d v="2023-06-22T00:00:00"/>
        <d v="2023-06-23T00:00:00"/>
        <d v="2023-06-27T00:00:00"/>
        <d v="2023-06-28T00:00:00"/>
        <d v="2023-06-30T00:00:00"/>
        <d v="2023-07-03T00:00:00"/>
        <d v="2023-07-04T00:00:00"/>
        <d v="2023-07-05T00:00:00"/>
        <d v="2023-07-10T00:00:00"/>
        <d v="2023-07-12T00:00:00"/>
        <d v="2023-07-13T00:00:00"/>
        <d v="2023-07-18T00:00:00"/>
        <d v="2023-07-19T00:00:00"/>
        <d v="2023-07-20T00:00:00"/>
        <d v="2023-07-21T00:00:00"/>
        <d v="2023-07-26T00:00:00"/>
        <d v="2023-07-31T00:00:00"/>
        <d v="2023-08-02T00:00:00"/>
        <d v="2023-08-03T00:00:00"/>
        <d v="2023-08-04T00:00:00"/>
        <d v="2023-08-08T00:00:00"/>
        <d v="2023-08-09T00:00:00"/>
        <d v="2023-08-11T00:00:00"/>
        <d v="2023-08-16T00:00:00"/>
        <d v="2023-08-17T00:00:00"/>
        <d v="2023-08-18T00:00:00"/>
        <d v="2023-08-22T00:00:00"/>
        <d v="2023-08-23T00:00:00"/>
        <d v="2023-08-25T00:00:00"/>
        <d v="2023-08-31T00:00:00"/>
        <d v="2023-09-05T00:00:00"/>
        <d v="2023-09-06T00:00:00"/>
        <d v="2023-09-08T00:00:00"/>
        <d v="2023-09-12T00:00:00"/>
        <d v="2023-09-14T00:00:00"/>
        <d v="2023-09-15T00:00:00"/>
        <d v="2023-09-18T00:00:00"/>
        <d v="2023-09-21T00:00:00"/>
        <d v="2023-09-25T00:00:00"/>
        <d v="2023-09-27T00:00:00"/>
        <d v="2023-09-28T00:00:00"/>
        <d v="2023-09-29T00:00:00"/>
        <d v="2023-10-02T00:00:00"/>
        <d v="2023-10-04T00:00:00"/>
        <d v="2023-10-05T00:00:00"/>
        <d v="2023-10-06T00:00:00"/>
        <d v="2023-10-09T00:00:00"/>
        <d v="2023-10-10T00:00:00"/>
        <d v="2023-10-11T00:00:00"/>
        <d v="2023-10-12T00:00:00"/>
        <d v="2023-10-16T00:00:00"/>
        <d v="2023-10-17T00:00:00"/>
        <d v="2023-10-19T00:00:00"/>
        <d v="2023-10-20T00:00:00"/>
        <d v="2023-10-24T00:00:00"/>
        <d v="2023-10-25T00:00:00"/>
        <d v="2023-10-26T00:00:00"/>
        <d v="2023-10-30T00:00:00"/>
        <d v="2023-11-01T00:00:00"/>
        <d v="2023-11-03T00:00:00"/>
        <d v="2023-11-06T00:00:00"/>
        <d v="2023-11-07T00:00:00"/>
        <d v="2023-11-08T00:00:00"/>
        <d v="2023-11-09T00:00:00"/>
        <d v="2023-11-12T00:00:00"/>
        <d v="2023-11-13T00:00:00"/>
        <d v="2023-11-14T00:00:00"/>
        <d v="2023-11-15T00:00:00"/>
        <d v="2023-11-16T00:00:00"/>
        <d v="2023-11-17T00:00:00"/>
        <d v="2023-11-20T00:00:00"/>
        <d v="2023-11-21T00:00:00"/>
        <d v="2023-11-22T00:00:00"/>
        <d v="2023-11-23T00:00:00"/>
        <d v="2023-11-24T00:00:00"/>
        <d v="2023-11-27T00:00:00"/>
        <d v="2023-11-28T00:00:00"/>
        <d v="2023-11-29T00:00:00"/>
        <d v="2023-11-30T00:00:00"/>
        <d v="2023-12-01T00:00:00"/>
        <d v="2023-12-03T00:00:00"/>
        <d v="2023-12-04T00:00:00"/>
        <d v="2023-12-05T00:00:00"/>
        <d v="2023-12-06T00:00:00"/>
        <d v="2023-12-07T00:00:00"/>
        <d v="2023-12-08T00:00:00"/>
        <d v="2023-12-10T00:00:00"/>
        <d v="2023-12-11T00:00:00"/>
        <d v="2023-12-12T00:00:00"/>
        <d v="2023-12-13T00:00:00"/>
        <d v="2023-12-14T00:00:00"/>
        <d v="2023-12-15T00:00:00"/>
        <d v="2023-12-18T00:00:00"/>
        <d v="2023-12-19T00:00:00"/>
        <d v="2023-12-20T00:00:00"/>
        <d v="2023-12-22T00:00:00"/>
        <d v="2023-12-24T00:00:00"/>
        <d v="2023-12-26T00:00:00"/>
        <d v="2023-12-27T00:00:00"/>
        <d v="2023-12-28T00:00:00"/>
        <d v="2023-12-29T00:00:00"/>
      </sharedItems>
      <fieldGroup base="3">
        <rangePr groupBy="months" startDate="2023-01-04T00:00:00" endDate="2023-12-30T00:00:00"/>
        <groupItems count="14">
          <s v="&lt;4/1/2023"/>
          <s v="ene"/>
          <s v="feb"/>
          <s v="mar"/>
          <s v="abr"/>
          <s v="may"/>
          <s v="jun"/>
          <s v="jul"/>
          <s v="ago"/>
          <s v="sep"/>
          <s v="oct"/>
          <s v="nov"/>
          <s v="dic"/>
          <s v="&gt;30/12/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7883" maxValue="7246678"/>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179407.6800000002"/>
    </cacheField>
    <cacheField name="Créditos_x000a_(USD)" numFmtId="164">
      <sharedItems containsSemiMixedTypes="0" containsString="0" containsNumber="1" minValue="0" maxValue="57361537"/>
    </cacheField>
    <cacheField name="Débitos_x000a_(Bs)" numFmtId="164">
      <sharedItems containsSemiMixedTypes="0" containsString="0" containsNumber="1" minValue="0" maxValue="14950736.68"/>
    </cacheField>
    <cacheField name="Créditos_x000a_(Bs)" numFmtId="164">
      <sharedItems containsSemiMixedTypes="0" containsString="0" containsNumber="1" minValue="0" maxValue="393500143.81999999"/>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296.756386805559" createdVersion="8" refreshedVersion="8" minRefreshableVersion="3" recordCount="412" xr:uid="{72EA84FF-6FFA-4DF3-BEA3-7A605F756F44}">
  <cacheSource type="worksheet">
    <worksheetSource ref="A7:P42" sheet="TRL MN"/>
  </cacheSource>
  <cacheFields count="16">
    <cacheField name="Entidad" numFmtId="1">
      <sharedItems containsMixedTypes="1" containsNumber="1" containsInteger="1" minValue="15" maxValue="865" count="34">
        <s v="99 - 02"/>
        <s v="99 - 01"/>
        <n v="291"/>
        <n v="86"/>
        <n v="253"/>
        <n v="41"/>
        <n v="548"/>
        <n v="312"/>
        <n v="203"/>
        <n v="132"/>
        <n v="225"/>
        <n v="660"/>
        <n v="20"/>
        <n v="15"/>
        <n v="590"/>
        <n v="25"/>
        <n v="190"/>
        <n v="47"/>
        <n v="169"/>
        <n v="78"/>
        <n v="378"/>
        <n v="212"/>
        <n v="287"/>
        <n v="66"/>
        <n v="81"/>
        <n v="16"/>
        <n v="514"/>
        <n v="206"/>
        <n v="117"/>
        <n v="30"/>
        <n v="865"/>
        <n v="46"/>
        <n v="130"/>
        <n v="670"/>
      </sharedItems>
    </cacheField>
    <cacheField name="D.A." numFmtId="1">
      <sharedItems containsSemiMixedTypes="0" containsString="0" containsNumber="1" containsInteger="1" minValue="1" maxValue="29"/>
    </cacheField>
    <cacheField name="Descripción" numFmtId="0">
      <sharedItems count="33">
        <s v="Dirección General de Programación y Operaciones del Tesoro"/>
        <s v="Administradora Boliviana de Carreteras"/>
        <s v="Ministerio de Medio Ambiente y Agua"/>
        <s v="Entidad Ejecutora de Medio Ambiente y Agua"/>
        <s v="Ministerio de Desarrollo Productivo y Economía Plural"/>
        <s v="Corporación de las Fuerzas Armadas p/ el Des. Nacional"/>
        <s v="Autoridad de Fiscalizac. y Control Soc de Bosques y Tierras"/>
        <s v="Autoridad de Supervisión del Sistema Financiero"/>
        <s v="Servicio de Desarrollo de las Empresas Púb. Productivas"/>
        <s v="Serv. Nal. para la Sostenibilidad en Saneamiento Básico"/>
        <s v="Órgano Judicial"/>
        <s v="Ministerio de Defensa"/>
        <s v="Ministerio de Gobierno"/>
        <s v="Empresa Pública &quot;QUIPUS&quot;"/>
        <s v="Ministerio de la Presidencia"/>
        <s v="Autoridad Jurisdiccional Administrativa Minera"/>
        <s v="Ministerio de Desarrollo Rural y Tierras"/>
        <s v="Autoridad General de Impugnación Tributaria"/>
        <s v="Ministerio de Hidrocarburos y Energías"/>
        <s v="Servicio Nacional Textil"/>
        <s v="Instituto Nacional de Reforma Agraria"/>
        <s v="Fondo Nacional de Inversión Productiva y Social"/>
        <s v="Ministerio de Planificación del Desarrollo"/>
        <s v="Ministerio de Obras Públicas, Servicios y Vivienda"/>
        <s v="Ministerio de Educación"/>
        <s v="Empresa Nacional de Electricidad"/>
        <s v="Instituto Nacional de Estadística"/>
        <s v="Dirección General de Aeronáutica Civil"/>
        <s v="Ministerio de Justicia y Transparencia Institucional"/>
        <s v="Fondo de Desarrollo del Sist.Fin. y Apoyo al Sec.Productivo"/>
        <s v="Ministerio de Salud y Deportes"/>
        <s v="Fondo de Financiamiento para la Minería"/>
        <s v="Órgano Electoral Plurinacional"/>
      </sharedItems>
    </cacheField>
    <cacheField name="Fecha de operación_x000a_(DD/MM/AA)" numFmtId="14">
      <sharedItems containsSemiMixedTypes="0" containsNonDate="0" containsDate="1" containsString="0" minDate="2023-01-10T00:00:00" maxDate="2023-12-30T00:00:00" count="85">
        <d v="2023-01-10T00:00:00"/>
        <d v="2023-01-31T00:00:00"/>
        <d v="2023-02-02T00:00:00"/>
        <d v="2023-02-10T00:00:00"/>
        <d v="2023-03-02T00:00:00"/>
        <d v="2023-03-06T00:00:00"/>
        <d v="2023-03-16T00:00:00"/>
        <d v="2023-03-27T00:00:00"/>
        <d v="2023-03-29T00:00:00"/>
        <d v="2023-03-30T00:00:00"/>
        <d v="2023-04-03T00:00:00"/>
        <d v="2023-04-17T00:00:00"/>
        <d v="2023-04-18T00:00:00"/>
        <d v="2023-04-27T00:00:00"/>
        <d v="2023-05-04T00:00:00"/>
        <d v="2023-05-05T00:00:00"/>
        <d v="2023-05-09T00:00:00"/>
        <d v="2023-05-10T00:00:00"/>
        <d v="2023-05-12T00:00:00"/>
        <d v="2023-05-17T00:00:00"/>
        <d v="2023-05-31T00:00:00"/>
        <d v="2023-06-05T00:00:00"/>
        <d v="2023-06-12T00:00:00"/>
        <d v="2023-06-13T00:00:00"/>
        <d v="2023-06-15T00:00:00"/>
        <d v="2023-06-19T00:00:00"/>
        <d v="2023-06-20T00:00:00"/>
        <d v="2023-06-22T00:00:00"/>
        <d v="2023-06-29T00:00:00"/>
        <d v="2023-06-30T00:00:00"/>
        <d v="2023-07-04T00:00:00"/>
        <d v="2023-07-07T00:00:00"/>
        <d v="2023-07-13T00:00:00"/>
        <d v="2023-07-18T00:00:00"/>
        <d v="2023-07-24T00:00:00"/>
        <d v="2023-07-25T00:00:00"/>
        <d v="2023-07-31T00:00:00"/>
        <d v="2023-08-02T00:00:00"/>
        <d v="2023-08-03T00:00:00"/>
        <d v="2023-08-04T00:00:00"/>
        <d v="2023-08-09T00:00:00"/>
        <d v="2023-08-17T00:00:00"/>
        <d v="2023-08-22T00:00:00"/>
        <d v="2023-08-24T00:00:00"/>
        <d v="2023-08-29T00:00:00"/>
        <d v="2023-09-12T00:00:00"/>
        <d v="2023-09-14T00:00:00"/>
        <d v="2023-09-15T00:00:00"/>
        <d v="2023-09-18T00:00:00"/>
        <d v="2023-09-22T00:00:00"/>
        <d v="2023-09-27T00:00:00"/>
        <d v="2023-10-03T00:00:00"/>
        <d v="2023-10-04T00:00:00"/>
        <d v="2023-10-19T00:00:00"/>
        <d v="2023-10-20T00:00:00"/>
        <d v="2023-10-25T00:00:00"/>
        <d v="2023-10-26T00:00:00"/>
        <d v="2023-10-30T00:00:00"/>
        <d v="2023-10-31T00:00:00"/>
        <d v="2023-11-07T00:00:00"/>
        <d v="2023-11-08T00:00:00"/>
        <d v="2023-11-10T00:00:00"/>
        <d v="2023-11-13T00:00:00"/>
        <d v="2023-11-14T00:00:00"/>
        <d v="2023-11-16T00:00:00"/>
        <d v="2023-11-20T00:00:00"/>
        <d v="2023-11-22T00:00:00"/>
        <d v="2023-11-23T00:00:00"/>
        <d v="2023-11-28T00:00:00"/>
        <d v="2023-11-29T00:00:00"/>
        <d v="2023-11-30T00:00:00"/>
        <d v="2023-12-04T00:00:00"/>
        <d v="2023-12-05T00:00:00"/>
        <d v="2023-12-06T00:00:00"/>
        <d v="2023-12-11T00:00:00"/>
        <d v="2023-12-12T00:00:00"/>
        <d v="2023-12-13T00:00:00"/>
        <d v="2023-12-14T00:00:00"/>
        <d v="2023-12-19T00:00:00"/>
        <d v="2023-12-20T00:00:00"/>
        <d v="2023-12-21T00:00:00"/>
        <d v="2023-12-22T00:00:00"/>
        <d v="2023-12-27T00:00:00"/>
        <d v="2023-12-28T00:00:00"/>
        <d v="2023-12-29T00:00:00"/>
      </sharedItems>
      <fieldGroup base="3">
        <rangePr groupBy="months" startDate="2023-01-10T00:00:00" endDate="2023-12-30T00:00:00"/>
        <groupItems count="14">
          <s v="&lt;10/1/2023"/>
          <s v="ene"/>
          <s v="feb"/>
          <s v="mar"/>
          <s v="abr"/>
          <s v="may"/>
          <s v="jun"/>
          <s v="jul"/>
          <s v="ago"/>
          <s v="sep"/>
          <s v="oct"/>
          <s v="nov"/>
          <s v="dic"/>
          <s v="&gt;30/12/2023"/>
        </groupItems>
      </fieldGroup>
    </cacheField>
    <cacheField name="Nro. _x000a_TRL" numFmtId="1">
      <sharedItems containsSemiMixedTypes="0" containsString="0" containsNumber="1" containsInteger="1" minValue="20" maxValue="7307"/>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320017880.86000001"/>
    </cacheField>
    <cacheField name="Créditos_x000a_(Bs)" numFmtId="164">
      <sharedItems containsSemiMixedTypes="0" containsString="0" containsNumber="1" minValue="0" maxValue="68600000"/>
    </cacheField>
    <cacheField name="Importe" numFmtId="164">
      <sharedItems containsSemiMixedTypes="0" containsString="0" containsNumber="1" minValue="6.17" maxValue="320017880.86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296.756488425926" createdVersion="8" refreshedVersion="8" minRefreshableVersion="3" recordCount="237" xr:uid="{DDB86B59-7997-48A0-A29C-9056F8A9F854}">
  <cacheSource type="worksheet">
    <worksheetSource ref="A7:Q27" sheet="TRL ME"/>
  </cacheSource>
  <cacheFields count="17">
    <cacheField name="Entidad" numFmtId="0">
      <sharedItems containsMixedTypes="1" containsNumber="1" containsInteger="1" minValue="15" maxValue="514" count="15">
        <s v="99 - 02"/>
        <n v="86"/>
        <n v="253"/>
        <n v="132"/>
        <n v="291"/>
        <n v="47"/>
        <n v="15"/>
        <n v="212"/>
        <n v="287"/>
        <n v="514"/>
        <n v="206"/>
        <n v="117"/>
        <n v="78"/>
        <n v="46"/>
        <n v="66"/>
      </sharedItems>
    </cacheField>
    <cacheField name="D.A." numFmtId="0">
      <sharedItems containsSemiMixedTypes="0" containsString="0" containsNumber="1" containsInteger="1" minValue="1" maxValue="29"/>
    </cacheField>
    <cacheField name="Descripción" numFmtId="0">
      <sharedItems count="15">
        <s v="Dirección General de Programación y Operaciones del Tesoro"/>
        <s v="Ministerio de Medio Ambiente y Agua"/>
        <s v="Entidad Ejecutora de Medio Ambiente y Agua"/>
        <s v="Servicio de Desarrollo de las Empresas Púb. Productivas"/>
        <s v="Administradora Boliviana de Carreteras"/>
        <s v="Ministerio de Desarrollo Rural y Tierras"/>
        <s v="Ministerio de Gobierno"/>
        <s v="Instituto Nacional de Reforma Agraria"/>
        <s v="Fondo Nacional de Inversión Productiva y Social"/>
        <s v="Empresa Nacional de Electricidad"/>
        <s v="Instituto Nacional de Estadística"/>
        <s v="Dirección General de Aeronáutica Civil"/>
        <s v="Ministerio de Hidrocarburos y Energías"/>
        <s v="Ministerio de Salud y Deportes"/>
        <s v="Ministerio de Planificación del Desarrollo"/>
      </sharedItems>
    </cacheField>
    <cacheField name="Fecha de operación_x000a_(DD/MM/AA)" numFmtId="14">
      <sharedItems containsSemiMixedTypes="0" containsNonDate="0" containsDate="1" containsString="0" minDate="2023-02-08T00:00:00" maxDate="2023-12-30T00:00:00" count="56">
        <d v="2023-02-08T00:00:00"/>
        <d v="2023-03-02T00:00:00"/>
        <d v="2023-03-16T00:00:00"/>
        <d v="2023-03-27T00:00:00"/>
        <d v="2023-03-29T00:00:00"/>
        <d v="2023-03-30T00:00:00"/>
        <d v="2023-04-17T00:00:00"/>
        <d v="2023-04-18T00:00:00"/>
        <d v="2023-04-27T00:00:00"/>
        <d v="2023-05-04T00:00:00"/>
        <d v="2023-05-05T00:00:00"/>
        <d v="2023-05-09T00:00:00"/>
        <d v="2023-05-10T00:00:00"/>
        <d v="2023-05-12T00:00:00"/>
        <d v="2023-06-05T00:00:00"/>
        <d v="2023-06-12T00:00:00"/>
        <d v="2023-06-19T00:00:00"/>
        <d v="2023-06-20T00:00:00"/>
        <d v="2023-06-22T00:00:00"/>
        <d v="2023-06-29T00:00:00"/>
        <d v="2023-07-04T00:00:00"/>
        <d v="2023-07-07T00:00:00"/>
        <d v="2023-07-25T00:00:00"/>
        <d v="2023-07-31T00:00:00"/>
        <d v="2023-08-03T00:00:00"/>
        <d v="2023-08-09T00:00:00"/>
        <d v="2023-08-22T00:00:00"/>
        <d v="2023-08-29T00:00:00"/>
        <d v="2023-09-22T00:00:00"/>
        <d v="2023-10-03T00:00:00"/>
        <d v="2023-10-04T00:00:00"/>
        <d v="2023-10-19T00:00:00"/>
        <d v="2023-10-26T00:00:00"/>
        <d v="2023-10-30T00:00:00"/>
        <d v="2023-11-08T00:00:00"/>
        <d v="2023-11-10T00:00:00"/>
        <d v="2023-11-13T00:00:00"/>
        <d v="2023-11-14T00:00:00"/>
        <d v="2023-11-16T00:00:00"/>
        <d v="2023-11-22T00:00:00"/>
        <d v="2023-11-23T00:00:00"/>
        <d v="2023-11-28T00:00:00"/>
        <d v="2023-11-30T00:00:00"/>
        <d v="2023-12-04T00:00:00"/>
        <d v="2023-12-05T00:00:00"/>
        <d v="2023-12-06T00:00:00"/>
        <d v="2023-12-11T00:00:00"/>
        <d v="2023-12-12T00:00:00"/>
        <d v="2023-12-13T00:00:00"/>
        <d v="2023-12-14T00:00:00"/>
        <d v="2023-12-20T00:00:00"/>
        <d v="2023-12-21T00:00:00"/>
        <d v="2023-12-22T00:00:00"/>
        <d v="2023-12-27T00:00:00"/>
        <d v="2023-12-28T00:00:00"/>
        <d v="2023-12-29T00:00:00"/>
      </sharedItems>
      <fieldGroup base="3">
        <rangePr groupBy="months" startDate="2023-02-08T00:00:00" endDate="2023-12-30T00:00:00"/>
        <groupItems count="14">
          <s v="&lt;8/2/2023"/>
          <s v="ene"/>
          <s v="feb"/>
          <s v="mar"/>
          <s v="abr"/>
          <s v="may"/>
          <s v="jun"/>
          <s v="jul"/>
          <s v="ago"/>
          <s v="sep"/>
          <s v="oct"/>
          <s v="nov"/>
          <s v="dic"/>
          <s v="&gt;30/12/2023"/>
        </groupItems>
      </fieldGroup>
    </cacheField>
    <cacheField name="Nro. _x000a_TRL" numFmtId="0">
      <sharedItems containsSemiMixedTypes="0" containsString="0" containsNumber="1" containsInteger="1" minValue="314" maxValue="7306"/>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0000000"/>
    </cacheField>
    <cacheField name="Créditos_x000a_(USD)" numFmtId="164">
      <sharedItems containsSemiMixedTypes="0" containsString="0" containsNumber="1" minValue="0" maxValue="46649836.859999999"/>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320017880.85960001"/>
    </cacheField>
    <cacheField name="Importe" numFmtId="164">
      <sharedItems containsSemiMixedTypes="0" containsString="0" containsNumber="1" minValue="50.009399999999999" maxValue="320017880.85960001"/>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296.75657928241" createdVersion="8" refreshedVersion="8" minRefreshableVersion="3" recordCount="72" xr:uid="{9D742697-91DC-4EFC-9BE7-C674B2FAF7F0}">
  <cacheSource type="worksheet">
    <worksheetSource ref="A7:H80" sheet="CDI"/>
  </cacheSource>
  <cacheFields count="8">
    <cacheField name="Entidad" numFmtId="0">
      <sharedItems containsMixedTypes="1" containsNumber="1" containsInteger="1" minValue="16" maxValue="867" count="85">
        <n v="16"/>
        <n v="25"/>
        <n v="35"/>
        <n v="41"/>
        <n v="46"/>
        <n v="47"/>
        <n v="66"/>
        <n v="78"/>
        <n v="81"/>
        <n v="86"/>
        <s v="99 - 02"/>
        <n v="109"/>
        <n v="117"/>
        <n v="130"/>
        <n v="132"/>
        <n v="133"/>
        <n v="134"/>
        <n v="163"/>
        <n v="169"/>
        <n v="203"/>
        <n v="222"/>
        <n v="225"/>
        <n v="227"/>
        <n v="234"/>
        <n v="249"/>
        <n v="253"/>
        <n v="265"/>
        <n v="268"/>
        <n v="271"/>
        <n v="272"/>
        <n v="273"/>
        <n v="281"/>
        <n v="283"/>
        <n v="291"/>
        <n v="293"/>
        <n v="294"/>
        <n v="295"/>
        <n v="310"/>
        <n v="312"/>
        <n v="315"/>
        <n v="324"/>
        <n v="343"/>
        <n v="344"/>
        <n v="347"/>
        <n v="513"/>
        <n v="525"/>
        <n v="526"/>
        <n v="548"/>
        <n v="572"/>
        <n v="573"/>
        <n v="576"/>
        <n v="578"/>
        <n v="580"/>
        <n v="586"/>
        <n v="587"/>
        <n v="591"/>
        <n v="597"/>
        <n v="599"/>
        <n v="601"/>
        <n v="660"/>
        <n v="670"/>
        <n v="681"/>
        <n v="192" u="1"/>
        <n v="223" u="1"/>
        <n v="269" u="1"/>
        <n v="345" u="1"/>
        <n v="387" u="1"/>
        <n v="389" u="1"/>
        <n v="590" u="1"/>
        <n v="108" u="1"/>
        <n v="267" u="1"/>
        <n v="683" u="1"/>
        <n v="867" u="1"/>
        <n v="20" u="1"/>
        <n v="290" u="1"/>
        <n v="292" u="1"/>
        <n v="514" u="1"/>
        <n v="296" u="1"/>
        <n v="594" u="1"/>
        <n v="598" u="1"/>
        <n v="661" u="1"/>
        <n v="383" u="1"/>
        <n v="680" u="1"/>
        <n v="378" u="1"/>
        <n v="70" u="1"/>
      </sharedItems>
    </cacheField>
    <cacheField name="D.A." numFmtId="0">
      <sharedItems containsSemiMixedTypes="0" containsString="0" containsNumber="1" containsInteger="1" minValue="1" maxValue="27"/>
    </cacheField>
    <cacheField name="Descripción" numFmtId="0">
      <sharedItems count="85">
        <s v="Ministerio de Educación"/>
        <s v="Ministerio de la Presidencia"/>
        <s v="Ministerio de Economía y Finanzas Públicas"/>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Ministerio de Medio Ambiente y Agua"/>
        <s v="Dirección General de Programación y Operaciones del Tesoro"/>
        <s v="Conservatorio Plurinacional de Musica"/>
        <s v="Dirección General de Aeronáutica Civil"/>
        <s v="Fondo de Financiamiento para la Minería"/>
        <s v="Servicio de Desarrollo de las Empresas Púb. Productivas"/>
        <s v="Lotería Nacional de Beneficencia y Salubridad"/>
        <s v="Consejo Nacional de Vivienda Policial"/>
        <s v="Agencia Nacional de Hidrocarburos"/>
        <s v="Autoridad General de Impugnación Tributaria"/>
        <s v="Autoridad de Supervisión del Sistema Financiero"/>
        <s v="Instituto Nacional de Innovación Agropecuaria y Forestal"/>
        <s v="Serv. Nal. para la Sostenibilidad en Saneamiento Básico"/>
        <s v="Zona Franca Comercial e Industrial de Cobija"/>
        <s v="Servicio Geológico Minero "/>
        <s v="Central de Abastecimiento y Suministros de Salud"/>
        <s v="Entidad Ejecutora de Medio Ambiente y Agua"/>
        <s v="Direc. Dptal. de Educación  Chuquisaca"/>
        <s v="Direc. Dptal. de Educación Oruro"/>
        <s v="Direc. Dptal. de Educación Santa Cruz"/>
        <s v="Direc. Dptal. de Educación Beni"/>
        <s v="Direc. Dptal. de Educación Pando"/>
        <s v="Oficina Técnica Nacional de los Ríos Pilcomayo y Bermejo"/>
        <s v="Aduana Nacional"/>
        <s v="Administradora Boliviana de Carreteras"/>
        <s v="Fundación Cultural del Banco Central de Bolivia"/>
        <s v="Univ. Indígena Bol. Comun. Intercultl Prod. Tupak Katari"/>
        <s v="Univ. Indígena Bol. Comun. Intercult Prod. Casimiro Huanca"/>
        <s v="Autoridad de Regulación y Fiscalización de Telecomunicaciones y Transportes"/>
        <s v="Autoridad de Fiscalizac. y Control Soc de Bosques y Tierras"/>
        <s v="Autoridad de Fiscalización de Empresas"/>
        <s v="Escuela Boliviana Intercultural de Música"/>
        <s v="Escuela de Jueces del Estado"/>
        <s v="Instituto Plurinacional de Estudio de Lenguas y Culturas"/>
        <s v="Autoridad de Fiscalización y Control de Cooperativas"/>
        <s v="Yacimientos Petrolíferos Fiscales Bolivianos"/>
        <s v="Transportes Aéreos Bolivianos"/>
        <s v="Bolivia TV"/>
        <s v="Corporación de las Fuerzas Armadas p/ el Des. Nacional"/>
        <s v="Empresa de Apoyo a la Producción de Alimentos"/>
        <s v="Empresa Siderúrgica del Mutún"/>
        <s v="Empresa Pública Nacional Estratégica Cartones de Bolivia"/>
        <s v="Boliviana de Aviación"/>
        <s v="Depósitos Aduaneros Bolivianos"/>
        <s v="Empresa Azucarera San Buenaventura"/>
        <s v="Empresa Estratégica Boliviana de Construcción y Conservación de Infraestructura Civil"/>
        <s v="Empresa Estatal de Transporte por Cable &quot;Mi teleférico&quot;"/>
        <s v="Empresa Pública Nacional Estratégica de Yacimientos de Litio Bolivianos"/>
        <s v="Empresa Boliviana de Alimentos y Derivados"/>
        <s v="Empresa Boliviana de Producción Agropecuaria"/>
        <s v="Órgano Judicial"/>
        <s v="Órgano Electoral Plurinacional"/>
        <s v="Ministerio Público"/>
        <s v="Servicio al Mejoramiento de la Navegación Amazónica" u="1"/>
        <s v="Fondo Nacional de Desarrollo Forestal" u="1"/>
        <s v="Direc. Dptal. de Educación Potosí" u="1"/>
        <s v="Mutual de Servicios al Policía" u="1"/>
        <s v="Agencia del Desarrollo del Cine y Audiovisual Bolivianos" u="1"/>
        <s v="Navegación Aérea y Aeropuertos Bolivianos" u="1"/>
        <s v="Empresa Pública &quot;QUIPUS&quot;" u="1"/>
        <s v="Orquesta Sinfónica Nacional" u="1"/>
        <s v="Direc. Dptal. de Educación Cochabamba" u="1"/>
        <s v="Procuraduria General del Estado" u="1"/>
        <s v="Fondo Rotatorio de Fomento Productivo Regional" u="1"/>
        <s v="Ministerio de Defensa" u="1"/>
        <s v="Servicio de Impuestos Nacionales" u="1"/>
        <s v="Vías Bolivia" u="1"/>
        <s v="Empresa Nacional de Electricidad" u="1"/>
        <s v="Univ. Indígena Bol. Comun. Intercult Prod. Apiaguaiki Tupa" u="1"/>
        <s v="Administración de Servicios Portuarios - Bolivia" u="1"/>
        <s v="Empresa Pública &quot;Editorial del Estado Plurinacional de Bolivia&quot;" u="1"/>
        <s v="Servicio Nacional Textil" u="1"/>
        <s v="Tribunal Constitucional Plurinacional" u="1"/>
        <s v="Ministerio de Trabajo, Empleo y Previsión Social" u="1"/>
        <s v="Agencia Boliviana de Correos &quot;Correos de Bolivia&quot;" u="1"/>
        <s v="Contraloria General del Estado" u="1"/>
      </sharedItems>
    </cacheField>
    <cacheField name="5.9.3" numFmtId="164">
      <sharedItems containsSemiMixedTypes="0" containsString="0" containsNumber="1" minValue="0" maxValue="539647932.25999999"/>
    </cacheField>
    <cacheField name="5.9.4" numFmtId="164">
      <sharedItems containsSemiMixedTypes="0" containsString="0" containsNumber="1" containsInteger="1" minValue="0" maxValue="0"/>
    </cacheField>
    <cacheField name="5.9.7" numFmtId="164">
      <sharedItems containsSemiMixedTypes="0" containsString="0" containsNumber="1" minValue="0" maxValue="3600158.03"/>
    </cacheField>
    <cacheField name="5.9.8" numFmtId="164">
      <sharedItems containsSemiMixedTypes="0" containsString="0" containsNumber="1" minValue="0" maxValue="34094117"/>
    </cacheField>
    <cacheField name="Total" numFmtId="164">
      <sharedItems containsSemiMixedTypes="0" containsString="0" containsNumber="1" minValue="336" maxValue="539647932.2599999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296.764628009259" createdVersion="8" refreshedVersion="8" minRefreshableVersion="3" recordCount="3688" xr:uid="{E7B6EE32-540E-45A9-BAED-928489806D7B}">
  <cacheSource type="worksheet">
    <worksheetSource ref="A7:T1157" sheet="CUT MN"/>
  </cacheSource>
  <cacheFields count="20">
    <cacheField name="Entidad" numFmtId="0">
      <sharedItems containsMixedTypes="1" containsNumber="1" containsInteger="1" minValue="6" maxValue="1513" count="153">
        <s v="N/I"/>
        <s v="99 - 02"/>
        <n v="86"/>
        <n v="344"/>
        <n v="903"/>
        <n v="905"/>
        <n v="417"/>
        <s v="IDH"/>
        <s v="99 - 03"/>
        <n v="1201"/>
        <n v="951"/>
        <n v="520"/>
        <n v="512"/>
        <n v="192"/>
        <n v="650"/>
        <n v="513"/>
        <n v="139"/>
        <n v="140"/>
        <n v="902"/>
        <n v="145"/>
        <n v="593"/>
        <n v="418"/>
        <n v="1339"/>
        <n v="203"/>
        <n v="802"/>
        <n v="374"/>
        <n v="253"/>
        <n v="267"/>
        <n v="302"/>
        <n v="266"/>
        <n v="1513"/>
        <n v="599"/>
        <n v="225"/>
        <n v="348"/>
        <n v="681"/>
        <n v="281"/>
        <n v="201"/>
        <n v="907"/>
        <n v="601"/>
        <n v="548"/>
        <n v="291"/>
        <n v="46"/>
        <n v="865"/>
        <n v="132"/>
        <n v="423"/>
        <s v="99 - 04"/>
        <n v="47"/>
        <n v="154"/>
        <n v="15"/>
        <n v="597"/>
        <n v="35"/>
        <n v="347"/>
        <n v="41"/>
        <n v="587"/>
        <n v="378"/>
        <n v="254"/>
        <n v="382"/>
        <n v="133"/>
        <n v="265"/>
        <n v="660"/>
        <n v="212"/>
        <n v="283"/>
        <n v="272"/>
        <n v="159"/>
        <n v="862"/>
        <n v="66"/>
        <n v="572"/>
        <n v="20"/>
        <n v="81"/>
        <n v="78"/>
        <n v="294"/>
        <n v="670"/>
        <n v="270"/>
        <n v="522"/>
        <n v="389"/>
        <n v="387"/>
        <n v="10"/>
        <n v="25"/>
        <n v="373"/>
        <n v="117"/>
        <n v="16"/>
        <n v="206"/>
        <n v="595"/>
        <n v="290"/>
        <n v="155"/>
        <n v="190"/>
        <n v="580"/>
        <n v="340"/>
        <n v="342"/>
        <n v="590"/>
        <n v="287"/>
        <n v="293"/>
        <n v="310"/>
        <n v="376"/>
        <n v="578"/>
        <n v="134"/>
        <n v="299"/>
        <n v="163"/>
        <n v="585"/>
        <n v="292"/>
        <n v="222"/>
        <n v="576"/>
        <n v="594"/>
        <n v="422"/>
        <n v="314"/>
        <n v="680"/>
        <n v="309"/>
        <n v="70"/>
        <n v="53"/>
        <n v="573"/>
        <n v="661"/>
        <n v="221"/>
        <n v="213"/>
        <n v="312"/>
        <n v="591"/>
        <n v="514"/>
        <n v="1332"/>
        <n v="313"/>
        <n v="130"/>
        <n v="226"/>
        <n v="30"/>
        <n v="586"/>
        <n v="6"/>
        <n v="343"/>
        <n v="388"/>
        <n v="251"/>
        <n v="119"/>
        <n v="249"/>
        <n v="598"/>
        <n v="152"/>
        <n v="385"/>
        <n v="311"/>
        <n v="169"/>
        <n v="315"/>
        <n v="288"/>
        <n v="197"/>
        <n v="234"/>
        <n v="150"/>
        <n v="224"/>
        <n v="526"/>
        <n v="268"/>
        <n v="301" u="1"/>
        <n v="76" u="1"/>
        <n v="271" u="1"/>
        <n v="269" u="1"/>
        <n v="1305" u="1"/>
        <n v="383" u="1"/>
        <n v="682" u="1"/>
        <n v="525" u="1"/>
        <n v="386" u="1"/>
        <n v="683" u="1"/>
        <n v="156" u="1"/>
        <n v="596" u="1"/>
      </sharedItems>
    </cacheField>
    <cacheField name="D.A." numFmtId="0">
      <sharedItems containsNonDate="0" containsString="0" containsBlank="1"/>
    </cacheField>
    <cacheField name="Descripción" numFmtId="0">
      <sharedItems count="153">
        <s v="No Identificado"/>
        <s v="Dirección General de Programación y Operaciones del Tesoro"/>
        <s v="Ministerio de Medio Ambiente y Agua"/>
        <s v="Instituto Plurinacional de Estudio de Lenguas y Culturas"/>
        <s v="Gobierno Autónomo Departamental de Cochabamba"/>
        <s v="Gobierno Autónomo Departamental de Potosí"/>
        <s v="Caja Nacional de Salud"/>
        <s v="Impuesto Directo A Los Hidrocarburos"/>
        <s v="Dirección General de Crédito Público"/>
        <s v="Gobierno Autónomo Municipal de La Paz"/>
        <s v="Banco Central de Bolivia"/>
        <s v="Empresa Metalúrgica VINTO - Nacionalizada"/>
        <s v="Adm.de Aeropuertos y Servicios Auxiliares a la Naveg. Aérea"/>
        <s v="Servicio al Mejoramiento de la Navegación Amazónica"/>
        <s v="Asamblea Legislativa Plurinacional"/>
        <s v="Yacimientos Petrolíferos Fiscales Bolivianos"/>
        <s v="Universidad Mayor de San Andrés"/>
        <s v="Universidad Pública de El Alto"/>
        <s v="Gobierno Autónomo Departamental de La Paz"/>
        <s v="Universidad Autónoma Juan Misael Saracho"/>
        <s v="Empresa Pública YACANA"/>
        <s v="Caja Petrolera de Salud"/>
        <s v="Gobierno Autónomo Municipal de Tacopaya"/>
        <s v="Autoridad de Supervisión del Sistema Financiero"/>
        <s v="Empresa Local de Agua Potable y Alcantarillado Sucre"/>
        <s v="Agencia de Gobierno Electrónico y Tecnologías de Información y Comunicación"/>
        <s v="Entidad Ejecutora de Medio Ambiente y Agua"/>
        <s v="Direc. Dptal. de Educación Cochabamba"/>
        <s v="Servicio Departamental de Riego - Potosí"/>
        <s v="Direc. Dptal. de Educación La Paz"/>
        <s v="Gobierno Autónomo Municipal de Pocoata"/>
        <s v="Empresa Boliviana de Alimentos y Derivados"/>
        <s v="Serv. Nal. para la Sostenibilidad en Saneamiento Básico"/>
        <s v="Autoridad Plurinacional de la Madre Tierra"/>
        <s v="Ministerio Público"/>
        <s v="Oficina Técnica Nacional de los Ríos Pilcomayo y Bermejo"/>
        <s v="Agencia para el Des. de las Macroreg. y Zonas Fronterizas"/>
        <s v="Gobierno Autónomo Departamental de Santa Cruz"/>
        <s v="Empresa Boliviana de Producción Agropecuaria"/>
        <s v="Corporación de las Fuerzas Armadas p/ el Des. Nacional"/>
        <s v="Administradora Boliviana de Carreteras"/>
        <s v="Ministerio de Salud y Deportes"/>
        <s v="Fondo de Desarrollo del Sist.Fin. y Apoyo al Sec.Productivo"/>
        <s v="Servicio de Desarrollo de las Empresas Púb. Productivas"/>
        <s v="Caja de Salud del Servicio Nal. de Caminos y Ramas Anexas"/>
        <s v="Dirección General de Administración y Finanzas Territoriales"/>
        <s v="Ministerio de Desarrollo Rural y Tierras"/>
        <s v="Museo Nacional de Historia Natural"/>
        <s v="Ministerio de Gobierno"/>
        <s v="Empresa Pública Nacional Estratégica de Yacimientos de Litio Bolivianos"/>
        <s v="Ministerio de Economía y Finanzas Públicas"/>
        <s v="Autoridad de Fiscalización y Control de Cooperativas"/>
        <s v="Ministerio de Desarrollo Productivo y Economía Plural"/>
        <s v="Empresa Estratégica Boliviana de Construcción y Conservación de Infraestructura Civil"/>
        <s v="Servicio Nacional Textil"/>
        <s v="Instituto del Seguro Agrario"/>
        <s v="Agencia de Infraestructura en Salud y Equipamiento Médico"/>
        <s v="Lotería Nacional de Beneficencia y Salubridad"/>
        <s v="Direc. Dptal. de Educación  Chuquisaca"/>
        <s v="Órgano Judicial"/>
        <s v="Instituto Nacional de Reforma Agraria"/>
        <s v="Aduana Nacional"/>
        <s v="Direc. Dptal. de Educación Beni"/>
        <s v="OficinaTécnica para el Fortalecimiento de la Empresa Pública"/>
        <s v="Fondo Nacional de Desarrollo Regional"/>
        <s v="Ministerio de Planificación del Desarrollo"/>
        <s v="Empresa de Apoyo a la Producción de Alimentos"/>
        <s v="Ministerio de Defensa"/>
        <s v="Ministerio de Obras Públicas, Servicios y Vivienda"/>
        <s v="Ministerio de Hidrocarburos y Energías"/>
        <s v="Univ. Indígena Bol. Comun. Intercultl Prod. Tupak Katari"/>
        <s v="Órgano Electoral Plurinacional"/>
        <s v="Direc. Dptal. de Educación Tarija"/>
        <s v="Empresa Nacional de Ferrocarriles - Residual"/>
        <s v="Navegación Aérea y Aeropuertos Bolivianos"/>
        <s v="Agencia del Desarrollo del Cine y Audiovisual Bolivianos"/>
        <s v="Ministerio de Relaciones Exteriores"/>
        <s v="Ministerio de la Presidencia"/>
        <s v="Fondo de Desarrollo Indigena"/>
        <s v="Dirección General de Aeronáutica Civil"/>
        <s v="Ministerio de Educación"/>
        <s v="Instituto Nacional de Estadística"/>
        <s v="Gestora Pública de la Seguridad Social de Largo Plazo"/>
        <s v="Servicio de Impuestos Nacionales"/>
        <s v="Dirección del Notariado Plurinacional"/>
        <s v="Autoridad Jurisdiccional Administrativa Minera"/>
        <s v="Depósitos Aduaneros Bolivianos"/>
        <s v="Servicio General de Identificación Personal"/>
        <s v="Agencia Estatal de Vivienda"/>
        <s v="Empresa Pública &quot;QUIPUS&quot;"/>
        <s v="Fondo Nacional de Inversión Productiva y Social"/>
        <s v="Fundación Cultural del Banco Central de Bolivia"/>
        <s v="Autoridad de Regulación y Fiscalización de Telecomunicaciones y Transportes"/>
        <s v="Agencia Boliviana de Energía Nuclear"/>
        <s v="Boliviana de Aviación"/>
        <s v="Consejo Nacional de Vivienda Policial"/>
        <s v="Servicio Departamental de Riego - La Paz"/>
        <s v="Agencia Nacional de Hidrocarburos"/>
        <s v="Agencia Boliviana Espacial"/>
        <s v="Vías Bolivia"/>
        <s v="Instituto Nacional de Innovación Agropecuaria y Forestal"/>
        <s v="Empresa Pública Nacional Estratégica Cartones de Bolivia"/>
        <s v="Administración de Servicios Portuarios - Bolivia"/>
        <s v="Caja Bancaria Estatal de Salud"/>
        <s v="Autoridad de Fiscalización de Electricidad y Tecnología Nuclear"/>
        <s v="Contraloria General del Estado"/>
        <s v="Autoridad de Fiscalización del Juego"/>
        <s v="Ministerio de Trabajo, Empleo y Previsión Social"/>
        <s v="Ministerio de Culturas, Descolonización y Despatriarcalización"/>
        <s v="Empresa Siderúrgica del Mutún"/>
        <s v="Tribunal Constitucional Plurinacional"/>
        <s v="Serv. Nal. de Reg. y Control de la Comer. de Minerales y Metales"/>
        <s v="Servicio Nacional de Meteorología e Hidrología"/>
        <s v="Autoridad de Fiscalizac. y Control Soc de Bosques y Tierras"/>
        <s v="Empresa Estatal de Transporte por Cable &quot;Mi teleférico&quot;"/>
        <s v="Empresa Nacional de Electricidad"/>
        <s v="Gobierno Autónomo Municipal de Pojo"/>
        <s v="Autoridad de Fiscalización y Control de Pensiones y Seguros - APS"/>
        <s v="Fondo de Financiamiento para la Minería"/>
        <s v="Servicio Estatal de Autonomías"/>
        <s v="Ministerio de Justicia y Transparencia Institucional"/>
        <s v="Empresa Azucarera San Buenaventura"/>
        <s v="Vicepresidencia del Estado Plurinacional"/>
        <s v="Escuela de Jueces del Estado"/>
        <s v="Servicio Plurinacional de Registro de Comercio"/>
        <s v="Instituto Nacional de Salud Ocupacional"/>
        <s v="Agencia para el Des. de la Soc. de la Información en Bolivia"/>
        <s v="Central de Abastecimiento y Suministros de Salud"/>
        <s v="Empresa Pública &quot;Editorial del Estado Plurinacional de Bolivia&quot;"/>
        <s v="Servicio Plurinacional de Defensa Pública"/>
        <s v="Autoridad de Supervisión de la Seguridad Social de Corto Plazo"/>
        <s v="Autoridad de Fisc y Ctrol Soc de Agua Potable Saneam.Básico"/>
        <s v="Autoridad General de Impugnación Tributaria"/>
        <s v="Autoridad de Fiscalización de Empresas"/>
        <s v="Servicio Nacional de Riego"/>
        <s v="DIRECCIÓN ESTRATÉGICA DE REIVINDICACION MARÍTIMA, SILALA Y RECURSOS HÍDRICOS INTERNACIONALES"/>
        <s v="Servicio Geológico Minero "/>
        <s v="Proyecto Sucre Ciudad Universitaria"/>
        <s v="Insumos Bolivia"/>
        <s v="Bolivia TV"/>
        <s v="Direc. Dptal. de Educación Oruro"/>
        <s v="Servicio Departamental de Riego - Oruro" u="1"/>
        <s v="Ministerio de Minería y Metalurgia" u="1"/>
        <s v="Direc. Dptal. de Educación Santa Cruz" u="1"/>
        <s v="Direc. Dptal. de Educación Potosí" u="1"/>
        <s v="Gobierno Autónomo Municipal de Vinto" u="1"/>
        <s v="Agencia Boliviana de Correos &quot;Correos de Bolivia&quot;" u="1"/>
        <s v="Defensoria del Pueblo" u="1"/>
        <s v="Transportes Aéreos Bolivianos" u="1"/>
        <s v="Servicio Plurinacional de la Mujer y de la Despatriarcalización Ana María Romero" u="1"/>
        <s v="Procuraduria General del Estado" u="1"/>
        <s v="Servicio Plurinacional de Asistencia a la Víctima" u="1"/>
        <s v="Empresa Pública Transporte Aéreo Militar " u="1"/>
      </sharedItems>
    </cacheField>
    <cacheField name="Fecha de operación_x000a_(DD/MM/AA)" numFmtId="14">
      <sharedItems containsSemiMixedTypes="0" containsNonDate="0" containsDate="1" containsString="0" minDate="2023-01-03T00:00:00" maxDate="2023-12-30T00:00:00" count="234">
        <d v="2023-01-03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4T00:00:00"/>
        <d v="2023-04-17T00:00:00"/>
        <d v="2023-04-18T00:00:00"/>
        <d v="2023-04-20T00:00:00"/>
        <d v="2023-04-21T00:00:00"/>
        <d v="2023-04-24T00:00:00"/>
        <d v="2023-04-25T00:00:00"/>
        <d v="2023-04-26T00:00:00"/>
        <d v="2023-04-27T00:00:00"/>
        <d v="2023-04-28T00:00:00"/>
        <d v="2023-05-02T00:00:00"/>
        <d v="2023-05-04T00:00:00"/>
        <d v="2023-05-05T00:00:00"/>
        <d v="2023-05-09T00:00:00"/>
        <d v="2023-05-10T00:00:00"/>
        <d v="2023-05-11T00:00:00"/>
        <d v="2023-05-12T00:00:00"/>
        <d v="2023-05-15T00:00:00"/>
        <d v="2023-05-17T00:00:00"/>
        <d v="2023-05-18T00:00:00"/>
        <d v="2023-05-19T00:00:00"/>
        <d v="2023-05-22T00:00:00"/>
        <d v="2023-05-23T00:00:00"/>
        <d v="2023-05-24T00:00:00"/>
        <d v="2023-05-25T00:00:00"/>
        <d v="2023-05-26T00:00:00"/>
        <d v="2023-05-29T00:00:00"/>
        <d v="2023-05-31T00:00:00"/>
        <d v="2023-06-01T00:00:00"/>
        <d v="2023-06-02T00:00:00"/>
        <d v="2023-06-05T00:00:00"/>
        <d v="2023-06-07T00:00:00"/>
        <d v="2023-06-09T00:00:00"/>
        <d v="2023-06-12T00:00:00"/>
        <d v="2023-06-13T00:00:00"/>
        <d v="2023-06-14T00:00:00"/>
        <d v="2023-06-15T00:00:00"/>
        <d v="2023-06-16T00:00:00"/>
        <d v="2023-06-19T00:00:00"/>
        <d v="2023-06-20T00:00:00"/>
        <d v="2023-06-22T00:00:00"/>
        <d v="2023-06-23T00:00:00"/>
        <d v="2023-06-26T00:00:00"/>
        <d v="2023-06-27T00:00:00"/>
        <d v="2023-06-28T00:00:00"/>
        <d v="2023-06-29T00:00:00"/>
        <d v="2023-06-30T00:00:00"/>
        <d v="2023-07-03T00:00:00"/>
        <d v="2023-07-05T00:00:00"/>
        <d v="2023-07-06T00:00:00"/>
        <d v="2023-07-07T00:00:00"/>
        <d v="2023-07-10T00:00:00"/>
        <d v="2023-07-11T00:00:00"/>
        <d v="2023-07-12T00:00:00"/>
        <d v="2023-07-13T00:00:00"/>
        <d v="2023-07-14T00:00:00"/>
        <d v="2023-07-18T00:00:00"/>
        <d v="2023-07-19T00:00:00"/>
        <d v="2023-07-20T00:00:00"/>
        <d v="2023-07-21T00:00:00"/>
        <d v="2023-07-24T00:00:00"/>
        <d v="2023-07-25T00:00:00"/>
        <d v="2023-07-26T00:00:00"/>
        <d v="2023-07-27T00:00:00"/>
        <d v="2023-07-28T00:00:00"/>
        <d v="2023-07-31T00:00:00"/>
        <d v="2023-08-01T00:00:00"/>
        <d v="2023-08-02T00:00:00"/>
        <d v="2023-08-03T00:00:00"/>
        <d v="2023-08-04T00:00:00"/>
        <d v="2023-08-08T00:00:00"/>
        <d v="2023-08-09T00:00:00"/>
        <d v="2023-08-10T00:00:00"/>
        <d v="2023-08-11T00:00:00"/>
        <d v="2023-08-14T00:00:00"/>
        <d v="2023-08-16T00:00:00"/>
        <d v="2023-08-17T00:00:00"/>
        <d v="2023-08-21T00:00:00"/>
        <d v="2023-08-22T00:00:00"/>
        <d v="2023-08-23T00:00:00"/>
        <d v="2023-08-25T00:00:00"/>
        <d v="2023-08-28T00:00:00"/>
        <d v="2023-08-29T00:00:00"/>
        <d v="2023-08-30T00:00:00"/>
        <d v="2023-08-31T00:00:00"/>
        <d v="2023-09-01T00:00:00"/>
        <d v="2023-09-04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5T00:00:00"/>
        <d v="2023-10-26T00:00:00"/>
        <d v="2023-10-27T00:00:00"/>
        <d v="2023-10-30T00:00:00"/>
        <d v="2023-10-31T00:00:00"/>
        <d v="2023-11-01T00:00:00"/>
        <d v="2023-11-03T00:00:00"/>
        <d v="2023-11-06T00:00:00"/>
        <d v="2023-11-07T00:00:00"/>
        <d v="2023-11-08T00:00:00"/>
        <d v="2023-11-09T00:00:00"/>
        <d v="2023-11-10T00:00:00"/>
        <d v="2023-11-13T00:00:00"/>
        <d v="2023-11-14T00:00:00"/>
        <d v="2023-11-15T00:00:00"/>
        <d v="2023-11-16T00:00:00"/>
        <d v="2023-11-17T00:00:00"/>
        <d v="2023-11-20T00:00:00"/>
        <d v="2023-11-21T00:00:00"/>
        <d v="2023-11-22T00:00:00"/>
        <d v="2023-11-23T00:00:00"/>
        <d v="2023-11-24T00:00:00"/>
        <d v="2023-11-27T00:00:00"/>
        <d v="2023-11-28T00:00:00"/>
        <d v="2023-11-29T00:00:00"/>
        <d v="2023-11-30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sharedItems>
      <fieldGroup base="3">
        <rangePr groupBy="months" startDate="2023-01-03T00:00:00" endDate="2023-12-30T00:00:00"/>
        <groupItems count="14">
          <s v="&lt;3/1/2023"/>
          <s v="ene"/>
          <s v="feb"/>
          <s v="mar"/>
          <s v="abr"/>
          <s v="may"/>
          <s v="jun"/>
          <s v="jul"/>
          <s v="ago"/>
          <s v="sep"/>
          <s v="oct"/>
          <s v="nov"/>
          <s v="dic"/>
          <s v="&gt;30/12/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7360549"/>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399236297.51999998"/>
    </cacheField>
    <cacheField name="Créditos_x000a_(Bs)" numFmtId="164">
      <sharedItems containsSemiMixedTypes="0" containsString="0" containsNumber="1" minValue="0" maxValue="350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9">
  <r>
    <x v="0"/>
    <m/>
    <x v="0"/>
    <x v="0"/>
    <s v="D00228500012"/>
    <s v="RVL"/>
    <n v="22850"/>
    <m/>
    <s v="AJUSTE COMPLEMENTARIO POR REVALORIZACION SALDOS DE ACTIVOS DE RESERVA Y OBLIGACIONES MONEDA EXTRANJERA (DOLARES) Saldo MO = -88504383.87 ;Bs/Mo: 6.86000000000 ;Saldo Bs: -607140073.36"/>
    <m/>
    <m/>
    <m/>
    <m/>
    <n v="0"/>
    <n v="0"/>
    <n v="0.01"/>
    <n v="0"/>
    <s v="NO_CONCILIADO"/>
    <m/>
    <m/>
  </r>
  <r>
    <x v="0"/>
    <m/>
    <x v="0"/>
    <x v="1"/>
    <s v="D00228660013"/>
    <s v="RVL"/>
    <n v="22866"/>
    <m/>
    <s v="AJUSTE COMPLEMENTARIO POR REVALORIZACION SALDOS DE ACTIVOS DE RESERVA Y OBLIGACIONES MONEDA EXTRANJERA (DOLARES) Saldo MO = -70588398.15 ;Bs/Mo: 6.86000000000 ;Saldo Bs: -484236411.32"/>
    <m/>
    <m/>
    <m/>
    <m/>
    <n v="0"/>
    <n v="0"/>
    <n v="0.01"/>
    <n v="0"/>
    <s v="NO_CONCILIADO"/>
    <m/>
    <m/>
  </r>
  <r>
    <x v="0"/>
    <m/>
    <x v="0"/>
    <x v="2"/>
    <s v="D00228700015"/>
    <s v="RVL"/>
    <n v="22870"/>
    <m/>
    <s v="AJUSTE COMPLEMENTARIO POR REVALORIZACION SALDOS DE ACTIVOS DE RESERVA Y OBLIGACIONES MONEDA EXTRANJERA (DOLARES) Saldo MO = -70742946.23 ;Bs/Mo: 6.86000000000 ;Saldo Bs: -485296611.15"/>
    <m/>
    <m/>
    <m/>
    <m/>
    <n v="0"/>
    <n v="0"/>
    <n v="0.01"/>
    <n v="0"/>
    <s v="NO_CONCILIADO"/>
    <m/>
    <m/>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m/>
    <m/>
  </r>
  <r>
    <x v="0"/>
    <m/>
    <x v="0"/>
    <x v="4"/>
    <s v="D00228830008"/>
    <s v="RVL"/>
    <n v="22883"/>
    <m/>
    <s v="AJUSTE COMPLEMENTARIO POR REVALORIZACION SALDOS DE ACTIVOS DE RESERVA Y OBLIGACIONES MONEDA EXTRANJERA (DOLARES) Saldo MO = -67934961.76 ;Bs/Mo: 6.86000000000 ;Saldo Bs: -466033837.68"/>
    <m/>
    <m/>
    <m/>
    <m/>
    <n v="0"/>
    <n v="0"/>
    <n v="0.01"/>
    <n v="0"/>
    <s v="NO_CONCILIADO"/>
    <m/>
    <m/>
  </r>
  <r>
    <x v="0"/>
    <m/>
    <x v="0"/>
    <x v="5"/>
    <s v="D00228870007"/>
    <s v="RVL"/>
    <n v="22887"/>
    <m/>
    <s v="AJUSTE COMPLEMENTARIO POR REVALORIZACION SALDOS DE ACTIVOS DE RESERVA Y OBLIGACIONES MONEDA EXTRANJERA (DOLARES) Saldo MO = -67944358.15 ;Bs/Mo: 6.86000000000 ;Saldo Bs: -466098296.90"/>
    <m/>
    <m/>
    <m/>
    <m/>
    <n v="0"/>
    <n v="0"/>
    <n v="0"/>
    <n v="0.01"/>
    <s v="NO_CONCILIADO"/>
    <m/>
    <m/>
  </r>
  <r>
    <x v="0"/>
    <m/>
    <x v="0"/>
    <x v="6"/>
    <s v="D00228950012"/>
    <s v="RVL"/>
    <n v="22895"/>
    <m/>
    <s v="AJUSTE COMPLEMENTARIO POR REVALORIZACION SALDOS DE ACTIVOS DE RESERVA Y OBLIGACIONES MONEDA EXTRANJERA (DOLARES) Saldo MO = -19257980.59 ;Bs/Mo: 6.86000000000 ;Saldo Bs: -132109746.84"/>
    <m/>
    <m/>
    <m/>
    <m/>
    <n v="0"/>
    <n v="0"/>
    <n v="0"/>
    <n v="0.01"/>
    <s v="NO_CONCILIADO"/>
    <m/>
    <m/>
  </r>
  <r>
    <x v="0"/>
    <m/>
    <x v="0"/>
    <x v="7"/>
    <s v="D00228990011"/>
    <s v="RVL"/>
    <n v="22899"/>
    <m/>
    <s v="AJUSTE COMPLEMENTARIO POR REVALORIZACION SALDOS DE ACTIVOS DE RESERVA Y OBLIGACIONES MONEDA EXTRANJERA (DOLARES) Saldo MO = -20068348.70 ;Bs/Mo: 6.86000000000 ;Saldo Bs: -137668872.09"/>
    <m/>
    <m/>
    <m/>
    <m/>
    <n v="0"/>
    <n v="0"/>
    <n v="0.01"/>
    <n v="0"/>
    <s v="NO_CONCILIADO"/>
    <m/>
    <m/>
  </r>
  <r>
    <x v="0"/>
    <m/>
    <x v="0"/>
    <x v="8"/>
    <s v="G21461360001"/>
    <s v="RVL"/>
    <n v="22903"/>
    <m/>
    <s v="AJUSTE COMPLEMENTARIO POR REVALORIZACION SALDOS DE ACTIVOS DE RESERVA Y OBLIGACIONES MONEDA EXTRANJERA (DOLARES) Saldo MO = -42067613.08 ;Bs/Mo: 6.86000000000 ;Saldo Bs: -288583825.72"/>
    <m/>
    <m/>
    <m/>
    <m/>
    <n v="0"/>
    <n v="0"/>
    <n v="0"/>
    <n v="0.01"/>
    <s v="NO_CONCILIADO"/>
    <m/>
    <m/>
  </r>
  <r>
    <x v="0"/>
    <m/>
    <x v="0"/>
    <x v="9"/>
    <s v="D00229030009"/>
    <s v="RVL"/>
    <n v="22907"/>
    <m/>
    <s v="AJUSTE COMPLEMENTARIO POR REVALORIZACION SALDOS DE ACTIVOS DE RESERVA Y OBLIGACIONES MONEDA EXTRANJERA (DOLARES) Saldo MO = -46212272.68 ;Bs/Mo: 6.86000000000 ;Saldo Bs: -317016190.59"/>
    <m/>
    <m/>
    <m/>
    <m/>
    <n v="0"/>
    <n v="0"/>
    <n v="0.01"/>
    <n v="0"/>
    <s v="NO_CONCILIADO"/>
    <m/>
    <m/>
  </r>
  <r>
    <x v="0"/>
    <m/>
    <x v="0"/>
    <x v="10"/>
    <s v="D00229070009"/>
    <s v="RVL"/>
    <n v="22911"/>
    <m/>
    <s v="AJUSTE COMPLEMENTARIO POR REVALORIZACION SALDOS DE ACTIVOS DE RESERVA Y OBLIGACIONES MONEDA EXTRANJERA (DOLARES) Saldo MO = -50644910.48 ;Bs/Mo: 6.86000000000 ;Saldo Bs: -347424085.88"/>
    <m/>
    <m/>
    <m/>
    <m/>
    <n v="0"/>
    <n v="0"/>
    <n v="0"/>
    <n v="0.01"/>
    <s v="NO_CONCILIADO"/>
    <m/>
    <m/>
  </r>
  <r>
    <x v="0"/>
    <m/>
    <x v="0"/>
    <x v="11"/>
    <s v="D00229110011"/>
    <s v="RVL"/>
    <n v="22916"/>
    <m/>
    <s v="AJUSTE COMPLEMENTARIO POR REVALORIZACION SALDOS DE ACTIVOS DE RESERVA Y OBLIGACIONES MONEDA EXTRANJERA (DOLARES) Saldo MO = -45509450.29 ;Bs/Mo: 6.86000000000 ;Saldo Bs: -312194828.98"/>
    <m/>
    <m/>
    <m/>
    <m/>
    <n v="0"/>
    <n v="0"/>
    <n v="0"/>
    <n v="0.01"/>
    <s v="NO_CONCILIADO"/>
    <m/>
    <m/>
  </r>
  <r>
    <x v="0"/>
    <m/>
    <x v="0"/>
    <x v="12"/>
    <s v="D00229160012"/>
    <s v="RVL"/>
    <n v="22921"/>
    <m/>
    <s v="AJUSTE COMPLEMENTARIO POR REVALORIZACION SALDOS DE ACTIVOS DE RESERVA Y OBLIGACIONES MONEDA EXTRANJERA (DOLARES) Saldo MO = -90528175.22 ;Bs/Mo: 6.86000000000 ;Saldo Bs: -621023282.02"/>
    <m/>
    <m/>
    <m/>
    <m/>
    <n v="0"/>
    <n v="0"/>
    <n v="0.01"/>
    <n v="0"/>
    <s v="NO_CONCILIADO"/>
    <m/>
    <m/>
  </r>
  <r>
    <x v="0"/>
    <m/>
    <x v="0"/>
    <x v="13"/>
    <s v="D00229210012"/>
    <s v="RVL"/>
    <n v="22929"/>
    <m/>
    <s v="AJUSTE COMPLEMENTARIO POR REVALORIZACION SALDOS DE ACTIVOS DE RESERVA Y OBLIGACIONES MONEDA EXTRANJERA (DOLARES) Saldo MO = -41505968.10 ;Bs/Mo: 6.86000000000 ;Saldo Bs: -284730941.19"/>
    <m/>
    <m/>
    <m/>
    <m/>
    <n v="0"/>
    <n v="0"/>
    <n v="0.02"/>
    <n v="0"/>
    <s v="NO_CONCILIADO"/>
    <m/>
    <m/>
  </r>
  <r>
    <x v="0"/>
    <m/>
    <x v="0"/>
    <x v="14"/>
    <s v="D00229290005"/>
    <s v="RVL"/>
    <n v="22942"/>
    <m/>
    <s v="AJUSTE COMPLEMENTARIO POR REVALORIZACION SALDOS DE ACTIVOS DE RESERVA Y OBLIGACIONES MONEDA EXTRANJERA (DOLARES) Saldo MO = -26937457.97 ;Bs/Mo: 6.86000000000 ;Saldo Bs: -184790961.66"/>
    <m/>
    <m/>
    <m/>
    <m/>
    <n v="0"/>
    <n v="0"/>
    <n v="0"/>
    <n v="0.01"/>
    <s v="NO_CONCILIADO"/>
    <m/>
    <m/>
  </r>
  <r>
    <x v="0"/>
    <m/>
    <x v="0"/>
    <x v="15"/>
    <s v="D00229420011"/>
    <s v="RVL"/>
    <n v="22946"/>
    <m/>
    <s v="AJUSTE COMPLEMENTARIO POR REVALORIZACION SALDOS DE ACTIVOS DE RESERVA Y OBLIGACIONES MONEDA EXTRANJERA (DOLARES) Saldo MO = -21070715.18 ;Bs/Mo: 6.86000000000 ;Saldo Bs: -144545106.15"/>
    <m/>
    <m/>
    <m/>
    <m/>
    <n v="0"/>
    <n v="0"/>
    <n v="0.02"/>
    <n v="0"/>
    <s v="NO_CONCILIADO"/>
    <m/>
    <m/>
  </r>
  <r>
    <x v="0"/>
    <m/>
    <x v="0"/>
    <x v="16"/>
    <s v="D00229460010"/>
    <s v="RVL"/>
    <n v="22950"/>
    <m/>
    <s v="AJUSTE COMPLEMENTARIO POR REVALORIZACION SALDOS DE ACTIVOS DE RESERVA Y OBLIGACIONES MONEDA EXTRANJERA (DOLARES) Saldo MO = -26693827.81 ;Bs/Mo: 6.86000000000 ;Saldo Bs: -183119658.79"/>
    <m/>
    <m/>
    <m/>
    <m/>
    <n v="0"/>
    <n v="0"/>
    <n v="0.01"/>
    <n v="0"/>
    <s v="NO_CONCILIADO"/>
    <m/>
    <m/>
  </r>
  <r>
    <x v="0"/>
    <m/>
    <x v="0"/>
    <x v="17"/>
    <s v="D00229500008"/>
    <s v="RVL"/>
    <n v="22955"/>
    <m/>
    <s v="AJUSTE COMPLEMENTARIO POR REVALORIZACION SALDOS DE ACTIVOS DE RESERVA Y OBLIGACIONES MONEDA EXTRANJERA (DOLARES) Saldo MO = -16315587.47 ;Bs/Mo: 6.86000000000 ;Saldo Bs: -111924930.05"/>
    <m/>
    <m/>
    <m/>
    <m/>
    <n v="0"/>
    <n v="0"/>
    <n v="0.01"/>
    <n v="0"/>
    <s v="NO_CONCILIADO"/>
    <m/>
    <m/>
  </r>
  <r>
    <x v="0"/>
    <m/>
    <x v="0"/>
    <x v="18"/>
    <s v="D00229550010"/>
    <s v="RVL"/>
    <n v="22959"/>
    <m/>
    <s v="AJUSTE COMPLEMENTARIO POR REVALORIZACION SALDOS DE ACTIVOS DE RESERVA Y OBLIGACIONES MONEDA EXTRANJERA (DOLARES) Saldo MO = -13403694.54 ;Bs/Mo: 6.86000000000 ;Saldo Bs: -91949344.56"/>
    <m/>
    <m/>
    <m/>
    <m/>
    <n v="0"/>
    <n v="0"/>
    <n v="0.02"/>
    <n v="0"/>
    <s v="NO_CONCILIADO"/>
    <m/>
    <m/>
  </r>
  <r>
    <x v="0"/>
    <m/>
    <x v="0"/>
    <x v="19"/>
    <s v="D00229590014"/>
    <s v="RVL"/>
    <n v="22963"/>
    <m/>
    <s v="AJUSTE COMPLEMENTARIO POR REVALORIZACION SALDOS DE ACTIVOS DE RESERVA Y OBLIGACIONES MONEDA EXTRANJERA (DOLARES) Saldo MO = -13393949.02 ;Bs/Mo: 6.86000000000 ;Saldo Bs: -91882490.27"/>
    <m/>
    <m/>
    <m/>
    <m/>
    <n v="0"/>
    <n v="0"/>
    <n v="0"/>
    <n v="0.01"/>
    <s v="NO_CONCILIADO"/>
    <m/>
    <m/>
  </r>
  <r>
    <x v="0"/>
    <m/>
    <x v="0"/>
    <x v="20"/>
    <s v="D00229630011"/>
    <s v="RVL"/>
    <n v="22967"/>
    <m/>
    <s v="AJUSTE COMPLEMENTARIO POR REVALORIZACION SALDOS DE ACTIVOS DE RESERVA Y OBLIGACIONES MONEDA EXTRANJERA (DOLARES) Saldo MO = -6163002.78 ;Bs/Mo: 6.86000000000 ;Saldo Bs: -42278199.08"/>
    <m/>
    <m/>
    <m/>
    <m/>
    <n v="0"/>
    <n v="0"/>
    <n v="0.01"/>
    <n v="0"/>
    <s v="NO_CONCILIADO"/>
    <m/>
    <m/>
  </r>
  <r>
    <x v="0"/>
    <m/>
    <x v="0"/>
    <x v="21"/>
    <s v="D00229670013"/>
    <s v="RVL"/>
    <n v="22972"/>
    <m/>
    <s v="AJUSTE COMPLEMENTARIO POR REVALORIZACION SALDOS DE ACTIVOS DE RESERVA Y OBLIGACIONES MONEDA EXTRANJERA (DOLARES) Saldo MO = -6228737.33 ;Bs/Mo: 6.86000000000 ;Saldo Bs: -42729138.07"/>
    <m/>
    <m/>
    <m/>
    <m/>
    <n v="0"/>
    <n v="0"/>
    <n v="0"/>
    <n v="0.01"/>
    <s v="NO_CONCILIADO"/>
    <m/>
    <m/>
  </r>
  <r>
    <x v="0"/>
    <m/>
    <x v="0"/>
    <x v="22"/>
    <s v="D00229720012"/>
    <s v="RVL"/>
    <n v="22976"/>
    <m/>
    <s v="AJUSTE COMPLEMENTARIO POR REVALORIZACION SALDOS DE ACTIVOS DE RESERVA Y OBLIGACIONES MONEDA EXTRANJERA (DOLARES) Saldo MO = -32048633.19 ;Bs/Mo: 6.86000000000 ;Saldo Bs: -219853623.69"/>
    <m/>
    <m/>
    <m/>
    <m/>
    <n v="0"/>
    <n v="0"/>
    <n v="0.01"/>
    <n v="0"/>
    <s v="NO_CONCILIADO"/>
    <m/>
    <m/>
  </r>
  <r>
    <x v="0"/>
    <m/>
    <x v="0"/>
    <x v="23"/>
    <s v="D00229760016"/>
    <s v="RVL"/>
    <n v="22980"/>
    <m/>
    <s v="AJUSTE COMPLEMENTARIO POR REVALORIZACION SALDOS DE ACTIVOS DE RESERVA Y OBLIGACIONES MONEDA EXTRANJERA (DOLARES) Saldo MO = -32265069.86 ;Bs/Mo: 6.86000000000 ;Saldo Bs: -221338379.23"/>
    <m/>
    <m/>
    <m/>
    <m/>
    <n v="0"/>
    <n v="0"/>
    <n v="0"/>
    <n v="0.01"/>
    <s v="NO_CONCILIADO"/>
    <m/>
    <m/>
  </r>
  <r>
    <x v="0"/>
    <m/>
    <x v="0"/>
    <x v="24"/>
    <s v="D00229800011"/>
    <s v="RVL"/>
    <n v="22984"/>
    <m/>
    <s v="AJUSTE COMPLEMENTARIO POR REVALORIZACION SALDOS DE ACTIVOS DE RESERVA Y OBLIGACIONES MONEDA EXTRANJERA (DOLARES) Saldo MO = -10974169.45 ;Bs/Mo: 6.86000000000 ;Saldo Bs: -75282802.42"/>
    <m/>
    <m/>
    <m/>
    <m/>
    <n v="0"/>
    <n v="0"/>
    <n v="0"/>
    <n v="0.01"/>
    <s v="NO_CONCILIADO"/>
    <m/>
    <m/>
  </r>
  <r>
    <x v="0"/>
    <m/>
    <x v="0"/>
    <x v="25"/>
    <s v="D00229840011"/>
    <s v="RVL"/>
    <n v="22988"/>
    <m/>
    <s v="AJUSTE COMPLEMENTARIO POR REVALORIZACION SALDOS DE ACTIVOS DE RESERVA Y OBLIGACIONES MONEDA EXTRANJERA (DOLARES) Saldo MO = -526811.28 ;Bs/Mo: 6.86000000000 ;Saldo Bs: -3613925.39"/>
    <m/>
    <m/>
    <m/>
    <m/>
    <n v="0"/>
    <n v="0"/>
    <n v="0.01"/>
    <n v="0"/>
    <s v="NO_CONCILIADO"/>
    <m/>
    <m/>
  </r>
  <r>
    <x v="0"/>
    <m/>
    <x v="0"/>
    <x v="26"/>
    <s v="D00229880012"/>
    <s v="RVL"/>
    <n v="22992"/>
    <m/>
    <s v="AJUSTE COMPLEMENTARIO POR REVALORIZACION SALDOS DE ACTIVOS DE RESERVA Y OBLIGACIONES MONEDA EXTRANJERA (DOLARES) Saldo MO = -1935523.08 ;Bs/Mo: 6.86000000000 ;Saldo Bs: -13277688.31"/>
    <m/>
    <m/>
    <m/>
    <m/>
    <n v="0"/>
    <n v="0"/>
    <n v="0"/>
    <n v="0.02"/>
    <s v="NO_CONCILIADO"/>
    <m/>
    <m/>
  </r>
  <r>
    <x v="0"/>
    <m/>
    <x v="0"/>
    <x v="27"/>
    <s v="D00229920015"/>
    <s v="RVL"/>
    <n v="23001"/>
    <m/>
    <s v="AJUSTE COMPLEMENTARIO POR REVALORIZACION SALDOS DE ACTIVOS DE RESERVA Y OBLIGACIONES MONEDA EXTRANJERA (DOLARES) Saldo MO = -74649454.71 ;Bs/Mo: 6.86000000000 ;Saldo Bs: -512095259.32"/>
    <m/>
    <m/>
    <m/>
    <m/>
    <n v="0"/>
    <n v="0"/>
    <n v="0.01"/>
    <n v="0"/>
    <s v="NO_CONCILIADO"/>
    <m/>
    <m/>
  </r>
  <r>
    <x v="0"/>
    <m/>
    <x v="0"/>
    <x v="28"/>
    <s v="D00230010013"/>
    <s v="RVL"/>
    <n v="23010"/>
    <m/>
    <s v="AJUSTE COMPLEMENTARIO POR REVALORIZACION SALDOS DE ACTIVOS DE RESERVA Y OBLIGACIONES MONEDA EXTRANJERA (DOLARES) Saldo MO = -19318025.90 ;Bs/Mo: 6.86000000000 ;Saldo Bs: -132521657.68"/>
    <m/>
    <m/>
    <m/>
    <m/>
    <n v="0"/>
    <n v="0"/>
    <n v="0.01"/>
    <n v="0"/>
    <s v="NO_CONCILIADO"/>
    <m/>
    <m/>
  </r>
  <r>
    <x v="0"/>
    <m/>
    <x v="0"/>
    <x v="29"/>
    <s v="D00230100011"/>
    <s v="RVL"/>
    <n v="23018"/>
    <m/>
    <s v="AJUSTE COMPLEMENTARIO POR REVALORIZACION SALDOS DE ACTIVOS DE RESERVA Y OBLIGACIONES MONEDA EXTRANJERA (DOLARES) Saldo MO = -10343619.99 ;Bs/Mo: 6.86000000000 ;Saldo Bs: -70957233.14"/>
    <m/>
    <m/>
    <m/>
    <m/>
    <n v="0"/>
    <n v="0"/>
    <n v="0.01"/>
    <n v="0"/>
    <s v="NO_CONCILIADO"/>
    <m/>
    <m/>
  </r>
  <r>
    <x v="0"/>
    <m/>
    <x v="0"/>
    <x v="30"/>
    <s v="D00230180012"/>
    <s v="RVL"/>
    <n v="23026"/>
    <m/>
    <s v="AJUSTE COMPLEMENTARIO POR REVALORIZACION SALDOS DE ACTIVOS DE RESERVA Y OBLIGACIONES MONEDA EXTRANJERA (DOLARES) Saldo MO = -6993827.97 ;Bs/Mo: 6.86000000000 ;Saldo Bs: -47977659.85"/>
    <m/>
    <m/>
    <m/>
    <m/>
    <n v="0"/>
    <n v="0"/>
    <n v="0"/>
    <n v="0.02"/>
    <s v="NO_CONCILIADO"/>
    <m/>
    <m/>
  </r>
  <r>
    <x v="0"/>
    <m/>
    <x v="0"/>
    <x v="31"/>
    <s v="D00230260010"/>
    <s v="RVL"/>
    <n v="23031"/>
    <m/>
    <s v="AJUSTE COMPLEMENTARIO POR REVALORIZACION SALDOS DE ACTIVOS DE RESERVA Y OBLIGACIONES MONEDA EXTRANJERA (DOLARES) Saldo MO = -7765714.27 ;Bs/Mo: 6.86000000000 ;Saldo Bs: -53272799.90"/>
    <m/>
    <m/>
    <m/>
    <m/>
    <n v="0"/>
    <n v="0"/>
    <n v="0.01"/>
    <n v="0"/>
    <s v="NO_CONCILIADO"/>
    <m/>
    <m/>
  </r>
  <r>
    <x v="0"/>
    <m/>
    <x v="0"/>
    <x v="32"/>
    <s v="D00230310012"/>
    <s v="RVL"/>
    <n v="23035"/>
    <m/>
    <s v="AJUSTE COMPLEMENTARIO POR REVALORIZACION SALDOS DE ACTIVOS DE RESERVA Y OBLIGACIONES MONEDA EXTRANJERA (DOLARES) Saldo MO = -5372951.59 ;Bs/Mo: 6.86000000000 ;Saldo Bs: -36858447.90"/>
    <m/>
    <m/>
    <m/>
    <m/>
    <n v="0"/>
    <n v="0"/>
    <n v="0"/>
    <n v="0.01"/>
    <s v="NO_CONCILIADO"/>
    <m/>
    <m/>
  </r>
  <r>
    <x v="0"/>
    <m/>
    <x v="0"/>
    <x v="33"/>
    <s v="D00230350010"/>
    <s v="RVL"/>
    <n v="23045"/>
    <m/>
    <s v="AJUSTE COMPLEMENTARIO POR REVALORIZACION SALDOS DE ACTIVOS DE RESERVA Y OBLIGACIONES MONEDA EXTRANJERA (DOLARES) Saldo MO = -8876008.86 ;Bs/Mo: 6.86000000000 ;Saldo Bs: -60889420.77"/>
    <m/>
    <m/>
    <m/>
    <m/>
    <n v="0"/>
    <n v="0"/>
    <n v="0"/>
    <n v="0.01"/>
    <s v="NO_CONCILIADO"/>
    <m/>
    <m/>
  </r>
  <r>
    <x v="0"/>
    <m/>
    <x v="0"/>
    <x v="34"/>
    <s v="D00230450014"/>
    <s v="RVL"/>
    <n v="23061"/>
    <m/>
    <s v="AJUSTE COMPLEMENTARIO POR REVALORIZACION SALDOS DE ACTIVOS DE RESERVA Y OBLIGACIONES MONEDA EXTRANJERA (DOLARES) Saldo MO = -3681206.79 ;Bs/Mo: 6.86000000000 ;Saldo Bs: -25253078.62"/>
    <m/>
    <m/>
    <m/>
    <m/>
    <n v="0"/>
    <n v="0"/>
    <n v="0.04"/>
    <n v="0"/>
    <s v="NO_CONCILIADO"/>
    <m/>
    <m/>
  </r>
  <r>
    <x v="0"/>
    <m/>
    <x v="0"/>
    <x v="35"/>
    <s v="D00230610012"/>
    <s v="RVL"/>
    <n v="23065"/>
    <m/>
    <s v="AJUSTE COMPLEMENTARIO POR REVALORIZACION SALDOS DE ACTIVOS DE RESERVA Y OBLIGACIONES MONEDA EXTRANJERA (DOLARES) Saldo MO = -13795749.99 ;Bs/Mo: 6.86000000000 ;Saldo Bs: -94638844.94"/>
    <m/>
    <m/>
    <m/>
    <m/>
    <n v="0"/>
    <n v="0"/>
    <n v="0.01"/>
    <n v="0"/>
    <s v="NO_CONCILIADO"/>
    <m/>
    <m/>
  </r>
  <r>
    <x v="0"/>
    <m/>
    <x v="0"/>
    <x v="36"/>
    <s v="D00230650009"/>
    <s v="RVL"/>
    <n v="23069"/>
    <m/>
    <s v="AJUSTE COMPLEMENTARIO POR REVALORIZACION SALDOS DE ACTIVOS DE RESERVA Y OBLIGACIONES MONEDA EXTRANJERA (DOLARES) Saldo MO = -9641267.69 ;Bs/Mo: 6.86000000000 ;Saldo Bs: -66139096.36"/>
    <m/>
    <m/>
    <m/>
    <m/>
    <n v="0"/>
    <n v="0"/>
    <n v="0.01"/>
    <n v="0"/>
    <s v="NO_CONCILIADO"/>
    <m/>
    <m/>
  </r>
  <r>
    <x v="0"/>
    <m/>
    <x v="0"/>
    <x v="37"/>
    <s v="D00230690011"/>
    <s v="RVL"/>
    <n v="23097"/>
    <m/>
    <s v="AJUSTE COMPLEMENTARIO POR REVALORIZACION SALDOS DE ACTIVOS DE RESERVA Y OBLIGACIONES MONEDA EXTRANJERA (DOLARES) Saldo MO = -143648714.88 ;Bs/Mo: 6.86000000000 ;Saldo Bs: -985430184.07"/>
    <m/>
    <m/>
    <m/>
    <m/>
    <n v="0"/>
    <n v="0"/>
    <n v="0"/>
    <n v="0.01"/>
    <s v="NO_CONCILIADO"/>
    <m/>
    <m/>
  </r>
  <r>
    <x v="0"/>
    <m/>
    <x v="0"/>
    <x v="38"/>
    <s v="D00230970012"/>
    <s v="RVL"/>
    <n v="23104"/>
    <m/>
    <s v="AJUSTE COMPLEMENTARIO POR REVALORIZACION SALDOS DE ACTIVOS DE RESERVA Y OBLIGACIONES MONEDA EXTRANJERA (DOLARES) Saldo MO = -128924032.21 ;Bs/Mo: 6.86000000000 ;Saldo Bs: -884418860.95"/>
    <m/>
    <m/>
    <m/>
    <m/>
    <n v="0"/>
    <n v="0"/>
    <n v="0"/>
    <n v="0.01"/>
    <s v="NO_CONCILIADO"/>
    <m/>
    <m/>
  </r>
  <r>
    <x v="0"/>
    <m/>
    <x v="0"/>
    <x v="39"/>
    <s v="D00231040009"/>
    <s v="RVL"/>
    <n v="23108"/>
    <m/>
    <s v="AJUSTE COMPLEMENTARIO POR REVALORIZACION SALDOS DE ACTIVOS DE RESERVA Y OBLIGACIONES MONEDA EXTRANJERA (DOLARES) Saldo MO = -130314182.22 ;Bs/Mo: 6.86000000000 ;Saldo Bs: -893955290.04"/>
    <m/>
    <m/>
    <m/>
    <m/>
    <n v="0"/>
    <n v="0"/>
    <n v="0.01"/>
    <n v="0"/>
    <s v="NO_CONCILIADO"/>
    <m/>
    <m/>
  </r>
  <r>
    <x v="0"/>
    <m/>
    <x v="0"/>
    <x v="40"/>
    <s v="D00231080010"/>
    <s v="RVL"/>
    <n v="23117"/>
    <m/>
    <s v="AJUSTE COMPLEMENTARIO POR REVALORIZACION SALDOS DE ACTIVOS DE RESERVA Y OBLIGACIONES MONEDA EXTRANJERA (DOLARES) Saldo MO = -127816215.53 ;Bs/Mo: 6.86000000000 ;Saldo Bs: -876819238.55"/>
    <m/>
    <m/>
    <m/>
    <m/>
    <n v="0"/>
    <n v="0"/>
    <n v="0.01"/>
    <n v="0"/>
    <s v="NO_CONCILIADO"/>
    <m/>
    <m/>
  </r>
  <r>
    <x v="0"/>
    <m/>
    <x v="0"/>
    <x v="41"/>
    <s v="D00231170011"/>
    <s v="RVL"/>
    <n v="23135"/>
    <m/>
    <s v="AJUSTE COMPLEMENTARIO POR REVALORIZACION SALDOS DE ACTIVOS DE RESERVA Y OBLIGACIONES MONEDA EXTRANJERA (DOLARES) Saldo MO = -140345399.76 ;Bs/Mo: 6.86000000000 ;Saldo Bs: -962769442.36"/>
    <m/>
    <m/>
    <m/>
    <m/>
    <n v="0"/>
    <n v="0"/>
    <n v="0.01"/>
    <n v="0"/>
    <s v="NO_CONCILIADO"/>
    <m/>
    <m/>
  </r>
  <r>
    <x v="2"/>
    <m/>
    <x v="2"/>
    <x v="42"/>
    <s v="D00231350008"/>
    <s v="DVD"/>
    <n v="18010"/>
    <m/>
    <s v="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
    <m/>
    <m/>
    <m/>
    <m/>
    <n v="219.14"/>
    <n v="0"/>
    <n v="1503.3"/>
    <n v="0"/>
    <s v="NO_CONCILIADO"/>
    <m/>
    <m/>
  </r>
  <r>
    <x v="0"/>
    <m/>
    <x v="0"/>
    <x v="43"/>
    <s v="G22270130003"/>
    <s v="RVL"/>
    <n v="23143"/>
    <m/>
    <s v="AJUSTE COMPLEMENTARIO POR REVALORIZACION SALDOS DE ACTIVOS DE RESERVA Y OBLIGACIONES MONEDA EXTRANJERA (DOLARES) Saldo MO = -141435785.08 ;Bs/Mo: 6.86000000000 ;Saldo Bs: -970249485.66"/>
    <m/>
    <m/>
    <m/>
    <m/>
    <n v="0"/>
    <n v="0"/>
    <n v="0.01"/>
    <n v="0"/>
    <s v="NO_CONCILIADO"/>
    <m/>
    <m/>
  </r>
  <r>
    <x v="0"/>
    <m/>
    <x v="0"/>
    <x v="44"/>
    <s v="D00231430010"/>
    <s v="RVL"/>
    <n v="23148"/>
    <m/>
    <s v="AJUSTE COMPLEMENTARIO POR REVALORIZACION SALDOS DE ACTIVOS DE RESERVA Y OBLIGACIONES MONEDA EXTRANJERA (DOLARES) Saldo MO = -144520259.27 ;Bs/Mo: 6.86000000000 ;Saldo Bs: -991408978.60"/>
    <m/>
    <m/>
    <m/>
    <m/>
    <n v="0"/>
    <n v="0"/>
    <n v="0.01"/>
    <n v="0"/>
    <s v="NO_CONCILIADO"/>
    <m/>
    <m/>
  </r>
  <r>
    <x v="0"/>
    <m/>
    <x v="0"/>
    <x v="45"/>
    <s v="D00231480012"/>
    <s v="RVL"/>
    <n v="23153"/>
    <m/>
    <s v="AJUSTE COMPLEMENTARIO POR REVALORIZACION SALDOS DE ACTIVOS DE RESERVA Y OBLIGACIONES MONEDA EXTRANJERA (DOLARES) Saldo MO = -149909375.08 ;Bs/Mo: 6.86000000000 ;Saldo Bs: -1028378313.03"/>
    <m/>
    <m/>
    <m/>
    <m/>
    <n v="0"/>
    <n v="0"/>
    <n v="0"/>
    <n v="0.02"/>
    <s v="NO_CONCILIADO"/>
    <m/>
    <m/>
  </r>
  <r>
    <x v="0"/>
    <m/>
    <x v="0"/>
    <x v="46"/>
    <s v="D00231530006"/>
    <s v="RVL"/>
    <n v="23157"/>
    <m/>
    <s v="AJUSTE COMPLEMENTARIO POR REVALORIZACION SALDOS DE ACTIVOS DE RESERVA Y OBLIGACIONES MONEDA EXTRANJERA (DOLARES) Saldo MO = -148308890.00 ;Bs/Mo: 6.86000000000 ;Saldo Bs: -1017398985.42"/>
    <m/>
    <m/>
    <m/>
    <m/>
    <n v="0"/>
    <n v="0"/>
    <n v="0.02"/>
    <n v="0"/>
    <s v="NO_CONCILIADO"/>
    <m/>
    <m/>
  </r>
  <r>
    <x v="0"/>
    <m/>
    <x v="0"/>
    <x v="47"/>
    <s v="D00231570014"/>
    <s v="RVL"/>
    <n v="23161"/>
    <m/>
    <s v="AJUSTE COMPLEMENTARIO POR REVALORIZACION SALDOS DE ACTIVOS DE RESERVA Y OBLIGACIONES MONEDA EXTRANJERA (DOLARES) Saldo MO = -152775195.44 ;Bs/Mo: 6.86000000000 ;Saldo Bs: -1048037840.73"/>
    <m/>
    <m/>
    <m/>
    <m/>
    <n v="0"/>
    <n v="0"/>
    <n v="0.01"/>
    <n v="0"/>
    <s v="NO_CONCILIADO"/>
    <m/>
    <m/>
  </r>
  <r>
    <x v="0"/>
    <m/>
    <x v="0"/>
    <x v="48"/>
    <s v="D00231610008"/>
    <s v="RVL"/>
    <n v="23166"/>
    <m/>
    <s v="AJUSTE COMPLEMENTARIO POR REVALORIZACION SALDOS DE ACTIVOS DE RESERVA Y OBLIGACIONES MONEDA EXTRANJERA (DOLARES) Saldo MO = -154391403.01 ;Bs/Mo: 6.86000000000 ;Saldo Bs: -1059125024.64"/>
    <m/>
    <m/>
    <m/>
    <m/>
    <n v="0"/>
    <n v="0"/>
    <n v="0"/>
    <n v="0.01"/>
    <s v="NO_CONCILIADO"/>
    <m/>
    <m/>
  </r>
  <r>
    <x v="0"/>
    <m/>
    <x v="0"/>
    <x v="49"/>
    <s v="D00231660012"/>
    <s v="RVL"/>
    <n v="23175"/>
    <m/>
    <s v="AJUSTE COMPLEMENTARIO POR REVALORIZACION SALDOS DE ACTIVOS DE RESERVA Y OBLIGACIONES MONEDA EXTRANJERA (DOLARES) Saldo MO = -134989887.53 ;Bs/Mo: 6.86000000000 ;Saldo Bs: -926030628.49"/>
    <m/>
    <m/>
    <m/>
    <m/>
    <n v="0"/>
    <n v="0"/>
    <n v="0.03"/>
    <n v="0"/>
    <s v="NO_CONCILIADO"/>
    <m/>
    <m/>
  </r>
  <r>
    <x v="0"/>
    <m/>
    <x v="0"/>
    <x v="50"/>
    <s v="G22388960001"/>
    <s v="RVL"/>
    <n v="23180"/>
    <m/>
    <s v="AJUSTE COMPLEMENTARIO POR REVALORIZACION SALDOS DE ACTIVOS DE RESERVA Y OBLIGACIONES MONEDA EXTRANJERA (DOLARES) Saldo MO = -128961209.20 ;Bs/Mo: 6.86000000000 ;Saldo Bs: -884673895.12"/>
    <m/>
    <m/>
    <m/>
    <m/>
    <n v="0"/>
    <n v="0"/>
    <n v="0.01"/>
    <n v="0"/>
    <s v="NO_CONCILIADO"/>
    <m/>
    <m/>
  </r>
  <r>
    <x v="0"/>
    <m/>
    <x v="0"/>
    <x v="51"/>
    <s v="D00231750011"/>
    <s v="RVL"/>
    <n v="23184"/>
    <m/>
    <s v="AJUSTE COMPLEMENTARIO POR REVALORIZACION SALDOS DE ACTIVOS DE RESERVA Y OBLIGACIONES MONEDA EXTRANJERA (DOLARES) Saldo MO = -132694044.14 ;Bs/Mo: 6.86000000000 ;Saldo Bs: -910281142.79"/>
    <m/>
    <m/>
    <m/>
    <m/>
    <n v="0"/>
    <n v="0"/>
    <n v="0"/>
    <n v="0.01"/>
    <s v="NO_CONCILIADO"/>
    <m/>
    <m/>
  </r>
  <r>
    <x v="0"/>
    <m/>
    <x v="0"/>
    <x v="52"/>
    <s v="D00231800009"/>
    <s v="RVL"/>
    <n v="23188"/>
    <m/>
    <s v="AJUSTE COMPLEMENTARIO POR REVALORIZACION SALDOS DE ACTIVOS DE RESERVA Y OBLIGACIONES MONEDA EXTRANJERA (DOLARES) Saldo MO = -113752729.86 ;Bs/Mo: 6.86000000000 ;Saldo Bs: -780343726.83"/>
    <m/>
    <m/>
    <m/>
    <m/>
    <n v="0"/>
    <n v="0"/>
    <n v="0"/>
    <n v="0.01"/>
    <s v="NO_CONCILIADO"/>
    <m/>
    <m/>
  </r>
  <r>
    <x v="0"/>
    <m/>
    <x v="0"/>
    <x v="53"/>
    <s v="D00231840008"/>
    <s v="RVL"/>
    <n v="23193"/>
    <m/>
    <s v="AJUSTE COMPLEMENTARIO POR REVALORIZACION SALDOS DE ACTIVOS DE RESERVA Y OBLIGACIONES MONEDA EXTRANJERA (DOLARES) Saldo MO = -117818544.88 ;Bs/Mo: 6.86000000000 ;Saldo Bs: -808235217.89"/>
    <m/>
    <m/>
    <m/>
    <m/>
    <n v="0"/>
    <n v="0"/>
    <n v="0.01"/>
    <n v="0"/>
    <s v="NO_CONCILIADO"/>
    <m/>
    <m/>
  </r>
  <r>
    <x v="0"/>
    <m/>
    <x v="0"/>
    <x v="54"/>
    <s v="D00231880010"/>
    <s v="RVL"/>
    <n v="23201"/>
    <m/>
    <s v="AJUSTE COMPLEMENTARIO POR REVALORIZACION SALDOS DE ACTIVOS DE RESERVA Y OBLIGACIONES MONEDA EXTRANJERA (DOLARES) Saldo MO = -110107920.40 ;Bs/Mo: 6.86000000000 ;Saldo Bs: -755340333.97"/>
    <m/>
    <m/>
    <m/>
    <m/>
    <n v="0"/>
    <n v="0"/>
    <n v="0.03"/>
    <n v="0"/>
    <s v="NO_CONCILIADO"/>
    <m/>
    <m/>
  </r>
  <r>
    <x v="0"/>
    <m/>
    <x v="0"/>
    <x v="55"/>
    <s v="D00231930009"/>
    <s v="RVL"/>
    <n v="23205"/>
    <m/>
    <s v="AJUSTE COMPLEMENTARIO POR REVALORIZACION SALDOS DE ACTIVOS DE RESERVA Y OBLIGACIONES MONEDA EXTRANJERA (DOLARES) Saldo MO = -110155377.75 ;Bs/Mo: 6.86000000000 ;Saldo Bs: -755665891.39"/>
    <m/>
    <m/>
    <m/>
    <m/>
    <n v="0"/>
    <n v="0"/>
    <n v="0.02"/>
    <n v="0"/>
    <s v="NO_CONCILIADO"/>
    <m/>
    <m/>
  </r>
  <r>
    <x v="0"/>
    <m/>
    <x v="0"/>
    <x v="56"/>
    <s v="D00232010012"/>
    <s v="RVL"/>
    <n v="23216"/>
    <m/>
    <s v="AJUSTE COMPLEMENTARIO POR REVALORIZACION SALDOS DE ACTIVOS DE RESERVA Y OBLIGACIONES MONEDA EXTRANJERA (DOLARES) Saldo MO = -111810642.90 ;Bs/Mo: 6.86000000000 ;Saldo Bs: -767021010.30"/>
    <m/>
    <m/>
    <m/>
    <m/>
    <n v="0"/>
    <n v="0"/>
    <n v="0.01"/>
    <n v="0"/>
    <s v="NO_CONCILIADO"/>
    <m/>
    <m/>
  </r>
  <r>
    <x v="0"/>
    <m/>
    <x v="0"/>
    <x v="57"/>
    <s v="D00232050014"/>
    <s v="RVL"/>
    <n v="23221"/>
    <m/>
    <s v="AJUSTE COMPLEMENTARIO POR REVALORIZACION SALDOS DE ACTIVOS DE RESERVA Y OBLIGACIONES MONEDA EXTRANJERA (DOLARES) Saldo MO = -178829310.63 ;Bs/Mo: 6.86000000000 ;Saldo Bs: -1226769070.93"/>
    <m/>
    <m/>
    <m/>
    <m/>
    <n v="0"/>
    <n v="0"/>
    <n v="0.01"/>
    <n v="0"/>
    <s v="NO_CONCILIADO"/>
    <m/>
    <m/>
  </r>
  <r>
    <x v="3"/>
    <m/>
    <x v="3"/>
    <x v="58"/>
    <s v="D00232160010"/>
    <s v="CRV"/>
    <n v="2255647"/>
    <m/>
    <s v="REGULARIZACION DE TRANSFERENCIA DEL EXTERIOR SEGUN SWIFT NO.4481 DE FECHA 02/05/2023 ORDENANTE: PERMANENT COURT OF ARBITRATION REF.: BCB100-6-JPA-RT+ SDVA FECHA VALOR 21/03/2023 LIB. 00513012005 YPFB-OPERACIONES EXTRAORDINARIAS USD"/>
    <m/>
    <m/>
    <m/>
    <m/>
    <n v="0"/>
    <n v="3154.28"/>
    <n v="0"/>
    <n v="21638.36"/>
    <s v="NO_CONCILIADO"/>
    <m/>
    <m/>
  </r>
  <r>
    <x v="0"/>
    <m/>
    <x v="0"/>
    <x v="58"/>
    <s v="D00232210010"/>
    <s v="RVL"/>
    <n v="23228"/>
    <m/>
    <s v="AJUSTE COMPLEMENTARIO POR REVALORIZACION SALDOS DE ACTIVOS DE RESERVA Y OBLIGACIONES MONEDA EXTRANJERA (DOLARES) Saldo MO = -183021579.44 ;Bs/Mo: 6.86000000000 ;Saldo Bs: -1255528034.97"/>
    <m/>
    <m/>
    <m/>
    <m/>
    <n v="0"/>
    <n v="0"/>
    <n v="0.01"/>
    <n v="0"/>
    <s v="NO_CONCILIADO"/>
    <m/>
    <m/>
  </r>
  <r>
    <x v="0"/>
    <m/>
    <x v="0"/>
    <x v="59"/>
    <s v="G22556470002"/>
    <s v="RVL"/>
    <n v="23233"/>
    <m/>
    <s v="AJUSTE COMPLEMENTARIO POR REVALORIZACION SALDOS DE ACTIVOS DE RESERVA Y OBLIGACIONES MONEDA EXTRANJERA (DOLARES) Saldo MO = -195388736.82 ;Bs/Mo: 6.86000000000 ;Saldo Bs: -1340366734.61"/>
    <m/>
    <m/>
    <m/>
    <m/>
    <n v="0"/>
    <n v="0"/>
    <n v="0.02"/>
    <n v="0"/>
    <s v="NO_CONCILIADO"/>
    <m/>
    <m/>
  </r>
  <r>
    <x v="0"/>
    <m/>
    <x v="0"/>
    <x v="60"/>
    <s v="D00232280016"/>
    <s v="RVL"/>
    <n v="23237"/>
    <m/>
    <s v="AJUSTE COMPLEMENTARIO POR REVALORIZACION SALDOS DE ACTIVOS DE RESERVA Y OBLIGACIONES MONEDA EXTRANJERA (DOLARES) Saldo MO = -186396110.87 ;Bs/Mo: 6.86000000000 ;Saldo Bs: -1278677320.58"/>
    <m/>
    <m/>
    <m/>
    <m/>
    <n v="0"/>
    <n v="0"/>
    <n v="0.01"/>
    <n v="0"/>
    <s v="NO_CONCILIADO"/>
    <m/>
    <m/>
  </r>
  <r>
    <x v="0"/>
    <m/>
    <x v="0"/>
    <x v="61"/>
    <s v="D00232330009"/>
    <s v="RVL"/>
    <n v="23241"/>
    <m/>
    <s v="AJUSTE COMPLEMENTARIO POR REVALORIZACION SALDOS DE ACTIVOS DE RESERVA Y OBLIGACIONES MONEDA EXTRANJERA (DOLARES) Saldo MO = -189935044.59 ;Bs/Mo: 6.86000000000 ;Saldo Bs: -1302954405.90"/>
    <m/>
    <m/>
    <m/>
    <m/>
    <n v="0"/>
    <n v="0"/>
    <n v="0.01"/>
    <n v="0"/>
    <s v="NO_CONCILIADO"/>
    <m/>
    <m/>
  </r>
  <r>
    <x v="0"/>
    <m/>
    <x v="0"/>
    <x v="62"/>
    <s v="D00232370010"/>
    <s v="RVL"/>
    <n v="23255"/>
    <m/>
    <s v="AJUSTE COMPLEMENTARIO POR REVALORIZACION SALDOS DE ACTIVOS DE RESERVA Y OBLIGACIONES MONEDA EXTRANJERA (DOLARES) Saldo MO = -186944678.76 ;Bs/Mo: 6.86000000000 ;Saldo Bs: -1282440496.30"/>
    <m/>
    <m/>
    <m/>
    <m/>
    <n v="0"/>
    <n v="0"/>
    <n v="0.01"/>
    <n v="0"/>
    <s v="NO_CONCILIADO"/>
    <m/>
    <m/>
  </r>
  <r>
    <x v="0"/>
    <m/>
    <x v="0"/>
    <x v="63"/>
    <s v="D00232410011"/>
    <s v="RVL"/>
    <n v="23259"/>
    <m/>
    <s v="AJUSTE COMPLEMENTARIO POR REVALORIZACION SALDOS DE ACTIVOS DE RESERVA Y OBLIGACIONES MONEDA EXTRANJERA (DOLARES) Saldo MO = -188618997.63 ;Bs/Mo: 6.86000000000 ;Saldo Bs: -1293926323.73"/>
    <m/>
    <m/>
    <m/>
    <m/>
    <n v="0"/>
    <n v="0"/>
    <n v="0"/>
    <n v="0.01"/>
    <s v="NO_CONCILIADO"/>
    <m/>
    <m/>
  </r>
  <r>
    <x v="0"/>
    <m/>
    <x v="0"/>
    <x v="64"/>
    <s v="D00232550007"/>
    <s v="RVL"/>
    <n v="23263"/>
    <m/>
    <s v="AJUSTE COMPLEMENTARIO POR REVALORIZACION SALDOS DE ACTIVOS DE RESERVA Y OBLIGACIONES MONEDA EXTRANJERA (DOLARES) Saldo MO = -188085031.83 ;Bs/Mo: 6.86000000000 ;Saldo Bs: -1290263318.36"/>
    <m/>
    <m/>
    <m/>
    <m/>
    <n v="0"/>
    <n v="0"/>
    <n v="0.01"/>
    <n v="0"/>
    <s v="NO_CONCILIADO"/>
    <m/>
    <m/>
  </r>
  <r>
    <x v="0"/>
    <m/>
    <x v="0"/>
    <x v="65"/>
    <s v="D00232590011"/>
    <s v="RVL"/>
    <n v="23268"/>
    <m/>
    <s v="AJUSTE COMPLEMENTARIO POR REVALORIZACION SALDOS DE ACTIVOS DE RESERVA Y OBLIGACIONES MONEDA EXTRANJERA (DOLARES) Saldo MO = -184525240.56 ;Bs/Mo: 6.86000000000 ;Saldo Bs: -1265843150.22"/>
    <m/>
    <m/>
    <m/>
    <m/>
    <n v="0"/>
    <n v="0"/>
    <n v="0"/>
    <n v="0.02"/>
    <s v="NO_CONCILIADO"/>
    <m/>
    <m/>
  </r>
  <r>
    <x v="0"/>
    <m/>
    <x v="0"/>
    <x v="66"/>
    <s v="D00232630012"/>
    <s v="RVL"/>
    <n v="23275"/>
    <m/>
    <s v="AJUSTE COMPLEMENTARIO POR REVALORIZACION SALDOS DE ACTIVOS DE RESERVA Y OBLIGACIONES MONEDA EXTRANJERA (DOLARES) Saldo MO = -150930446.72 ;Bs/Mo: 6.86000000000 ;Saldo Bs: -1035382864.48"/>
    <m/>
    <m/>
    <m/>
    <m/>
    <n v="0"/>
    <n v="0"/>
    <n v="0"/>
    <n v="0.02"/>
    <s v="NO_CONCILIADO"/>
    <m/>
    <m/>
  </r>
  <r>
    <x v="0"/>
    <m/>
    <x v="0"/>
    <x v="67"/>
    <s v="D00232680009"/>
    <s v="RVL"/>
    <n v="23280"/>
    <m/>
    <s v="AJUSTE COMPLEMENTARIO POR REVALORIZACION SALDOS DE ACTIVOS DE RESERVA Y OBLIGACIONES MONEDA EXTRANJERA (DOLARES) Saldo MO = -150311605.11 ;Bs/Mo: 6.86000000000 ;Saldo Bs: -1031137611.07"/>
    <m/>
    <m/>
    <m/>
    <m/>
    <n v="0"/>
    <n v="0"/>
    <n v="0.02"/>
    <n v="0"/>
    <s v="NO_CONCILIADO"/>
    <m/>
    <m/>
  </r>
  <r>
    <x v="0"/>
    <m/>
    <x v="0"/>
    <x v="68"/>
    <s v="D00232750011"/>
    <s v="RVL"/>
    <n v="23290"/>
    <m/>
    <s v="AJUSTE COMPLEMENTARIO POR REVALORIZACION SALDOS DE ACTIVOS DE RESERVA Y OBLIGACIONES MONEDA EXTRANJERA (DOLARES) Saldo MO = -144698141.52 ;Bs/Mo: 6.86000000000 ;Saldo Bs: -992629250.84"/>
    <m/>
    <m/>
    <m/>
    <m/>
    <n v="0"/>
    <n v="0"/>
    <n v="0.01"/>
    <n v="0"/>
    <s v="NO_CONCILIADO"/>
    <m/>
    <m/>
  </r>
  <r>
    <x v="0"/>
    <m/>
    <x v="0"/>
    <x v="69"/>
    <s v="D00232800010"/>
    <s v="RVL"/>
    <n v="23307"/>
    <m/>
    <s v="AJUSTE COMPLEMENTARIO POR REVALORIZACION SALDOS DE ACTIVOS DE RESERVA Y OBLIGACIONES MONEDA EXTRANJERA (DOLARES) Saldo MO = -139258423.84 ;Bs/Mo: 6.86000000000 ;Saldo Bs: -955312787.53"/>
    <m/>
    <m/>
    <m/>
    <m/>
    <n v="0"/>
    <n v="0"/>
    <n v="0"/>
    <n v="0.01"/>
    <s v="NO_CONCILIADO"/>
    <m/>
    <m/>
  </r>
  <r>
    <x v="0"/>
    <m/>
    <x v="0"/>
    <x v="70"/>
    <s v="D00232900009"/>
    <s v="RVL"/>
    <n v="23316"/>
    <m/>
    <s v="AJUSTE COMPLEMENTARIO POR REVALORIZACION SALDOS DE ACTIVOS DE RESERVA Y OBLIGACIONES MONEDA EXTRANJERA (DOLARES) Saldo MO = -134405167.17 ;Bs/Mo: 6.86000000000 ;Saldo Bs: -922019446.80"/>
    <m/>
    <m/>
    <m/>
    <m/>
    <n v="0"/>
    <n v="0"/>
    <n v="0.01"/>
    <n v="0"/>
    <s v="NO_CONCILIADO"/>
    <m/>
    <m/>
  </r>
  <r>
    <x v="0"/>
    <m/>
    <x v="0"/>
    <x v="71"/>
    <s v="D00233070008"/>
    <s v="RVL"/>
    <n v="23320"/>
    <m/>
    <s v="AJUSTE COMPLEMENTARIO POR REVALORIZACION SALDOS DE ACTIVOS DE RESERVA Y OBLIGACIONES MONEDA EXTRANJERA (DOLARES) Saldo MO = -130300256.78 ;Bs/Mo: 6.86000000000 ;Saldo Bs: -893859761.52"/>
    <m/>
    <m/>
    <m/>
    <m/>
    <n v="0"/>
    <n v="0"/>
    <n v="0.01"/>
    <n v="0"/>
    <s v="NO_CONCILIADO"/>
    <m/>
    <m/>
  </r>
  <r>
    <x v="0"/>
    <m/>
    <x v="0"/>
    <x v="72"/>
    <s v="D00233160009"/>
    <s v="RVL"/>
    <n v="23332"/>
    <m/>
    <s v="AJUSTE COMPLEMENTARIO POR REVALORIZACION SALDOS DE ACTIVOS DE RESERVA Y OBLIGACIONES MONEDA EXTRANJERA (DOLARES) Saldo MO = -176863444.44 ;Bs/Mo: 6.86000000000 ;Saldo Bs: -1213283228.85"/>
    <m/>
    <m/>
    <m/>
    <m/>
    <n v="0"/>
    <n v="0"/>
    <n v="0"/>
    <n v="0.01"/>
    <s v="NO_CONCILIADO"/>
    <m/>
    <m/>
  </r>
  <r>
    <x v="0"/>
    <m/>
    <x v="0"/>
    <x v="73"/>
    <s v="D00233200008"/>
    <s v="RVL"/>
    <n v="23337"/>
    <m/>
    <s v="AJUSTE COMPLEMENTARIO POR REVALORIZACION SALDOS DE ACTIVOS DE RESERVA Y OBLIGACIONES MONEDA EXTRANJERA (DOLARES) Saldo MO = -184404984.11 ;Bs/Mo: 6.86000000000 ;Saldo Bs: -1265018191.01"/>
    <m/>
    <m/>
    <m/>
    <m/>
    <n v="0"/>
    <n v="0"/>
    <n v="0.02"/>
    <n v="0"/>
    <s v="NO_CONCILIADO"/>
    <m/>
    <m/>
  </r>
  <r>
    <x v="0"/>
    <m/>
    <x v="0"/>
    <x v="74"/>
    <s v="D00233320011"/>
    <s v="RVL"/>
    <n v="23342"/>
    <m/>
    <s v="AJUSTE COMPLEMENTARIO POR REVALORIZACION SALDOS DE ACTIVOS DE RESERVA Y OBLIGACIONES MONEDA EXTRANJERA (DOLARES) Saldo MO = -174040345.53 ;Bs/Mo: 6.86000000000 ;Saldo Bs: -1193916770.35"/>
    <m/>
    <m/>
    <m/>
    <m/>
    <n v="0"/>
    <n v="0"/>
    <n v="0.01"/>
    <n v="0"/>
    <s v="NO_CONCILIADO"/>
    <m/>
    <m/>
  </r>
  <r>
    <x v="0"/>
    <m/>
    <x v="0"/>
    <x v="75"/>
    <s v="D00233370007"/>
    <s v="RVL"/>
    <n v="23355"/>
    <m/>
    <s v="AJUSTE COMPLEMENTARIO POR REVALORIZACION SALDOS DE ACTIVOS DE RESERVA Y OBLIGACIONES MONEDA EXTRANJERA (DOLARES) Saldo MO = -173247386.76 ;Bs/Mo: 6.86000000000 ;Saldo Bs: -1188477073.18"/>
    <m/>
    <m/>
    <m/>
    <m/>
    <n v="0"/>
    <n v="0"/>
    <n v="0.01"/>
    <n v="0"/>
    <s v="NO_CONCILIADO"/>
    <m/>
    <m/>
  </r>
  <r>
    <x v="0"/>
    <m/>
    <x v="0"/>
    <x v="76"/>
    <s v="D00233420012"/>
    <s v="RVL"/>
    <n v="23365"/>
    <m/>
    <s v="AJUSTE COMPLEMENTARIO POR REVALORIZACION SALDOS DE ACTIVOS DE RESERVA Y OBLIGACIONES MONEDA EXTRANJERA (DOLARES) Saldo MO = -160779768.79 ;Bs/Mo: 6.86000000000 ;Saldo Bs: -1102949213.92"/>
    <m/>
    <m/>
    <m/>
    <m/>
    <n v="0"/>
    <n v="0"/>
    <n v="0.02"/>
    <n v="0"/>
    <s v="NO_CONCILIADO"/>
    <m/>
    <m/>
  </r>
  <r>
    <x v="0"/>
    <m/>
    <x v="0"/>
    <x v="77"/>
    <s v="D00233550012"/>
    <s v="RVL"/>
    <n v="23369"/>
    <m/>
    <s v="AJUSTE COMPLEMENTARIO POR REVALORIZACION SALDOS DE ACTIVOS DE RESERVA Y OBLIGACIONES MONEDA EXTRANJERA (DOLARES) Saldo MO = -116678488.20 ;Bs/Mo: 6.86000000000 ;Saldo Bs: -800414429.04"/>
    <m/>
    <m/>
    <m/>
    <m/>
    <n v="0"/>
    <n v="0"/>
    <n v="0"/>
    <n v="0.01"/>
    <s v="NO_CONCILIADO"/>
    <m/>
    <m/>
  </r>
  <r>
    <x v="0"/>
    <m/>
    <x v="0"/>
    <x v="78"/>
    <s v="D00233650009"/>
    <s v="RVL"/>
    <n v="23378"/>
    <m/>
    <s v="AJUSTE COMPLEMENTARIO POR REVALORIZACION SALDOS DE ACTIVOS DE RESERVA Y OBLIGACIONES MONEDA EXTRANJERA (DOLARES) Saldo MO = -103652143.11 ;Bs/Mo: 6.86000000000 ;Saldo Bs: -711053701.74"/>
    <m/>
    <m/>
    <m/>
    <m/>
    <n v="0"/>
    <n v="0"/>
    <n v="0.01"/>
    <n v="0"/>
    <s v="NO_CONCILIADO"/>
    <m/>
    <m/>
  </r>
  <r>
    <x v="0"/>
    <m/>
    <x v="0"/>
    <x v="79"/>
    <s v="D00233690009"/>
    <s v="RVL"/>
    <n v="23387"/>
    <m/>
    <s v="AJUSTE COMPLEMENTARIO POR REVALORIZACION SALDOS DE ACTIVOS DE RESERVA Y OBLIGACIONES MONEDA EXTRANJERA (DOLARES) Saldo MO = -82329337.28 ;Bs/Mo: 6.86000000000 ;Saldo Bs: -564779253.71"/>
    <m/>
    <m/>
    <m/>
    <m/>
    <n v="0"/>
    <n v="0"/>
    <n v="0"/>
    <n v="0.03"/>
    <s v="NO_CONCILIADO"/>
    <m/>
    <m/>
  </r>
  <r>
    <x v="0"/>
    <m/>
    <x v="0"/>
    <x v="80"/>
    <s v="D00233780008"/>
    <s v="RVL"/>
    <n v="23391"/>
    <m/>
    <s v="AJUSTE COMPLEMENTARIO POR REVALORIZACION SALDOS DE ACTIVOS DE RESERVA Y OBLIGACIONES MONEDA EXTRANJERA (DOLARES) Saldo MO = -56416501.29 ;Bs/Mo: 6.86000000000 ;Saldo Bs: -387017198.84"/>
    <m/>
    <m/>
    <m/>
    <m/>
    <n v="0"/>
    <n v="0"/>
    <n v="0"/>
    <n v="0.01"/>
    <s v="NO_CONCILIADO"/>
    <m/>
    <m/>
  </r>
  <r>
    <x v="0"/>
    <m/>
    <x v="0"/>
    <x v="81"/>
    <s v="D00233870013"/>
    <s v="RVL"/>
    <n v="23395"/>
    <m/>
    <s v="AJUSTE COMPLEMENTARIO POR REVALORIZACION SALDOS DE ACTIVOS DE RESERVA Y OBLIGACIONES MONEDA EXTRANJERA (DOLARES) Saldo MO = -55733316.85 ;Bs/Mo: 6.86000000000 ;Saldo Bs: -382330553.58"/>
    <m/>
    <m/>
    <m/>
    <m/>
    <n v="0"/>
    <n v="0"/>
    <n v="0"/>
    <n v="0.01"/>
    <s v="NO_CONCILIADO"/>
    <m/>
    <m/>
  </r>
  <r>
    <x v="0"/>
    <m/>
    <x v="0"/>
    <x v="82"/>
    <s v="D00233910010"/>
    <s v="RVL"/>
    <n v="23399"/>
    <m/>
    <s v="AJUSTE COMPLEMENTARIO POR REVALORIZACION SALDOS DE ACTIVOS DE RESERVA Y OBLIGACIONES MONEDA EXTRANJERA (DOLARES) Saldo MO = -39201907.78 ;Bs/Mo: 6.86000000000 ;Saldo Bs: -268925087.38"/>
    <m/>
    <m/>
    <m/>
    <m/>
    <n v="0"/>
    <n v="0"/>
    <n v="0.01"/>
    <n v="0"/>
    <s v="NO_CONCILIADO"/>
    <m/>
    <m/>
  </r>
  <r>
    <x v="0"/>
    <m/>
    <x v="0"/>
    <x v="83"/>
    <s v="D00233950009"/>
    <s v="RVL"/>
    <n v="23403"/>
    <m/>
    <s v="AJUSTE COMPLEMENTARIO POR REVALORIZACION SALDOS DE ACTIVOS DE RESERVA Y OBLIGACIONES MONEDA EXTRANJERA (DOLARES) Saldo MO = -34048815.38 ;Bs/Mo: 6.86000000000 ;Saldo Bs: -233574873.49"/>
    <m/>
    <m/>
    <m/>
    <m/>
    <n v="0"/>
    <n v="0"/>
    <n v="0"/>
    <n v="0.02"/>
    <s v="NO_CONCILIADO"/>
    <m/>
    <m/>
  </r>
  <r>
    <x v="0"/>
    <m/>
    <x v="0"/>
    <x v="84"/>
    <s v="D00233990010"/>
    <s v="RVL"/>
    <n v="23407"/>
    <m/>
    <s v="AJUSTE COMPLEMENTARIO POR REVALORIZACION SALDOS DE ACTIVOS DE RESERVA Y OBLIGACIONES MONEDA EXTRANJERA (DOLARES) Saldo MO = -33604193.64 ;Bs/Mo: 6.86000000000 ;Saldo Bs: -230524768.39"/>
    <m/>
    <m/>
    <m/>
    <m/>
    <n v="0"/>
    <n v="0"/>
    <n v="0.02"/>
    <n v="0"/>
    <s v="NO_CONCILIADO"/>
    <m/>
    <m/>
  </r>
  <r>
    <x v="0"/>
    <m/>
    <x v="0"/>
    <x v="85"/>
    <s v="G23125290001"/>
    <s v="RVL"/>
    <n v="23415"/>
    <m/>
    <s v="AJUSTE COMPLEMENTARIO POR REVALORIZACION SALDOS DE ACTIVOS DE RESERVA Y OBLIGACIONES MONEDA EXTRANJERA (DOLARES) Saldo MO = -34017604.18 ;Bs/Mo: 6.86000000000 ;Saldo Bs: -233360764.68"/>
    <m/>
    <m/>
    <m/>
    <m/>
    <n v="0"/>
    <n v="0"/>
    <n v="0.01"/>
    <n v="0"/>
    <s v="NO_CONCILIADO"/>
    <m/>
    <m/>
  </r>
  <r>
    <x v="0"/>
    <m/>
    <x v="0"/>
    <x v="86"/>
    <s v="S10629470001"/>
    <s v="RVL"/>
    <n v="23421"/>
    <m/>
    <s v="AJUSTE COMPLEMENTARIO POR REVALORIZACION SALDOS DE ACTIVOS DE RESERVA Y OBLIGACIONES MONEDA EXTRANJERA (DOLARES) Saldo MO = -38939054.86 ;Bs/Mo: 6.86000000000 ;Saldo Bs: -267121916.33"/>
    <m/>
    <m/>
    <m/>
    <m/>
    <n v="0"/>
    <n v="0"/>
    <n v="0"/>
    <n v="0.01"/>
    <s v="NO_CONCILIADO"/>
    <m/>
    <m/>
  </r>
  <r>
    <x v="4"/>
    <m/>
    <x v="4"/>
    <x v="87"/>
    <s v="D00234030010"/>
    <s v="DVD"/>
    <n v="18596"/>
    <m/>
    <s v="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
    <m/>
    <m/>
    <m/>
    <m/>
    <n v="13.9"/>
    <n v="0"/>
    <n v="95.35"/>
    <n v="0"/>
    <s v="NO_CONCILIADO"/>
    <m/>
    <m/>
  </r>
  <r>
    <x v="0"/>
    <m/>
    <x v="0"/>
    <x v="88"/>
    <s v="D00234070009"/>
    <s v="RVL"/>
    <n v="23435"/>
    <m/>
    <s v="AJUSTE COMPLEMENTARIO POR REVALORIZACION SALDOS DE ACTIVOS DE RESERVA Y OBLIGACIONES MONEDA EXTRANJERA (DOLARES) Saldo MO = -127645155.61 ;Bs/Mo: 6.86000000000 ;Saldo Bs: -875645767.50"/>
    <m/>
    <m/>
    <m/>
    <m/>
    <n v="0"/>
    <n v="0"/>
    <n v="0.02"/>
    <n v="0"/>
    <s v="NO_CONCILIADO"/>
    <m/>
    <m/>
  </r>
  <r>
    <x v="0"/>
    <m/>
    <x v="0"/>
    <x v="89"/>
    <s v="D00234150008"/>
    <s v="RVL"/>
    <n v="23440"/>
    <m/>
    <s v="AJUSTE COMPLEMENTARIO POR REVALORIZACION SALDOS DE ACTIVOS DE RESERVA Y OBLIGACIONES MONEDA EXTRANJERA (DOLARES) Saldo MO = -127285018.31 ;Bs/Mo: 6.86000000000 ;Saldo Bs: -873175225.62"/>
    <m/>
    <m/>
    <m/>
    <m/>
    <n v="0"/>
    <n v="0"/>
    <n v="0.01"/>
    <n v="0"/>
    <s v="NO_CONCILIADO"/>
    <m/>
    <m/>
  </r>
  <r>
    <x v="0"/>
    <m/>
    <x v="0"/>
    <x v="90"/>
    <s v="D00234210012"/>
    <s v="RVL"/>
    <n v="23445"/>
    <m/>
    <s v="AJUSTE COMPLEMENTARIO POR REVALORIZACION SALDOS DE ACTIVOS DE RESERVA Y OBLIGACIONES MONEDA EXTRANJERA (DOLARES) Saldo MO = -133004127.92 ;Bs/Mo: 6.86000000000 ;Saldo Bs: -912408317.54"/>
    <m/>
    <m/>
    <m/>
    <m/>
    <n v="0"/>
    <n v="0"/>
    <n v="0.01"/>
    <n v="0"/>
    <s v="NO_CONCILIADO"/>
    <m/>
    <m/>
  </r>
  <r>
    <x v="0"/>
    <m/>
    <x v="0"/>
    <x v="91"/>
    <s v="G23232260003"/>
    <s v="RVL"/>
    <n v="23458"/>
    <m/>
    <s v="AJUSTE COMPLEMENTARIO POR REVALORIZACION SALDOS DE ACTIVOS DE RESERVA Y OBLIGACIONES MONEDA EXTRANJERA (DOLARES) Saldo MO = -123165613.35 ;Bs/Mo: 6.86000000000 ;Saldo Bs: -844916107.59"/>
    <m/>
    <m/>
    <m/>
    <m/>
    <n v="0"/>
    <n v="0"/>
    <n v="0.01"/>
    <n v="0"/>
    <s v="NO_CONCILIADO"/>
    <m/>
    <m/>
  </r>
  <r>
    <x v="0"/>
    <m/>
    <x v="0"/>
    <x v="92"/>
    <s v="S10636720001"/>
    <s v="RVL"/>
    <n v="23470"/>
    <m/>
    <s v="AJUSTE COMPLEMENTARIO POR REVALORIZACION SALDOS DE ACTIVOS DE RESERVA Y OBLIGACIONES MONEDA EXTRANJERA (DOLARES) Saldo MO = -122426231.63 ;Bs/Mo: 6.86000000000 ;Saldo Bs: -839843948.99"/>
    <m/>
    <m/>
    <m/>
    <m/>
    <n v="0"/>
    <n v="0"/>
    <n v="0.01"/>
    <n v="0"/>
    <s v="NO_CONCILIADO"/>
    <m/>
    <m/>
  </r>
  <r>
    <x v="0"/>
    <m/>
    <x v="0"/>
    <x v="93"/>
    <s v="G23289980002"/>
    <s v="RVL"/>
    <n v="23475"/>
    <m/>
    <s v="AJUSTE COMPLEMENTARIO POR REVALORIZACION SALDOS DE ACTIVOS DE RESERVA Y OBLIGACIONES MONEDA EXTRANJERA (DOLARES) Saldo MO = -122840476.32 ;Bs/Mo: 6.86000000000 ;Saldo Bs: -842685667.55"/>
    <m/>
    <m/>
    <m/>
    <m/>
    <n v="0"/>
    <n v="0"/>
    <n v="0"/>
    <n v="0.01"/>
    <s v="NO_CONCILIADO"/>
    <m/>
    <m/>
  </r>
  <r>
    <x v="5"/>
    <m/>
    <x v="5"/>
    <x v="94"/>
    <s v="G23290410002"/>
    <s v="COB"/>
    <n v="2343045"/>
    <m/>
    <s v="TRANSFERENCIA RECIBIDA DEL EXTERIOR SEGÚN MENSAJES SWIFT Nos. 11480-11479 (REM.EXT.) DE FECHA 18-07-2023 POR DESEMBOLSO DE BID PRÉSTAMO 3599/BL-BO REQ 00021 BO 2023162295 LIBRETA N° 00253014301 EMAGUA-BID CREDITO USD REF.: UTILES DE ESCRITORIO"/>
    <m/>
    <m/>
    <m/>
    <m/>
    <n v="7.29"/>
    <n v="0"/>
    <n v="50.01"/>
    <n v="0"/>
    <s v="NO_CONCILIADO"/>
    <m/>
    <m/>
  </r>
  <r>
    <x v="0"/>
    <m/>
    <x v="0"/>
    <x v="95"/>
    <s v="G23303280002"/>
    <s v="RVL"/>
    <n v="23495"/>
    <m/>
    <s v="AJUSTE COMPLEMENTARIO POR REVALORIZACION SALDOS DE ACTIVOS DE RESERVA Y OBLIGACIONES MONEDA EXTRANJERA (DOLARES) Saldo MO = -183926114.67 ;Bs/Mo: 6.86000000000 ;Saldo Bs: -1261733146.66"/>
    <m/>
    <m/>
    <m/>
    <m/>
    <n v="0"/>
    <n v="0"/>
    <n v="0.02"/>
    <n v="0"/>
    <s v="NO_CONCILIADO"/>
    <m/>
    <m/>
  </r>
  <r>
    <x v="0"/>
    <m/>
    <x v="0"/>
    <x v="96"/>
    <s v="G23303290002"/>
    <s v="RVL"/>
    <n v="23500"/>
    <m/>
    <s v="AJUSTE COMPLEMENTARIO POR REVALORIZACION SALDOS DE ACTIVOS DE RESERVA Y OBLIGACIONES MONEDA EXTRANJERA (DOLARES) Saldo MO = -184289377.95 ;Bs/Mo: 6.86000000000 ;Saldo Bs: -1264225132.77"/>
    <m/>
    <m/>
    <m/>
    <m/>
    <n v="0"/>
    <n v="0"/>
    <n v="0.03"/>
    <n v="0"/>
    <s v="NO_CONCILIADO"/>
    <m/>
    <m/>
  </r>
  <r>
    <x v="0"/>
    <m/>
    <x v="0"/>
    <x v="97"/>
    <s v="G23407860002"/>
    <s v="RVL"/>
    <n v="23505"/>
    <m/>
    <s v="AJUSTE COMPLEMENTARIO POR REVALORIZACION SALDOS DE ACTIVOS DE RESERVA Y OBLIGACIONES MONEDA EXTRANJERA (DOLARES) Saldo MO = -115296456.57 ;Bs/Mo: 6.86000000000 ;Saldo Bs: -790933692.06"/>
    <m/>
    <m/>
    <m/>
    <m/>
    <n v="0"/>
    <n v="0"/>
    <n v="0"/>
    <n v="0.01"/>
    <s v="NO_CONCILIADO"/>
    <m/>
    <m/>
  </r>
  <r>
    <x v="0"/>
    <m/>
    <x v="0"/>
    <x v="98"/>
    <s v="G23407850002"/>
    <s v="RVL"/>
    <n v="23519"/>
    <m/>
    <s v="AJUSTE COMPLEMENTARIO POR REVALORIZACION SALDOS DE ACTIVOS DE RESERVA Y OBLIGACIONES MONEDA EXTRANJERA (DOLARES) Saldo MO = -103818460.66 ;Bs/Mo: 6.86000000000 ;Saldo Bs: -712194640.12"/>
    <m/>
    <m/>
    <m/>
    <m/>
    <n v="0"/>
    <n v="0"/>
    <n v="0"/>
    <n v="0.01"/>
    <s v="NO_CONCILIADO"/>
    <m/>
    <m/>
  </r>
  <r>
    <x v="0"/>
    <m/>
    <x v="0"/>
    <x v="99"/>
    <s v="S10642610002"/>
    <s v="RVL"/>
    <n v="23533"/>
    <m/>
    <s v="AJUSTE COMPLEMENTARIO POR REVALORIZACION SALDOS DE ACTIVOS DE RESERVA Y OBLIGACIONES MONEDA EXTRANJERA (DOLARES) Saldo MO = -145756913.38 ;Bs/Mo: 6.86000000000 ;Saldo Bs: -999892425.78"/>
    <m/>
    <m/>
    <m/>
    <m/>
    <n v="0"/>
    <n v="0"/>
    <n v="0"/>
    <n v="0.01"/>
    <s v="NO_CONCILIADO"/>
    <m/>
    <m/>
  </r>
  <r>
    <x v="0"/>
    <m/>
    <x v="0"/>
    <x v="100"/>
    <s v="S10642620002"/>
    <s v="RVL"/>
    <n v="23545"/>
    <m/>
    <s v="AJUSTE COMPLEMENTARIO POR REVALORIZACION SALDOS DE ACTIVOS DE RESERVA Y OBLIGACIONES MONEDA EXTRANJERA (DOLARES) Saldo MO = -159640377.62 ;Bs/Mo: 6.86000000000 ;Saldo Bs: -1095132990.48"/>
    <m/>
    <m/>
    <m/>
    <m/>
    <n v="0"/>
    <n v="0"/>
    <n v="0.01"/>
    <n v="0"/>
    <s v="NO_CONCILIADO"/>
    <m/>
    <m/>
  </r>
  <r>
    <x v="0"/>
    <m/>
    <x v="0"/>
    <x v="101"/>
    <s v="G23418510001"/>
    <s v="RVL"/>
    <n v="23550"/>
    <m/>
    <s v="AJUSTE COMPLEMENTARIO POR REVALORIZACION SALDOS DE ACTIVOS DE RESERVA Y OBLIGACIONES MONEDA EXTRANJERA (DOLARES) Saldo MO = -147937564.45 ;Bs/Mo: 6.86000000000 ;Saldo Bs: -1014851692.11"/>
    <m/>
    <m/>
    <m/>
    <m/>
    <n v="0"/>
    <n v="0"/>
    <n v="0"/>
    <n v="0.02"/>
    <s v="NO_CONCILIADO"/>
    <m/>
    <m/>
  </r>
  <r>
    <x v="0"/>
    <m/>
    <x v="0"/>
    <x v="102"/>
    <s v="G23430450002"/>
    <s v="RVL"/>
    <n v="23555"/>
    <m/>
    <s v="AJUSTE COMPLEMENTARIO POR REVALORIZACION SALDOS DE ACTIVOS DE RESERVA Y OBLIGACIONES MONEDA EXTRANJERA (DOLARES) Saldo MO = -107295566.81 ;Bs/Mo: 6.86000000000 ;Saldo Bs: -736047588.31"/>
    <m/>
    <m/>
    <m/>
    <m/>
    <n v="0"/>
    <n v="0"/>
    <n v="0"/>
    <n v="0.01"/>
    <s v="NO_CONCILIADO"/>
    <m/>
    <m/>
  </r>
  <r>
    <x v="0"/>
    <m/>
    <x v="0"/>
    <x v="103"/>
    <s v="G23430450003"/>
    <s v="RVL"/>
    <n v="23559"/>
    <m/>
    <s v="AJUSTE COMPLEMENTARIO POR REVALORIZACION SALDOS DE ACTIVOS DE RESERVA Y OBLIGACIONES MONEDA EXTRANJERA (DOLARES) Saldo MO = -97951412.61 ;Bs/Mo: 6.86000000000 ;Saldo Bs: -671946690.52"/>
    <m/>
    <m/>
    <m/>
    <m/>
    <n v="0"/>
    <n v="0"/>
    <n v="0.02"/>
    <n v="0"/>
    <s v="NO_CONCILIADO"/>
    <m/>
    <m/>
  </r>
  <r>
    <x v="0"/>
    <m/>
    <x v="0"/>
    <x v="104"/>
    <s v="G23466350008"/>
    <s v="RVL"/>
    <n v="23563"/>
    <m/>
    <s v="AJUSTE COMPLEMENTARIO POR REVALORIZACION SALDOS DE ACTIVOS DE RESERVA Y OBLIGACIONES MONEDA EXTRANJERA (DOLARES) Saldo MO = -95122787.48 ;Bs/Mo: 6.86000000000 ;Saldo Bs: -652542322.12"/>
    <m/>
    <m/>
    <m/>
    <m/>
    <n v="0"/>
    <n v="0"/>
    <n v="0.01"/>
    <n v="0"/>
    <s v="NO_CONCILIADO"/>
    <m/>
    <m/>
  </r>
  <r>
    <x v="0"/>
    <m/>
    <x v="0"/>
    <x v="105"/>
    <s v="G23467890008"/>
    <s v="RVL"/>
    <n v="23573"/>
    <m/>
    <s v="AJUSTE COMPLEMENTARIO POR REVALORIZACION SALDOS DE ACTIVOS DE RESERVA Y OBLIGACIONES MONEDA EXTRANJERA (DOLARES) Saldo MO = -194649141.01 ;Bs/Mo: 6.86000000000 ;Saldo Bs: -1335293107.35"/>
    <m/>
    <m/>
    <m/>
    <m/>
    <n v="0"/>
    <n v="0"/>
    <n v="0.02"/>
    <n v="0"/>
    <s v="NO_CONCILIADO"/>
    <m/>
    <m/>
  </r>
  <r>
    <x v="0"/>
    <m/>
    <x v="0"/>
    <x v="106"/>
    <s v="G23467880008"/>
    <s v="RVL"/>
    <n v="23586"/>
    <m/>
    <s v="AJUSTE COMPLEMENTARIO POR REVALORIZACION SALDOS DE ACTIVOS DE RESERVA Y OBLIGACIONES MONEDA EXTRANJERA (DOLARES) Saldo MO = -179939693.10 ;Bs/Mo: 6.86000000000 ;Saldo Bs: -1234386294.68"/>
    <m/>
    <m/>
    <m/>
    <m/>
    <n v="0"/>
    <n v="0"/>
    <n v="0.01"/>
    <n v="0"/>
    <s v="NO_CONCILIADO"/>
    <m/>
    <m/>
  </r>
  <r>
    <x v="0"/>
    <m/>
    <x v="0"/>
    <x v="107"/>
    <s v="G23475120002"/>
    <s v="RVL"/>
    <n v="23591"/>
    <m/>
    <s v="AJUSTE COMPLEMENTARIO POR REVALORIZACION SALDOS DE ACTIVOS DE RESERVA Y OBLIGACIONES MONEDA EXTRANJERA (DOLARES) Saldo MO = -156858684.24 ;Bs/Mo: 6.86000000000 ;Saldo Bs: -1076050573.88"/>
    <m/>
    <m/>
    <m/>
    <m/>
    <n v="0"/>
    <n v="0"/>
    <n v="0"/>
    <n v="0.01"/>
    <s v="NO_CONCILIADO"/>
    <m/>
    <m/>
  </r>
  <r>
    <x v="0"/>
    <m/>
    <x v="0"/>
    <x v="108"/>
    <s v="S10650650002"/>
    <s v="RVL"/>
    <n v="23596"/>
    <m/>
    <s v="AJUSTE COMPLEMENTARIO POR REVALORIZACION SALDOS DE ACTIVOS DE RESERVA Y OBLIGACIONES MONEDA EXTRANJERA (DOLARES) Saldo MO = -347167781.03 ;Bs/Mo: 6.86000000000 ;Saldo Bs: -2381570977.88"/>
    <m/>
    <m/>
    <m/>
    <m/>
    <n v="0"/>
    <n v="0"/>
    <n v="0.01"/>
    <n v="0"/>
    <s v="NO_CONCILIADO"/>
    <m/>
    <m/>
  </r>
  <r>
    <x v="0"/>
    <m/>
    <x v="0"/>
    <x v="109"/>
    <s v="G23567690001"/>
    <s v="RVL"/>
    <n v="23605"/>
    <m/>
    <s v="AJUSTE COMPLEMENTARIO POR REVALORIZACION SALDOS DE ACTIVOS DE RESERVA Y OBLIGACIONES MONEDA EXTRANJERA (DOLARES) Saldo MO = -144125805.85 ;Bs/Mo: 6.86000000000 ;Saldo Bs: -988703028.14"/>
    <m/>
    <m/>
    <m/>
    <m/>
    <n v="0"/>
    <n v="0"/>
    <n v="0.01"/>
    <n v="0"/>
    <s v="NO_CONCILIADO"/>
    <m/>
    <m/>
  </r>
  <r>
    <x v="0"/>
    <m/>
    <x v="0"/>
    <x v="110"/>
    <s v="G23584710002"/>
    <s v="RVL"/>
    <n v="23610"/>
    <m/>
    <s v="AJUSTE COMPLEMENTARIO POR REVALORIZACION SALDOS DE ACTIVOS DE RESERVA Y OBLIGACIONES MONEDA EXTRANJERA (DOLARES) Saldo MO = -145964194.14 ;Bs/Mo: 6.86000000000 ;Saldo Bs: -1001314371.79"/>
    <m/>
    <m/>
    <m/>
    <m/>
    <n v="0"/>
    <n v="0"/>
    <n v="0"/>
    <n v="0.01"/>
    <s v="NO_CONCILIADO"/>
    <m/>
    <m/>
  </r>
  <r>
    <x v="0"/>
    <m/>
    <x v="0"/>
    <x v="111"/>
    <s v="G23588810002"/>
    <s v="RVL"/>
    <n v="23619"/>
    <m/>
    <s v="AJUSTE COMPLEMENTARIO POR REVALORIZACION SALDOS DE ACTIVOS DE RESERVA Y OBLIGACIONES MONEDA EXTRANJERA (DOLARES) Saldo MO = -202991942.62 ;Bs/Mo: 6.86000000000 ;Saldo Bs: -1392524726.38"/>
    <m/>
    <m/>
    <m/>
    <m/>
    <n v="0"/>
    <n v="0"/>
    <n v="0.01"/>
    <n v="0"/>
    <s v="NO_CONCILIADO"/>
    <m/>
    <m/>
  </r>
  <r>
    <x v="6"/>
    <m/>
    <x v="6"/>
    <x v="112"/>
    <s v="G23588850002"/>
    <s v="CRV"/>
    <n v="1067995"/>
    <m/>
    <s v="||REGULARIZACIÓN DE NUESTRA OPERACIÓN NRO.1067313 DE F.25/08/2023 EN ATENCIÓN A NOTA CAR/MMAYA/DGAA N°394/2023 (HRE-TGL-13410) DE F.30/08/2023 Y PAGO POR REPOSICION DE ÚTILES DE ESCRITORIO, REALIZADO MEDIANTE COMPROBANTE DE TESORERIA N°2135545 DE F.28.08.23 DEL MMAYA. ABONO A LA LIB.00086018028 MMAYA-SUS-PLAN GESTI.ELIM. HCFC (HPMP II), P/CTA DE UNITED NATIONS"/>
    <m/>
    <m/>
    <m/>
    <m/>
    <n v="0"/>
    <n v="14400"/>
    <n v="0"/>
    <n v="98784"/>
    <s v="NO_CONCILIADO"/>
    <m/>
    <m/>
  </r>
  <r>
    <x v="0"/>
    <m/>
    <x v="0"/>
    <x v="112"/>
    <s v="G23588830002"/>
    <s v="RVL"/>
    <n v="23637"/>
    <m/>
    <s v="AJUSTE COMPLEMENTARIO POR REVALORIZACION SALDOS DE ACTIVOS DE RESERVA Y OBLIGACIONES MONEDA EXTRANJERA (DOLARES) Saldo MO = -215278732.79 ;Bs/Mo: 6.86000000000 ;Saldo Bs: -1476812106.95"/>
    <m/>
    <m/>
    <m/>
    <m/>
    <n v="0"/>
    <n v="0"/>
    <n v="0.01"/>
    <n v="0"/>
    <s v="NO_CONCILIADO"/>
    <m/>
    <m/>
  </r>
  <r>
    <x v="0"/>
    <m/>
    <x v="0"/>
    <x v="113"/>
    <s v="G23591830002"/>
    <s v="NTE"/>
    <n v="6364179"/>
    <m/>
    <s v="A:00099021001 Transferencia de recursos a solicitud del Órgano Judicial mediante nota CITE: UNID./NAL./FINANZAS/DAF/OJ No 625/2023 (operación bimonetaria), a favor de la Corporación Minera de Bolivia por concepto de Restitución del Certificado de Depósito Judicial No. 0147555 (TC 6,86) H.R 6-19186-R."/>
    <m/>
    <m/>
    <m/>
    <m/>
    <n v="0"/>
    <n v="6000"/>
    <n v="0"/>
    <n v="41160"/>
    <s v="NO_CONCILIADO"/>
    <m/>
    <m/>
  </r>
  <r>
    <x v="0"/>
    <m/>
    <x v="0"/>
    <x v="113"/>
    <s v="G23602380003"/>
    <s v="RVL"/>
    <n v="23652"/>
    <m/>
    <s v="AJUSTE COMPLEMENTARIO POR REVALORIZACION SALDOS DE ACTIVOS DE RESERVA Y OBLIGACIONES MONEDA EXTRANJERA (DOLARES) Saldo MO = -111851797.77 ;Bs/Mo: 6.86000000000 ;Saldo Bs: -767303332.71"/>
    <m/>
    <m/>
    <m/>
    <m/>
    <n v="0"/>
    <n v="0"/>
    <n v="0.01"/>
    <n v="0"/>
    <s v="NO_CONCILIADO"/>
    <m/>
    <m/>
  </r>
  <r>
    <x v="0"/>
    <m/>
    <x v="0"/>
    <x v="114"/>
    <s v="G23637570002"/>
    <s v="RVL"/>
    <n v="23656"/>
    <m/>
    <s v="AJUSTE COMPLEMENTARIO POR REVALORIZACION SALDOS DE ACTIVOS DE RESERVA Y OBLIGACIONES MONEDA EXTRANJERA (DOLARES) Saldo MO = -111802888.24 ;Bs/Mo: 6.86000000000 ;Saldo Bs: -766967813.32"/>
    <m/>
    <m/>
    <m/>
    <m/>
    <n v="0"/>
    <n v="0"/>
    <n v="0"/>
    <n v="0.01"/>
    <s v="NO_CONCILIADO"/>
    <m/>
    <m/>
  </r>
  <r>
    <x v="0"/>
    <m/>
    <x v="0"/>
    <x v="115"/>
    <s v="G23639090002"/>
    <s v="RVL"/>
    <n v="23664"/>
    <m/>
    <s v="AJUSTE COMPLEMENTARIO POR REVALORIZACION SALDOS DE ACTIVOS DE RESERVA Y OBLIGACIONES MONEDA EXTRANJERA (DOLARES) Saldo MO = -103047407.38 ;Bs/Mo: 6.86000000000 ;Saldo Bs: -706905214.62"/>
    <m/>
    <m/>
    <m/>
    <m/>
    <n v="0"/>
    <n v="0"/>
    <n v="0"/>
    <n v="0.01"/>
    <s v="NO_CONCILIADO"/>
    <m/>
    <m/>
  </r>
  <r>
    <x v="0"/>
    <m/>
    <x v="0"/>
    <x v="116"/>
    <s v="G23639110002"/>
    <s v="RVL"/>
    <n v="23675"/>
    <m/>
    <s v="AJUSTE COMPLEMENTARIO POR REVALORIZACION SALDOS DE ACTIVOS DE RESERVA Y OBLIGACIONES MONEDA EXTRANJERA (DOLARES) Saldo MO = -109451758.14 ;Bs/Mo: 6.86000000000 ;Saldo Bs: -750839060.83"/>
    <m/>
    <m/>
    <m/>
    <m/>
    <n v="0"/>
    <n v="0"/>
    <n v="0"/>
    <n v="0.01"/>
    <s v="NO_CONCILIADO"/>
    <m/>
    <m/>
  </r>
  <r>
    <x v="0"/>
    <m/>
    <x v="0"/>
    <x v="117"/>
    <s v="G23652350003"/>
    <s v="NTE"/>
    <n v="6450817"/>
    <m/>
    <s v="A:00099021001 A:00099021001 Transferencia de recursos a solicitud del Órgano Judicial mediante nota CITE: UNID./NAL./FINANZAS/DAF/OJ No 645/2023 (operación bimonetaria), a favor de la Caja Bancaria Estatal de Salud por concepto de Restitución del Certificado de Depósito Judicial No. 0073326 (TC 6,86) (H.R 2023-01820-R)."/>
    <m/>
    <m/>
    <m/>
    <m/>
    <n v="0"/>
    <n v="1880.05"/>
    <n v="0"/>
    <n v="12897.14"/>
    <s v="NO_CONCILIADO"/>
    <m/>
    <m/>
  </r>
  <r>
    <x v="0"/>
    <m/>
    <x v="0"/>
    <x v="117"/>
    <s v="G23658540002"/>
    <s v="RVL"/>
    <n v="23684"/>
    <m/>
    <s v="AJUSTE COMPLEMENTARIO POR REVALORIZACION SALDOS DE ACTIVOS DE RESERVA Y OBLIGACIONES MONEDA EXTRANJERA (DOLARES) Saldo MO = -132437170.27 ;Bs/Mo: 6.86000000000 ;Saldo Bs: -908518988.04"/>
    <m/>
    <m/>
    <m/>
    <m/>
    <n v="0"/>
    <n v="0"/>
    <n v="0"/>
    <n v="0.01"/>
    <s v="NO_CONCILIADO"/>
    <m/>
    <m/>
  </r>
  <r>
    <x v="0"/>
    <m/>
    <x v="0"/>
    <x v="118"/>
    <s v="G23675720002"/>
    <s v="RVL"/>
    <n v="23688"/>
    <m/>
    <s v="AJUSTE COMPLEMENTARIO POR REVALORIZACION SALDOS DE ACTIVOS DE RESERVA Y OBLIGACIONES MONEDA EXTRANJERA (DOLARES) Saldo MO = -102537162.48 ;Bs/Mo: 6.86000000000 ;Saldo Bs: -703404934.63"/>
    <m/>
    <m/>
    <m/>
    <m/>
    <n v="0"/>
    <n v="0"/>
    <n v="0.02"/>
    <n v="0"/>
    <s v="NO_CONCILIADO"/>
    <m/>
    <m/>
  </r>
  <r>
    <x v="0"/>
    <m/>
    <x v="0"/>
    <x v="119"/>
    <s v="G23675740002"/>
    <s v="RVL"/>
    <n v="23693"/>
    <m/>
    <s v="AJUSTE COMPLEMENTARIO POR REVALORIZACION SALDOS DE ACTIVOS DE RESERVA Y OBLIGACIONES MONEDA EXTRANJERA (DOLARES) Saldo MO = -77873944.43 ;Bs/Mo: 6.86000000000 ;Saldo Bs: -534215258.77"/>
    <m/>
    <m/>
    <m/>
    <m/>
    <n v="0"/>
    <n v="0"/>
    <n v="0"/>
    <n v="0.02"/>
    <s v="NO_CONCILIADO"/>
    <m/>
    <m/>
  </r>
  <r>
    <x v="0"/>
    <m/>
    <x v="0"/>
    <x v="120"/>
    <s v="G23675760002"/>
    <s v="RVL"/>
    <n v="23707"/>
    <m/>
    <s v="AJUSTE COMPLEMENTARIO POR REVALORIZACION SALDOS DE ACTIVOS DE RESERVA Y OBLIGACIONES MONEDA EXTRANJERA (DOLARES) Saldo MO = -31465316.57 ;Bs/Mo: 6.86000000000 ;Saldo Bs: -215852071.66"/>
    <m/>
    <m/>
    <m/>
    <m/>
    <n v="0"/>
    <n v="0"/>
    <n v="0"/>
    <n v="0.01"/>
    <s v="NO_CONCILIADO"/>
    <m/>
    <m/>
  </r>
  <r>
    <x v="0"/>
    <m/>
    <x v="0"/>
    <x v="121"/>
    <s v="G23675780002"/>
    <s v="RVL"/>
    <n v="23718"/>
    <m/>
    <s v="AJUSTE COMPLEMENTARIO POR REVALORIZACION SALDOS DE ACTIVOS DE RESERVA Y OBLIGACIONES MONEDA EXTRANJERA (DOLARES) Saldo MO = -29242746.34 ;Bs/Mo: 6.86000000000 ;Saldo Bs: -200605239.90"/>
    <m/>
    <m/>
    <m/>
    <m/>
    <n v="0"/>
    <n v="0"/>
    <n v="0.01"/>
    <n v="0"/>
    <s v="NO_CONCILIADO"/>
    <m/>
    <m/>
  </r>
  <r>
    <x v="0"/>
    <m/>
    <x v="0"/>
    <x v="122"/>
    <s v="G23675800002"/>
    <s v="RVL"/>
    <n v="23729"/>
    <m/>
    <s v="AJUSTE COMPLEMENTARIO POR REVALORIZACION SALDOS DE ACTIVOS DE RESERVA Y OBLIGACIONES MONEDA EXTRANJERA (DOLARES) Saldo MO = -15264876.81 ;Bs/Mo: 6.86000000000 ;Saldo Bs: -104717054.91"/>
    <m/>
    <m/>
    <m/>
    <m/>
    <n v="0"/>
    <n v="0"/>
    <n v="0"/>
    <n v="0.01"/>
    <s v="NO_CONCILIADO"/>
    <m/>
    <m/>
  </r>
  <r>
    <x v="0"/>
    <m/>
    <x v="0"/>
    <x v="123"/>
    <s v="G23693380002"/>
    <s v="RVL"/>
    <n v="23734"/>
    <m/>
    <s v="AJUSTE COMPLEMENTARIO POR REVALORIZACION SALDOS DE ACTIVOS DE RESERVA Y OBLIGACIONES MONEDA EXTRANJERA (DOLARES) Saldo MO = -73587739.77 ;Bs/Mo: 6.86000000000 ;Saldo Bs: -504811894.84"/>
    <m/>
    <m/>
    <m/>
    <m/>
    <n v="0"/>
    <n v="0"/>
    <n v="0.02"/>
    <n v="0"/>
    <s v="NO_CONCILIADO"/>
    <m/>
    <m/>
  </r>
  <r>
    <x v="0"/>
    <m/>
    <x v="0"/>
    <x v="124"/>
    <s v="G23693410002"/>
    <s v="RVL"/>
    <n v="23739"/>
    <m/>
    <s v="AJUSTE COMPLEMENTARIO POR REVALORIZACION SALDOS DE ACTIVOS DE RESERVA Y OBLIGACIONES MONEDA EXTRANJERA (DOLARES) Saldo MO = -41010228.73 ;Bs/Mo: 6.86000000000 ;Saldo Bs: -281330169.08"/>
    <m/>
    <m/>
    <m/>
    <m/>
    <n v="0"/>
    <n v="0"/>
    <n v="0"/>
    <n v="0.01"/>
    <s v="NO_CONCILIADO"/>
    <m/>
    <m/>
  </r>
  <r>
    <x v="7"/>
    <m/>
    <x v="7"/>
    <x v="125"/>
    <s v="G23693600002"/>
    <s v="RVL"/>
    <n v="23743"/>
    <m/>
    <s v="AJUSTE COMPLEMENTARIO POR REVALORIZACION SALDOS DE ACTIVOS DE RESERVA Y OBLIGACIONES MONEDA EXTRANJERA (DOLARES) Saldo MO = -40229527.60 ;Bs/Mo: 6.86000000000 ;Saldo Bs: -275974559.33"/>
    <m/>
    <m/>
    <m/>
    <m/>
    <n v="0"/>
    <n v="0"/>
    <n v="0"/>
    <n v="0.01"/>
    <s v="NO_CONCILIADO"/>
    <m/>
    <m/>
  </r>
  <r>
    <x v="7"/>
    <m/>
    <x v="7"/>
    <x v="126"/>
    <s v="G23707930002"/>
    <s v="RVL"/>
    <n v="23752"/>
    <m/>
    <s v="AJUSTE COMPLEMENTARIO POR REVALORIZACION SALDOS DE ACTIVOS DE RESERVA Y OBLIGACIONES MONEDA EXTRANJERA (DOLARES) Saldo MO = -36123549.17 ;Bs/Mo: 6.86000000000 ;Saldo Bs: -247807547.32"/>
    <m/>
    <m/>
    <m/>
    <m/>
    <n v="0"/>
    <n v="0"/>
    <n v="0.01"/>
    <n v="0"/>
    <s v="NO_CONCILIADO"/>
    <m/>
    <m/>
  </r>
  <r>
    <x v="8"/>
    <m/>
    <x v="8"/>
    <x v="127"/>
    <s v="G23712480002"/>
    <s v="CRV"/>
    <n v="1070587"/>
    <m/>
    <s v="||DEVOLUCION DE FONDOS SEGUN MJE SWIFT NO.16725 DE LA FECHA REF:SOL. 047047-19057 DEL 21/08/2023 MIN.DE RR.EE., TRANSF. DE FONDOS A F/EMBAJADA DE LA REPUBLICA DE BOLIVIA CTA.00810155880002928903, DEBIDO A QUE EL NUMERO DE CUENTA Y NOMBRE DEL BENEFICIARIO SON DIFERENTES. LIB.00099021001 TGN-RECURSOS ORDINARIOS-DOLARES AMERICANOS"/>
    <m/>
    <m/>
    <m/>
    <m/>
    <n v="0"/>
    <n v="2061.7199999999998"/>
    <n v="0"/>
    <n v="14143.4"/>
    <s v="NO_CONCILIADO"/>
    <m/>
    <m/>
  </r>
  <r>
    <x v="7"/>
    <m/>
    <x v="7"/>
    <x v="127"/>
    <s v="G23712460002"/>
    <s v="RVL"/>
    <n v="23756"/>
    <m/>
    <s v="AJUSTE COMPLEMENTARIO POR REVALORIZACION SALDOS DE ACTIVOS DE RESERVA Y OBLIGACIONES MONEDA EXTRANJERA (DOLARES) Saldo MO = -36423640.71 ;Bs/Mo: 6.86000000000 ;Saldo Bs: -249866175.28"/>
    <m/>
    <m/>
    <m/>
    <m/>
    <n v="0"/>
    <n v="0"/>
    <n v="0.01"/>
    <n v="0"/>
    <s v="NO_CONCILIADO"/>
    <m/>
    <m/>
  </r>
  <r>
    <x v="9"/>
    <m/>
    <x v="9"/>
    <x v="128"/>
    <s v="S10662140001"/>
    <s v="COB"/>
    <n v="2437212"/>
    <m/>
    <s v="TRANSFERENCIA RECIBIDA DEL EXTERIOR SEGÚN MENSAJES SWIFT Nos. 16800-16799 (REM.EXT.) DE FECHA 06-10-2023 POR DESEMBOLSO DE BID PRÉSTAMO 5514/OC-BO REQ 00008 BO 2023179979 LIBRETA N° 00206044301 INE-USD-IMPLEM.CENSO DE POBLACIÓN Y VIVIENDA-BID REF.: UTILES DE ESCRITORIO"/>
    <m/>
    <m/>
    <m/>
    <m/>
    <n v="7.29"/>
    <n v="0"/>
    <n v="50.01"/>
    <n v="0"/>
    <s v="NO_CONCILIADO"/>
    <m/>
    <m/>
  </r>
  <r>
    <x v="7"/>
    <m/>
    <x v="7"/>
    <x v="128"/>
    <s v="S10662150001"/>
    <s v="RVL"/>
    <n v="23761"/>
    <m/>
    <s v="AJUSTE COMPLEMENTARIO POR REVALORIZACION SALDOS DE ACTIVOS DE RESERVA Y OBLIGACIONES MONEDA EXTRANJERA (DOLARES) Saldo MO = -48248416.08 ;Bs/Mo: 6.86000000000 ;Saldo Bs: -330984134.32"/>
    <m/>
    <m/>
    <m/>
    <m/>
    <n v="0"/>
    <n v="0"/>
    <n v="0.01"/>
    <n v="0"/>
    <s v="NO_CONCILIADO"/>
    <m/>
    <m/>
  </r>
  <r>
    <x v="10"/>
    <m/>
    <x v="10"/>
    <x v="129"/>
    <s v="G23723240002"/>
    <s v="CRV"/>
    <n v="1889187"/>
    <m/>
    <s v="NUMERO DE LIBRETACUT: 00291014380 ABC USD BOL 33 2019 CONST. ACHERAL CHOERE OPERACIÓN E46 TRANSFERENCIA DEL SISTEMA FINANCIERO POR CUENTA DE TERCEROS A LA CUT EN DOLARES AMERICANOS PAGO SINIESTRO CIP LPE 0308309 ADMINISTRADORA BOLIVIANA DE CARRETERAS"/>
    <m/>
    <m/>
    <m/>
    <m/>
    <n v="0"/>
    <n v="2672714.56"/>
    <n v="0"/>
    <n v="18334821.879999999"/>
    <s v="NO_CONCILIADO"/>
    <m/>
    <m/>
  </r>
  <r>
    <x v="7"/>
    <m/>
    <x v="7"/>
    <x v="129"/>
    <s v="G23723260002"/>
    <s v="RVL"/>
    <n v="23765"/>
    <m/>
    <s v="AJUSTE COMPLEMENTARIO POR REVALORIZACION SALDOS DE ACTIVOS DE RESERVA Y OBLIGACIONES MONEDA EXTRANJERA (DOLARES) Saldo MO = -51049589.81 ;Bs/Mo: 6.86000000000 ;Saldo Bs: -350200186.08"/>
    <m/>
    <m/>
    <m/>
    <m/>
    <n v="0"/>
    <n v="0"/>
    <n v="0"/>
    <n v="0.02"/>
    <s v="NO_CONCILIADO"/>
    <m/>
    <m/>
  </r>
  <r>
    <x v="11"/>
    <m/>
    <x v="11"/>
    <x v="130"/>
    <s v="G23723280002"/>
    <s v="DVD"/>
    <n v="19393"/>
    <m/>
    <s v="TRANSFERENCIA DE FONDOS AL EXTERIOR A SOLICITUD DE ASAMBLEA LEGISLATIVA PLURINACIONAL SEGUN SOLICITUD 19393 REF: TRANSFERENCIA DE RECURSOS A LA UNIÓN INTERPARLAMENTARIA EQUIVALENTES 13.865,93 USD LIB. 00099021001 TGN-RECURSOS ORDINARIOS-DOLARES AMERICANOS (5970) POR DIFERENCIAL CAMBIARIO"/>
    <m/>
    <m/>
    <m/>
    <m/>
    <n v="365.93"/>
    <n v="0"/>
    <n v="2510.2800000000002"/>
    <n v="0"/>
    <s v="NO_CONCILIADO"/>
    <m/>
    <m/>
  </r>
  <r>
    <x v="7"/>
    <m/>
    <x v="7"/>
    <x v="130"/>
    <s v="G23732730002"/>
    <s v="RVL"/>
    <n v="23770"/>
    <m/>
    <s v="AJUSTE COMPLEMENTARIO POR REVALORIZACION SALDOS DE ACTIVOS DE RESERVA Y OBLIGACIONES MONEDA EXTRANJERA (DOLARES) Saldo MO = -50988353.28 ;Bs/Mo: 6.86000000000 ;Saldo Bs: -349780103.53"/>
    <m/>
    <m/>
    <m/>
    <m/>
    <n v="0"/>
    <n v="0"/>
    <n v="0.03"/>
    <n v="0"/>
    <s v="NO_CONCILIADO"/>
    <m/>
    <m/>
  </r>
  <r>
    <x v="7"/>
    <m/>
    <x v="7"/>
    <x v="131"/>
    <s v="G23732830002"/>
    <s v="RVL"/>
    <n v="23774"/>
    <m/>
    <s v="AJUSTE COMPLEMENTARIO POR REVALORIZACION SALDOS DE ACTIVOS DE RESERVA Y OBLIGACIONES MONEDA EXTRANJERA (DOLARES) Saldo MO = -47895087.93 ;Bs/Mo: 6.86000000000 ;Saldo Bs: -328560303.21"/>
    <m/>
    <m/>
    <m/>
    <m/>
    <n v="0"/>
    <n v="0"/>
    <n v="0.01"/>
    <n v="0"/>
    <s v="NO_CONCILIADO"/>
    <m/>
    <m/>
  </r>
  <r>
    <x v="7"/>
    <m/>
    <x v="7"/>
    <x v="132"/>
    <s v="G23732810002"/>
    <s v="RVL"/>
    <n v="23778"/>
    <m/>
    <s v="AJUSTE COMPLEMENTARIO POR REVALORIZACION SALDOS DE ACTIVOS DE RESERVA Y OBLIGACIONES MONEDA EXTRANJERA (DOLARES) Saldo MO = -47912391.81 ;Bs/Mo: 6.86000000000 ;Saldo Bs: -328679007.83"/>
    <m/>
    <m/>
    <m/>
    <m/>
    <n v="0"/>
    <n v="0"/>
    <n v="0.01"/>
    <n v="0"/>
    <s v="NO_CONCILIADO"/>
    <m/>
    <m/>
  </r>
  <r>
    <x v="12"/>
    <m/>
    <x v="12"/>
    <x v="133"/>
    <s v="G23732770002"/>
    <s v="NTI"/>
    <n v="17983"/>
    <m/>
    <s v="PAGO A BID PRÉSTAMO 3725/BL-BO VCTO. 15-10-2023 POR CUENTA DE TGN , SEGUN NOTA MEFP/VTCP/DGCP/UODP/No 960/2023 DEL 13-10-2023 NTI. 017983 VALOR 16-10-2023 CAPITAL USD 1.101.635,42 INTERESES USD 1.077.772,26 CTA. 5970 CUENTA UNICA DEL TESORO DOLARES AMERICANOS LIB. 00099021001"/>
    <m/>
    <m/>
    <m/>
    <m/>
    <n v="2179407.6800000002"/>
    <n v="0"/>
    <n v="14950736.68"/>
    <n v="0"/>
    <s v="NO_CONCILIADO"/>
    <m/>
    <m/>
  </r>
  <r>
    <x v="12"/>
    <m/>
    <x v="12"/>
    <x v="133"/>
    <s v="G23732750002"/>
    <s v="NTI"/>
    <n v="17986"/>
    <m/>
    <s v="PAGO A BID PRÉSTAMO 3725/BL-BO VCTO. 15-10-2023 POR CUENTA DE TGN , SEGUN NOTA MEFP/VTCP/DGCP/UODP/No 960/2023 DEL 13-10-2023 NTI. 017986 VALOR 16-10-2023 INTERESES USD 11.696,33 CTA. 5970 CUENTA UNICA DEL TESORO DOLARES AMERICANOS LIB. 00099021001"/>
    <m/>
    <m/>
    <m/>
    <m/>
    <n v="11696.33"/>
    <n v="0"/>
    <n v="80236.820000000007"/>
    <n v="0"/>
    <s v="NO_CONCILIADO"/>
    <m/>
    <m/>
  </r>
  <r>
    <x v="12"/>
    <m/>
    <x v="12"/>
    <x v="133"/>
    <s v="S10664590001"/>
    <s v="NTI"/>
    <n v="17885"/>
    <m/>
    <s v="PAGO A BID PRÉSTAMO 4643/BL-BO VCTO. 15-10-2023 POR CUENTA DE TGN , SEGUN NOTA MEFP/VTC/DGCP/UODP/No 960/2023 DEL 13-10-2023 NTI. 017885 VALOR 16-10-2023 INTERESES USD 315.461,11 COMISIONES USD 867,00 CTA. 5970 CUENTA UNICA DEL TESORO DOLARES AMERICANOS LIB. 00099021001"/>
    <m/>
    <m/>
    <m/>
    <m/>
    <n v="316328.11"/>
    <n v="0"/>
    <n v="2170010.83"/>
    <n v="0"/>
    <s v="NO_CONCILIADO"/>
    <m/>
    <m/>
  </r>
  <r>
    <x v="12"/>
    <m/>
    <x v="12"/>
    <x v="133"/>
    <s v="G23774470002"/>
    <s v="NTI"/>
    <n v="17883"/>
    <m/>
    <s v="PAGO A BID PRÉSTAMO 4643/BL-BO VCTO. 15-10-2023 POR CUENTA DE TGN , SEGUN NOTA MEFP/VTCP/DGCP/UODP/No 960/2023 DEL 13-10-2023 NTI. 017883 VALOR 16-10-2023 INTERESES USD 2.561,70 CTA. 5970 CUENTA UNICA DEL TESORO DOLARES AMERICANOS LIB. 00099021001"/>
    <m/>
    <m/>
    <m/>
    <m/>
    <n v="2561.6999999999998"/>
    <n v="0"/>
    <n v="17573.259999999998"/>
    <n v="0"/>
    <s v="NO_CONCILIADO"/>
    <m/>
    <m/>
  </r>
  <r>
    <x v="7"/>
    <m/>
    <x v="7"/>
    <x v="133"/>
    <s v="G23774470003"/>
    <s v="RVL"/>
    <n v="23786"/>
    <m/>
    <s v="AJUSTE COMPLEMENTARIO POR REVALORIZACION SALDOS DE ACTIVOS DE RESERVA Y OBLIGACIONES MONEDA EXTRANJERA (DOLARES) Saldo MO = -27873398.27 ;Bs/Mo: 6.86000000000 ;Saldo Bs: -191211512.17"/>
    <m/>
    <m/>
    <m/>
    <m/>
    <n v="0"/>
    <n v="0"/>
    <n v="0.04"/>
    <n v="0"/>
    <s v="NO_CONCILIADO"/>
    <m/>
    <m/>
  </r>
  <r>
    <x v="7"/>
    <m/>
    <x v="7"/>
    <x v="134"/>
    <s v="G23779950002"/>
    <s v="RVL"/>
    <n v="23790"/>
    <m/>
    <s v="AJUSTE COMPLEMENTARIO POR REVALORIZACION SALDOS DE ACTIVOS DE RESERVA Y OBLIGACIONES MONEDA EXTRANJERA (DOLARES) Saldo MO = -27862124.15 ;Bs/Mo: 6.86000000000 ;Saldo Bs: -191134171.66"/>
    <m/>
    <m/>
    <m/>
    <m/>
    <n v="0"/>
    <n v="0"/>
    <n v="0"/>
    <n v="0.01"/>
    <s v="NO_CONCILIADO"/>
    <m/>
    <m/>
  </r>
  <r>
    <x v="7"/>
    <m/>
    <x v="7"/>
    <x v="135"/>
    <s v="G23779970002"/>
    <s v="RVL"/>
    <n v="23800"/>
    <m/>
    <s v="AJUSTE COMPLEMENTARIO POR REVALORIZACION SALDOS DE ACTIVOS DE RESERVA Y OBLIGACIONES MONEDA EXTRANJERA (DOLARES) Saldo MO = -39898279.42 ;Bs/Mo: 6.86000000000 ;Saldo Bs: -273702196.84"/>
    <m/>
    <m/>
    <m/>
    <m/>
    <n v="0"/>
    <n v="0"/>
    <n v="0.02"/>
    <n v="0"/>
    <s v="NO_CONCILIADO"/>
    <m/>
    <m/>
  </r>
  <r>
    <x v="7"/>
    <m/>
    <x v="7"/>
    <x v="136"/>
    <s v="G23779930002"/>
    <s v="RVL"/>
    <n v="23804"/>
    <m/>
    <s v="AJUSTE COMPLEMENTARIO POR REVALORIZACION SALDOS DE ACTIVOS DE RESERVA Y OBLIGACIONES MONEDA EXTRANJERA (DOLARES) Saldo MO = -39920333.15 ;Bs/Mo: 6.86000000000 ;Saldo Bs: -273853485.42"/>
    <m/>
    <m/>
    <m/>
    <m/>
    <n v="0"/>
    <n v="0"/>
    <n v="0.01"/>
    <n v="0"/>
    <s v="NO_CONCILIADO"/>
    <m/>
    <m/>
  </r>
  <r>
    <x v="7"/>
    <m/>
    <x v="7"/>
    <x v="137"/>
    <s v="G23779910002"/>
    <s v="RVL"/>
    <n v="23814"/>
    <m/>
    <s v="AJUSTE COMPLEMENTARIO POR REVALORIZACION SALDOS DE ACTIVOS DE RESERVA Y OBLIGACIONES MONEDA EXTRANJERA (DOLARES) Saldo MO = -37218556.72 ;Bs/Mo: 6.86000000000 ;Saldo Bs: -255319299.09"/>
    <m/>
    <m/>
    <m/>
    <m/>
    <n v="0"/>
    <n v="0"/>
    <n v="0"/>
    <n v="0.01"/>
    <s v="NO_CONCILIADO"/>
    <m/>
    <m/>
  </r>
  <r>
    <x v="12"/>
    <m/>
    <x v="12"/>
    <x v="138"/>
    <s v="G23779890002"/>
    <s v="CRV"/>
    <n v="2459360"/>
    <m/>
    <s v="TRANSFERENCIA RECIBIDA DEL EXTERIOR SEGÚN MENSAJES SWIFT Nos. 17950-17965 (REM.EXT.) DE FECHA 25-10-2023 POR DESEMBOLSO DE BID PRÉSTAMO 3812/BL-BO REQ 00017 BO 2023184443 LIBRETA N° 00099037018 BID 3812/BL-BO-GAMEA-USD-DRENAJE PLUVIAL MUNIC. EL ALTO III"/>
    <m/>
    <m/>
    <m/>
    <m/>
    <n v="0"/>
    <n v="766780.37"/>
    <n v="0"/>
    <n v="5260113.34"/>
    <s v="NO_CONCILIADO"/>
    <m/>
    <m/>
  </r>
  <r>
    <x v="7"/>
    <m/>
    <x v="7"/>
    <x v="139"/>
    <s v="G23779990002"/>
    <s v="RVL"/>
    <n v="23823"/>
    <m/>
    <s v="AJUSTE COMPLEMENTARIO POR REVALORIZACION SALDOS DE ACTIVOS DE RESERVA Y OBLIGACIONES MONEDA EXTRANJERA (DOLARES) Saldo MO = -45464932.83 ;Bs/Mo: 6.86000000000 ;Saldo Bs: -311889439.20"/>
    <m/>
    <m/>
    <m/>
    <m/>
    <n v="0"/>
    <n v="0"/>
    <n v="0"/>
    <n v="0.01"/>
    <s v="NO_CONCILIADO"/>
    <m/>
    <m/>
  </r>
  <r>
    <x v="7"/>
    <m/>
    <x v="7"/>
    <x v="140"/>
    <s v="G23780010002"/>
    <s v="RVL"/>
    <n v="23831"/>
    <m/>
    <s v="AJUSTE COMPLEMENTARIO POR REVALORIZACION SALDOS DE ACTIVOS DE RESERVA Y OBLIGACIONES MONEDA EXTRANJERA (DOLARES) Saldo MO = -88546405.41 ;Bs/Mo: 6.86000000000 ;Saldo Bs: -607428341.13"/>
    <m/>
    <m/>
    <m/>
    <m/>
    <n v="0"/>
    <n v="0"/>
    <n v="0.02"/>
    <n v="0"/>
    <s v="NO_CONCILIADO"/>
    <m/>
    <m/>
  </r>
  <r>
    <x v="13"/>
    <m/>
    <x v="13"/>
    <x v="141"/>
    <s v="G23780030002"/>
    <s v="NTE"/>
    <n v="6853066"/>
    <m/>
    <s v="A:00099021001 Transferencia de recursos a solicitud del Fondo de Desarrollo del Sistema Financiero y Apoyo al Sector Productivo FONDESIF dependiente del Ministerio de Planificación del Desarrollo mediante nota CITE: FSF-DAA-NE-1767/2023, (operación bimonetaria), para cubrir gastos operativos (TC 6,86) H.R 2023-10772-R ."/>
    <m/>
    <m/>
    <m/>
    <m/>
    <n v="0"/>
    <n v="145772.59"/>
    <n v="0"/>
    <n v="999999.97"/>
    <s v="NO_CONCILIADO"/>
    <m/>
    <m/>
  </r>
  <r>
    <x v="0"/>
    <m/>
    <x v="0"/>
    <x v="141"/>
    <s v="G23780110002"/>
    <s v="RVL"/>
    <n v="23841"/>
    <m/>
    <s v="AJUSTE COMPLEMENTARIO POR REVALORIZACION SALDOS DE ACTIVOS DE RESERVA Y OBLIGACIONES MONEDA EXTRANJERA (DOLARES) Saldo MO = -82658179.55 ;Bs/Mo: 6.86000000000 ;Saldo Bs: -567035111.72"/>
    <m/>
    <m/>
    <m/>
    <m/>
    <n v="0"/>
    <n v="0"/>
    <n v="0.01"/>
    <n v="0"/>
    <s v="NO_CONCILIADO"/>
    <m/>
    <m/>
  </r>
  <r>
    <x v="10"/>
    <m/>
    <x v="10"/>
    <x v="142"/>
    <s v="G23780050002"/>
    <s v="CRV"/>
    <n v="2469396"/>
    <m/>
    <s v="TRANSFERENCIA RECIBIDA DEL EXTERIOR SEGÚN MENSAJES SWIFT Nos. 18395-18396 (REM.EXT.) DE FECHA 02-11-2023 POR DESEMBOLSO DE IDA PRÉSTAMO 5903-BO 8 LIBRETA N° 00291084303 ABC-USD-BM 5903-BO PROY. SAN IGNACIO-SAN JOSE DE CHIQUITOS"/>
    <m/>
    <m/>
    <m/>
    <m/>
    <n v="0"/>
    <n v="5147575.87"/>
    <n v="0"/>
    <n v="35312370.469999999"/>
    <s v="NO_CONCILIADO"/>
    <m/>
    <m/>
  </r>
  <r>
    <x v="0"/>
    <m/>
    <x v="0"/>
    <x v="143"/>
    <s v="G23780070002"/>
    <s v="RVL"/>
    <n v="23850"/>
    <m/>
    <s v="AJUSTE COMPLEMENTARIO POR REVALORIZACION SALDOS DE ACTIVOS DE RESERVA Y OBLIGACIONES MONEDA EXTRANJERA (DOLARES) Saldo MO = -84810146.34 ;Bs/Mo: 6.86000000000 ;Saldo Bs: -581797603.90"/>
    <m/>
    <m/>
    <m/>
    <m/>
    <n v="0"/>
    <n v="0"/>
    <n v="0.01"/>
    <n v="0"/>
    <s v="NO_CONCILIADO"/>
    <m/>
    <m/>
  </r>
  <r>
    <x v="0"/>
    <m/>
    <x v="0"/>
    <x v="144"/>
    <s v="G23780090002"/>
    <s v="RVL"/>
    <n v="23854"/>
    <m/>
    <s v="AJUSTE COMPLEMENTARIO POR REVALORIZACION SALDOS DE ACTIVOS DE RESERVA Y OBLIGACIONES MONEDA EXTRANJERA (DOLARES) Saldo MO = -86135430.35 ;Bs/Mo: 6.86000000000 ;Saldo Bs: -590889052.21"/>
    <m/>
    <m/>
    <m/>
    <m/>
    <n v="0"/>
    <n v="0"/>
    <n v="0.01"/>
    <n v="0"/>
    <s v="NO_CONCILIADO"/>
    <m/>
    <m/>
  </r>
  <r>
    <x v="10"/>
    <m/>
    <x v="10"/>
    <x v="145"/>
    <s v="G23781520002"/>
    <s v="CRV"/>
    <n v="2475044"/>
    <m/>
    <s v="TRANSFERENCIA RECIBIDA DEL EXTERIOR SEGÚN MENSAJES SWIFT Nos. 18673-18670 (REM.EXT.) DE FECHA 08-11-2023 POR DESEMBOLSO DE CAF PRÉSTAMO CFA011691 PROGRAMA DE OBRAS COMPLEMENTARIAS LIBRETA N° 00291084305 ABC-USD OBRAS. COMP. DOB. VIA PTE. YAPACANI-ICHILO (CAF 11691)"/>
    <m/>
    <m/>
    <m/>
    <m/>
    <n v="0"/>
    <n v="2500000"/>
    <n v="0"/>
    <n v="17150000"/>
    <s v="NO_CONCILIADO"/>
    <m/>
    <m/>
  </r>
  <r>
    <x v="6"/>
    <m/>
    <x v="6"/>
    <x v="145"/>
    <s v="S10664940001"/>
    <s v="BOD"/>
    <n v="2151938"/>
    <m/>
    <s v="00086057003 DEPOSITO DE EFECTIVO, DEPOSITANTE: UCP - PAAP, CONCEPTO: DESEMBOLSOS RECIBIDOS, CUENTA DE DEPOSITO: CUENTA UNICA DEL TESORO EN DOLARES AMERICANOS"/>
    <m/>
    <m/>
    <m/>
    <m/>
    <n v="0"/>
    <n v="7.29"/>
    <n v="0"/>
    <n v="50.01"/>
    <s v="NO_CONCILIADO"/>
    <m/>
    <m/>
  </r>
  <r>
    <x v="0"/>
    <m/>
    <x v="0"/>
    <x v="145"/>
    <s v="G23796490002"/>
    <s v="RVL"/>
    <n v="23858"/>
    <m/>
    <s v="AJUSTE COMPLEMENTARIO POR REVALORIZACION SALDOS DE ACTIVOS DE RESERVA Y OBLIGACIONES MONEDA EXTRANJERA (DOLARES) Saldo MO = -85152123.74 ;Bs/Mo: 6.86000000000 ;Saldo Bs: -584143568.85"/>
    <m/>
    <m/>
    <m/>
    <m/>
    <n v="0"/>
    <n v="0"/>
    <n v="0"/>
    <n v="0.01"/>
    <s v="NO_CONCILIADO"/>
    <m/>
    <m/>
  </r>
  <r>
    <x v="0"/>
    <m/>
    <x v="0"/>
    <x v="146"/>
    <s v="G23796490003"/>
    <s v="RVL"/>
    <n v="23863"/>
    <m/>
    <s v="AJUSTE COMPLEMENTARIO POR REVALORIZACION SALDOS DE ACTIVOS DE RESERVA Y OBLIGACIONES MONEDA EXTRANJERA (DOLARES) Saldo MO = -83453117.78 ;Bs/Mo: 6.86000000000 ;Saldo Bs: -572488387.96"/>
    <m/>
    <m/>
    <m/>
    <m/>
    <n v="0"/>
    <n v="0"/>
    <n v="0"/>
    <n v="0.01"/>
    <s v="NO_CONCILIADO"/>
    <m/>
    <m/>
  </r>
  <r>
    <x v="0"/>
    <m/>
    <x v="0"/>
    <x v="147"/>
    <s v="G23803530001"/>
    <s v="RVL"/>
    <n v="23875"/>
    <m/>
    <s v="AJUSTE COMPLEMENTARIO POR REVALORIZACION SALDOS DE ACTIVOS DE RESERVA Y OBLIGACIONES MONEDA EXTRANJERA (DOLARES) Saldo MO = -83642758.12 ;Bs/Mo: 6.86000000000 ;Saldo Bs: -573789320.71"/>
    <m/>
    <m/>
    <m/>
    <m/>
    <n v="0"/>
    <n v="0"/>
    <n v="0.01"/>
    <n v="0"/>
    <s v="NO_CONCILIADO"/>
    <m/>
    <m/>
  </r>
  <r>
    <x v="12"/>
    <m/>
    <x v="12"/>
    <x v="148"/>
    <s v="G23804490001"/>
    <s v="CRV"/>
    <n v="1073929"/>
    <m/>
    <s v="||PAGO PRÉSTAMO BID 1020-SF-BO VCTO. 13-11-2023 POR CUENTA DEL BDP, SEGÚN COD.LIQ. 018062 DE FECHA 09-11-2023 Y NOTA MEFP/VTCP/DGCP/UODP-1167/2013 DE FECHA 12/11/2013, VALOR 13-11-2023 LIBRETA 00099021001 CUENTA 5970 CUENTA ÚNICA DEL TESORO EN DÓLARES AMERICANOS"/>
    <m/>
    <m/>
    <m/>
    <m/>
    <n v="0"/>
    <n v="5636.8"/>
    <n v="0"/>
    <n v="38668.449999999997"/>
    <s v="NO_CONCILIADO"/>
    <m/>
    <m/>
  </r>
  <r>
    <x v="0"/>
    <m/>
    <x v="0"/>
    <x v="148"/>
    <s v="G23813740002"/>
    <s v="RVL"/>
    <n v="23881"/>
    <m/>
    <s v="AJUSTE COMPLEMENTARIO POR REVALORIZACION SALDOS DE ACTIVOS DE RESERVA Y OBLIGACIONES MONEDA EXTRANJERA (DOLARES) Saldo MO = -83595905.72 ;Bs/Mo: 6.86000000000 ;Saldo Bs: -573467913.23"/>
    <m/>
    <m/>
    <m/>
    <m/>
    <n v="0"/>
    <n v="0"/>
    <n v="0"/>
    <n v="0.01"/>
    <s v="NO_CONCILIADO"/>
    <m/>
    <m/>
  </r>
  <r>
    <x v="0"/>
    <m/>
    <x v="0"/>
    <x v="149"/>
    <s v="G23813760002"/>
    <s v="RVL"/>
    <n v="23886"/>
    <m/>
    <s v="AJUSTE COMPLEMENTARIO POR REVALORIZACION SALDOS DE ACTIVOS DE RESERVA Y OBLIGACIONES MONEDA EXTRANJERA (DOLARES) Saldo MO = -83819976.05 ;Bs/Mo: 6.86000000000 ;Saldo Bs: -575005035.69"/>
    <m/>
    <m/>
    <m/>
    <m/>
    <n v="0"/>
    <n v="0"/>
    <n v="0"/>
    <n v="0.01"/>
    <s v="NO_CONCILIADO"/>
    <m/>
    <m/>
  </r>
  <r>
    <x v="0"/>
    <m/>
    <x v="0"/>
    <x v="150"/>
    <s v="G23813800002"/>
    <s v="RVL"/>
    <n v="23891"/>
    <m/>
    <s v="AJUSTE COMPLEMENTARIO POR REVALORIZACION SALDOS DE ACTIVOS DE RESERVA Y OBLIGACIONES MONEDA EXTRANJERA (DOLARES) Saldo MO = -59098391.71 ;Bs/Mo: 6.86000000000 ;Saldo Bs: -405414967.15"/>
    <m/>
    <m/>
    <m/>
    <m/>
    <n v="0"/>
    <n v="0"/>
    <n v="0.02"/>
    <n v="0"/>
    <s v="NO_CONCILIADO"/>
    <m/>
    <m/>
  </r>
  <r>
    <x v="14"/>
    <m/>
    <x v="14"/>
    <x v="151"/>
    <s v="G23813820002"/>
    <s v="NTE"/>
    <n v="6932240"/>
    <m/>
    <s v="A:00099021001 ransferencia de recursos a solicitud del Servicio Nacional Textil dependiente del Ministerio de Desarrollo Productivo y Economía Plural mediante nota CITE: CAR/SENATEX/UAF Nº 0378/2023 operación bimonetaria, (TC 6,86) H.R 2023-13087-R."/>
    <m/>
    <m/>
    <m/>
    <m/>
    <n v="0"/>
    <n v="24080"/>
    <n v="0"/>
    <n v="165188.79999999999"/>
    <s v="NO_CONCILIADO"/>
    <m/>
    <m/>
  </r>
  <r>
    <x v="6"/>
    <m/>
    <x v="6"/>
    <x v="152"/>
    <s v="G23813840002"/>
    <s v="CRV"/>
    <n v="1074454"/>
    <m/>
    <s v="'TRANSFERENCIA'||RECIBIDA DEL EXTERIOR SEGÚN MENSAJES SWIFT N°19195 - 19183 (REM.EXT.) DE FECHA 17-11-2023 POR DESEMBOLSO DE BID PRÉSTAMO 3091/BL-BO REQ 00020 BO2023185505 LIBRETA N° 00086057003 MMAYA-$US. PRGO. AGUA Y ALCANT. PERIURBANO FASE II"/>
    <m/>
    <m/>
    <m/>
    <m/>
    <n v="0"/>
    <n v="1087416.83"/>
    <n v="0"/>
    <n v="7459679.4500000002"/>
    <s v="NO_CONCILIADO"/>
    <m/>
    <m/>
  </r>
  <r>
    <x v="6"/>
    <m/>
    <x v="6"/>
    <x v="152"/>
    <s v="S10666360001"/>
    <s v="COB"/>
    <n v="1074454"/>
    <m/>
    <s v="'TRANSFERENCIA'||RECIBIDA DEL EXTERIOR SEGÚN MENSAJES SWIFT N°19195 - 19183 (REM.EXT.) DE FECHA 17-11-2023 POR DESEMBOLSO DE BID PRÉSTAMO 3091/BL-BO REQ 00020 BO2023185505 LIBRETA N° 00086057003 MMAYA-$US. PRGO. AGUA Y ALCANT. PERIURBANO FASE II REF.: ÚTILES DE ESCRITORIO"/>
    <m/>
    <m/>
    <m/>
    <m/>
    <n v="7.29"/>
    <n v="0"/>
    <n v="50.01"/>
    <n v="0"/>
    <s v="NO_CONCILIADO"/>
    <m/>
    <m/>
  </r>
  <r>
    <x v="0"/>
    <m/>
    <x v="0"/>
    <x v="152"/>
    <s v="S10666190001"/>
    <s v="RVL"/>
    <n v="23900"/>
    <m/>
    <s v="AJUSTE COMPLEMENTARIO POR REVALORIZACION SALDOS DE ACTIVOS DE RESERVA Y OBLIGACIONES MONEDA EXTRANJERA (DOLARES) Saldo MO = -86287344.92 ;Bs/Mo: 6.86000000000 ;Saldo Bs: -591931186.13"/>
    <m/>
    <m/>
    <m/>
    <m/>
    <n v="0"/>
    <n v="0"/>
    <n v="0"/>
    <n v="0.02"/>
    <s v="NO_CONCILIADO"/>
    <m/>
    <m/>
  </r>
  <r>
    <x v="6"/>
    <m/>
    <x v="6"/>
    <x v="153"/>
    <s v="S10666190001"/>
    <s v="CRV"/>
    <n v="2488123"/>
    <m/>
    <s v="TRANSFERENCIA RECIBIDA DEL EXTERIOR SEGÚN MENSAJES SWIFT Nos. 19258-19261 (REM.EXT.) DE FECHA 20-11-2023 POR DESEMBOLSO DE CAF PRÉSTAMO CFA011752 PROG. RUMBO A LA SOBERANÍA ALIMENTARIA CON TECNOLOGÍA DE RIEGO LIBRETA N° 00086107002 MMAYA-UCP PPCR-PROGRAMA RUMBO (CAF) USD"/>
    <m/>
    <m/>
    <m/>
    <m/>
    <n v="0"/>
    <n v="4260000"/>
    <n v="0"/>
    <n v="29223600"/>
    <s v="NO_CONCILIADO"/>
    <m/>
    <m/>
  </r>
  <r>
    <x v="6"/>
    <m/>
    <x v="6"/>
    <x v="153"/>
    <s v="G23830960002"/>
    <s v="COB"/>
    <n v="2488123"/>
    <m/>
    <s v="TRANSFERENCIA RECIBIDA DEL EXTERIOR SEGÚN MENSAJES SWIFT Nos. 19258-19261 (REM.EXT.) DE FECHA 20-11-2023 POR DESEMBOLSO DE CAF PRÉSTAMO CFA011752 PROG. RUMBO A LA SOBERANÍA ALIMENTARIA CON TECNOLOGÍA DE RIEGO LIBRETA N° 00086107002 MMAYA-UCP PPCR-PROGRAMA RUMBO (CAF) USD REF.: UTILES DE ESCRITORIO"/>
    <m/>
    <m/>
    <m/>
    <m/>
    <n v="7.29"/>
    <n v="0"/>
    <n v="50.01"/>
    <n v="0"/>
    <s v="NO_CONCILIADO"/>
    <m/>
    <m/>
  </r>
  <r>
    <x v="0"/>
    <m/>
    <x v="0"/>
    <x v="153"/>
    <s v="G23830940002"/>
    <s v="RVL"/>
    <n v="23913"/>
    <m/>
    <s v="AJUSTE COMPLEMENTARIO POR REVALORIZACION SALDOS DE ACTIVOS DE RESERVA Y OBLIGACIONES MONEDA EXTRANJERA (DOLARES) Saldo MO = -105665703.49 ;Bs/Mo: 6.86000000000 ;Saldo Bs: -724866725.93"/>
    <m/>
    <m/>
    <m/>
    <m/>
    <n v="0"/>
    <n v="0"/>
    <n v="0"/>
    <n v="0.01"/>
    <s v="NO_CONCILIADO"/>
    <m/>
    <m/>
  </r>
  <r>
    <x v="6"/>
    <m/>
    <x v="6"/>
    <x v="154"/>
    <s v="G23842910002"/>
    <s v="CRV"/>
    <n v="2490104"/>
    <m/>
    <s v="TRANSFERENCIA RECIBIDA DEL EXTERIOR SEGÚN MENSAJES SWIFT Nos. 19325-19309 (REM.EXT.) DE FECHA 21-11-2023 POR DESEMBOLSO DE BID PRÉSTAMO 3731/OC-BO REQ 00016 BO 2023191021 LIBRETA N° 00086057006 MMAYA-$US PROG SANEAMIENTO LAGO TITICACA-3731/OC-BO"/>
    <m/>
    <m/>
    <m/>
    <m/>
    <n v="0"/>
    <n v="9046002.2799999993"/>
    <n v="0"/>
    <n v="62055575.640000001"/>
    <s v="NO_CONCILIADO"/>
    <m/>
    <m/>
  </r>
  <r>
    <x v="6"/>
    <m/>
    <x v="6"/>
    <x v="154"/>
    <s v="S10670800001"/>
    <s v="CRV"/>
    <n v="1074716"/>
    <m/>
    <s v="'TRANSFERENCIA'||RECIBIDA DEL EXTERIOR SEGÚN MENSAJE SWIFT NRO. 19327-19310 DE FECHA 21-11-2023, POR DESEMBOLSOS DEL BID, PRÉSTAMO BID 2880 BL/BO REQ. 00039 BO 2023188367 LIB. 00086057002 MMAYA-USD-PROG. GEST. INTEGRAL RESIDUOS SOLIDOS EN BOLIVIA"/>
    <m/>
    <m/>
    <m/>
    <m/>
    <n v="0"/>
    <n v="990795.14"/>
    <n v="0"/>
    <n v="6796854.6600000001"/>
    <s v="NO_CONCILIADO"/>
    <m/>
    <m/>
  </r>
  <r>
    <x v="6"/>
    <m/>
    <x v="6"/>
    <x v="154"/>
    <s v="S10671900001"/>
    <s v="COB"/>
    <n v="2490104"/>
    <m/>
    <s v="TRANSFERENCIA RECIBIDA DEL EXTERIOR SEGÚN MENSAJES SWIFT Nos. 19325-19309 (REM.EXT.) DE FECHA 21-11-2023 POR DESEMBOLSO DE BID PRÉSTAMO 3731/OC-BO REQ 00016 BO 2023191021 LIBRETA N° 00086057006 MMAYA-$US PROG SANEAMIENTO LAGO TITICACA-3731/OC-BO REF.: UTILES DE ESCRITORIO"/>
    <m/>
    <m/>
    <m/>
    <m/>
    <n v="7.29"/>
    <n v="0"/>
    <n v="50.01"/>
    <n v="0"/>
    <s v="NO_CONCILIADO"/>
    <m/>
    <m/>
  </r>
  <r>
    <x v="6"/>
    <m/>
    <x v="6"/>
    <x v="154"/>
    <s v="S10672830002"/>
    <s v="COB"/>
    <n v="1074716"/>
    <m/>
    <s v="'TRANSFERENCIA'||RECIBIDA DEL EXTERIOR SEGÚN MENSAJE SWIFT NRO. 19327-19310 DE FECHA 21-11-2023, POR DESEMBOLSOS DEL BID, PRÉSTAMO BID 2880 BL/BO REQ. 00039 BO 2023188367 LIB. 00086057002 MMAYA-USD-PROG. GEST. INTEGRAL RESIDUOS SOLIDOS EN BOLIVIA REF.: ÚTILES DE ESCRITOR"/>
    <m/>
    <m/>
    <m/>
    <m/>
    <n v="7.29"/>
    <n v="0"/>
    <n v="50.01"/>
    <n v="0"/>
    <s v="NO_CONCILIADO"/>
    <m/>
    <m/>
  </r>
  <r>
    <x v="0"/>
    <m/>
    <x v="0"/>
    <x v="154"/>
    <s v="G23880170002"/>
    <s v="RVL"/>
    <n v="23918"/>
    <m/>
    <s v="AJUSTE COMPLEMENTARIO POR REVALORIZACION SALDOS DE ACTIVOS DE RESERVA Y OBLIGACIONES MONEDA EXTRANJERA (DOLARES) Saldo MO = -114046912.79 ;Bs/Mo: 6.86000000000 ;Saldo Bs: -782361821.73"/>
    <m/>
    <m/>
    <m/>
    <m/>
    <n v="0"/>
    <n v="0"/>
    <n v="0"/>
    <n v="0.01"/>
    <s v="NO_CONCILIADO"/>
    <m/>
    <m/>
  </r>
  <r>
    <x v="0"/>
    <m/>
    <x v="0"/>
    <x v="155"/>
    <s v="S10673270002"/>
    <s v="RVL"/>
    <n v="23923"/>
    <m/>
    <s v="AJUSTE COMPLEMENTARIO POR REVALORIZACION SALDOS DE ACTIVOS DE RESERVA Y OBLIGACIONES MONEDA EXTRANJERA (DOLARES) Saldo MO = -120754787.03 ;Bs/Mo: 6.86000000000 ;Saldo Bs: -828377839.02"/>
    <m/>
    <m/>
    <m/>
    <m/>
    <n v="0"/>
    <n v="0"/>
    <n v="0"/>
    <n v="0.01"/>
    <s v="NO_CONCILIADO"/>
    <m/>
    <m/>
  </r>
  <r>
    <x v="8"/>
    <m/>
    <x v="8"/>
    <x v="156"/>
    <s v="S10672880002"/>
    <s v="CRV"/>
    <n v="1074903"/>
    <m/>
    <s v="||DEVOLUCION DE FONDOS DE SOLICITUD 047049-19055 DE FECHA 21/08/2023 A SOL. DEL MIN. DE RELACIONES EXTERIORES, BENEFICIARIO CONSULADO DE BOLIVIA EN CALAMA. REF.: RETORNO DE FONDOS USD3.707,40 SEGUN SWIFT NO.19450 DE 22/11/2023, REF. NULL AND VOID BNF NOT COLLECTED FUNDS LIB.00099021001 TGN-RECURSOS ORDINARIOS-DOLARES AMERICANOS (5970)"/>
    <m/>
    <m/>
    <m/>
    <m/>
    <n v="0"/>
    <n v="3707.4"/>
    <n v="0"/>
    <n v="25432.76"/>
    <s v="NO_CONCILIADO"/>
    <m/>
    <m/>
  </r>
  <r>
    <x v="0"/>
    <m/>
    <x v="0"/>
    <x v="157"/>
    <s v="S10672930002"/>
    <s v="RVL"/>
    <n v="23933"/>
    <m/>
    <s v="AJUSTE COMPLEMENTARIO POR REVALORIZACION SALDOS DE ACTIVOS DE RESERVA Y OBLIGACIONES MONEDA EXTRANJERA (DOLARES) Saldo MO = -120274105.94 ;Bs/Mo: 6.86000000000 ;Saldo Bs: -825080366.72"/>
    <m/>
    <m/>
    <m/>
    <m/>
    <n v="0"/>
    <n v="0"/>
    <n v="0"/>
    <n v="0.03"/>
    <s v="NO_CONCILIADO"/>
    <m/>
    <m/>
  </r>
  <r>
    <x v="0"/>
    <m/>
    <x v="0"/>
    <x v="158"/>
    <s v="G23892590001"/>
    <s v="RVL"/>
    <n v="23947"/>
    <m/>
    <s v="AJUSTE COMPLEMENTARIO POR REVALORIZACION SALDOS DE ACTIVOS DE RESERVA Y OBLIGACIONES MONEDA EXTRANJERA (DOLARES) Saldo MO = -171142594.43 ;Bs/Mo: 6.86000000000 ;Saldo Bs: -1174038197.78"/>
    <m/>
    <m/>
    <m/>
    <m/>
    <n v="0"/>
    <n v="0"/>
    <n v="0"/>
    <n v="0.01"/>
    <s v="NO_CONCILIADO"/>
    <m/>
    <m/>
  </r>
  <r>
    <x v="0"/>
    <m/>
    <x v="0"/>
    <x v="159"/>
    <s v="G23892600001"/>
    <s v="RVL"/>
    <n v="23953"/>
    <m/>
    <s v="AJUSTE COMPLEMENTARIO POR REVALORIZACION SALDOS DE ACTIVOS DE RESERVA Y OBLIGACIONES MONEDA EXTRANJERA (DOLARES) Saldo MO = -113842020.09 ;Bs/Mo: 6.86000000000 ;Saldo Bs: -780956257.83"/>
    <m/>
    <m/>
    <m/>
    <m/>
    <n v="0"/>
    <n v="0"/>
    <n v="0.01"/>
    <n v="0"/>
    <s v="NO_CONCILIADO"/>
    <m/>
    <m/>
  </r>
  <r>
    <x v="6"/>
    <m/>
    <x v="6"/>
    <x v="160"/>
    <s v="G23895340002"/>
    <s v="CRV"/>
    <n v="2499662"/>
    <m/>
    <s v="TRANSFERENCIA RECIBIDA DEL EXTERIOR SEGÚN MENSAJES SWIFT Nos. 19785-19784 (REM.EXT.) DE FECHA 29-11-2023 POR DESEMBOLSO DE BID PRÉSTAMO 4710/BL-BO REQ 00001 BO 2023191664 LIBRETA N° 00086017007 MMAYA-$US-PROG. AGUA Y SANEAMIENTO (BID 4710/BL-BO)"/>
    <m/>
    <m/>
    <m/>
    <m/>
    <n v="0"/>
    <n v="383147"/>
    <n v="0"/>
    <n v="2628388.42"/>
    <s v="NO_CONCILIADO"/>
    <m/>
    <m/>
  </r>
  <r>
    <x v="6"/>
    <m/>
    <x v="6"/>
    <x v="160"/>
    <s v="G23896960002"/>
    <s v="COB"/>
    <n v="2499662"/>
    <m/>
    <s v="TRANSFERENCIA RECIBIDA DEL EXTERIOR SEGÚN MENSAJES SWIFT Nos. 19785-19784 (REM.EXT.) DE FECHA 29-11-2023 POR DESEMBOLSO DE BID PRÉSTAMO 4710/BL-BO REQ 00001 BO 2023191664 LIBRETA N° 00086017007 MMAYA-$US-PROG. AGUA Y SANEAMIENTO (BID 4710/BL-BO) REF.: UTILES DE ESCRITORIO"/>
    <m/>
    <m/>
    <m/>
    <m/>
    <n v="7.29"/>
    <n v="0"/>
    <n v="50.01"/>
    <n v="0"/>
    <s v="NO_CONCILIADO"/>
    <m/>
    <m/>
  </r>
  <r>
    <x v="0"/>
    <m/>
    <x v="0"/>
    <x v="160"/>
    <s v="S10674010002"/>
    <s v="RVL"/>
    <n v="23957"/>
    <m/>
    <s v="AJUSTE COMPLEMENTARIO POR REVALORIZACION SALDOS DE ACTIVOS DE RESERVA Y OBLIGACIONES MONEDA EXTRANJERA (DOLARES) Saldo MO = -168369725.10 ;Bs/Mo: 6.86000000000 ;Saldo Bs: -1155016314.18"/>
    <m/>
    <m/>
    <m/>
    <m/>
    <n v="0"/>
    <n v="0"/>
    <n v="0"/>
    <n v="0.01"/>
    <s v="NO_CONCILIADO"/>
    <m/>
    <m/>
  </r>
  <r>
    <x v="10"/>
    <m/>
    <x v="10"/>
    <x v="161"/>
    <s v="G23908450002"/>
    <s v="CRV"/>
    <n v="2500684"/>
    <m/>
    <s v="TRANSFERENCIA RECIBIDA DEL EXTERIOR SEGÚN MENSAJES SWIFT Nos. 19965-19964 (REM.EXT.) DE FECHA 30-11-2023 POR DESEMBOLSO DE IDA PRÉSTAMO 5745-BO 13 LIBRETA N° 00291014379 ABC-USD-5744-5745-REHAB.CUMPL.ESTAND.(CRECE) CARR.STA.CRUZ.TR"/>
    <m/>
    <m/>
    <m/>
    <m/>
    <n v="0"/>
    <n v="13970.33"/>
    <n v="0"/>
    <n v="95836.46"/>
    <s v="NO_CONCILIADO"/>
    <m/>
    <m/>
  </r>
  <r>
    <x v="0"/>
    <m/>
    <x v="0"/>
    <x v="161"/>
    <s v="G23908450003"/>
    <s v="RVL"/>
    <n v="23963"/>
    <m/>
    <s v="AJUSTE COMPLEMENTARIO POR REVALORIZACION SALDOS DE ACTIVOS DE RESERVA Y OBLIGACIONES MONEDA EXTRANJERA (DOLARES) Saldo MO = -168013443.68 ;Bs/Mo: 6.86000000000 ;Saldo Bs: -1152572223.65"/>
    <m/>
    <m/>
    <m/>
    <m/>
    <n v="0"/>
    <n v="0"/>
    <n v="0.01"/>
    <n v="0"/>
    <s v="NO_CONCILIADO"/>
    <m/>
    <m/>
  </r>
  <r>
    <x v="0"/>
    <m/>
    <x v="0"/>
    <x v="162"/>
    <s v="G23938130002"/>
    <s v="RVL"/>
    <n v="23968"/>
    <m/>
    <s v="AJUSTE COMPLEMENTARIO POR REVALORIZACION SALDOS DE ACTIVOS DE RESERVA Y OBLIGACIONES MONEDA EXTRANJERA (DOLARES) Saldo MO = -162759565.70 ;Bs/Mo: 6.86000000000 ;Saldo Bs: -1116530620.71"/>
    <m/>
    <m/>
    <m/>
    <m/>
    <n v="0"/>
    <n v="0"/>
    <n v="0.01"/>
    <n v="0"/>
    <s v="NO_CONCILIADO"/>
    <m/>
    <m/>
  </r>
  <r>
    <x v="0"/>
    <m/>
    <x v="0"/>
    <x v="163"/>
    <s v="G23938130003"/>
    <s v="RVL"/>
    <n v="23977"/>
    <m/>
    <s v="AJUSTE COMPLEMENTARIO POR REVALORIZACION SALDOS DE ACTIVOS DE RESERVA Y OBLIGACIONES MONEDA EXTRANJERA (DOLARES) Saldo MO = -162805197.11 ;Bs/Mo: 6.86000000000 ;Saldo Bs: -1116843652.18"/>
    <m/>
    <m/>
    <m/>
    <m/>
    <n v="0"/>
    <n v="0"/>
    <n v="0.01"/>
    <n v="0"/>
    <s v="NO_CONCILIADO"/>
    <m/>
    <m/>
  </r>
  <r>
    <x v="5"/>
    <m/>
    <x v="5"/>
    <x v="164"/>
    <m/>
    <s v="CRV"/>
    <n v="1075985"/>
    <m/>
    <s v="'TRANSFERENCIA'||RECIBIDA DEL EXTERIOR SEGÚN MENSAJES SWIFT NRO. 20172-20171 (REM. EXT.) DE FECHA 04-12-2023 POR DESEMBOLSO DEL BID REF.: GRT NV 15363 BO LIBRETA NRO. 00253018002 EMAGUA - DONACIÓN BID USD FONDO NÓRDICO"/>
    <m/>
    <m/>
    <m/>
    <m/>
    <n v="0"/>
    <n v="728003.76"/>
    <n v="0"/>
    <n v="4994105.79"/>
    <s v="NO_CONCILIADO"/>
    <m/>
    <m/>
  </r>
  <r>
    <x v="5"/>
    <m/>
    <x v="5"/>
    <x v="164"/>
    <m/>
    <s v="COB"/>
    <n v="1075985"/>
    <m/>
    <s v="'TRANSFERENCIA'||RECIBIDA DEL EXTERIOR SEGÚN MENSAJES SWIFT NRO. 20172-20171 (REM. EXT.) DE FECHA 04-12-2023 POR DESEMBOLSO DEL BID REF.: GRT NV 15363 BO LIBRETA NRO. 00253018002 EMAGUA - DONACIÓN BID USD FONDO NÓRDICO, REF.: ÚTILES DE ESCRITORIO"/>
    <m/>
    <m/>
    <m/>
    <m/>
    <n v="7.29"/>
    <n v="0"/>
    <n v="50.01"/>
    <n v="0"/>
    <s v="NO_CONCILIADO"/>
    <m/>
    <m/>
  </r>
  <r>
    <x v="8"/>
    <m/>
    <x v="8"/>
    <x v="165"/>
    <m/>
    <s v="CRV"/>
    <n v="2506163"/>
    <m/>
    <s v="REGULARIZACION DE TRANSFERENCIA DEL EXTERIOR SEGUN SWIFT NO.20107 DE FECHA 05/12/2023 ORDENANTE: CONSULADO DE BOLIVIA EN COMODORO RIVADAVIA-ARGENTINA REF:GESTORIA CONSULAR NOVIEMBRE 2023 LIB. 00010011102 MIN.REL.EXT.- USD INGRESOS POR GESTORÍA CONSULAR"/>
    <m/>
    <m/>
    <m/>
    <m/>
    <n v="0"/>
    <n v="1595"/>
    <n v="0"/>
    <n v="10941.7"/>
    <s v="NO_CONCILIADO"/>
    <m/>
    <m/>
  </r>
  <r>
    <x v="8"/>
    <m/>
    <x v="8"/>
    <x v="165"/>
    <m/>
    <s v="CRV"/>
    <n v="2506942"/>
    <m/>
    <s v="TRANSFERENCIA DEL EXTERIOR SEGUN SWIFT NO.20223 DE FECHA 05/12/2023 ORDENANTE: CONSULADO DE BOLIVIA EN ANTOFAGASTA CHILE REF.: RECAUDACIONES GESTORÍA CONSULAR NOVIEMBRE 2023 LIB. 00010011102 MIN.REL.EXT.- USD INGRESOS POR GESTORÍA CONSULAR"/>
    <m/>
    <m/>
    <m/>
    <m/>
    <n v="0"/>
    <n v="27695"/>
    <n v="0"/>
    <n v="189987.7"/>
    <s v="NO_CONCILIADO"/>
    <m/>
    <m/>
  </r>
  <r>
    <x v="0"/>
    <m/>
    <x v="0"/>
    <x v="165"/>
    <m/>
    <s v="RVL"/>
    <n v="23988"/>
    <m/>
    <s v="AJUSTE COMPLEMENTARIO POR REVALORIZACION SALDOS DE ACTIVOS DE RESERVA Y OBLIGACIONES MONEDA EXTRANJERA (DOLARES) Saldo MO = -162774183.83 ;Bs/Mo: 6.86000000000 ;Saldo Bs: -1116630901.08"/>
    <m/>
    <m/>
    <m/>
    <m/>
    <n v="0"/>
    <n v="0"/>
    <n v="0.01"/>
    <n v="0"/>
    <s v="NO_CONCILIADO"/>
    <m/>
    <m/>
  </r>
  <r>
    <x v="8"/>
    <m/>
    <x v="8"/>
    <x v="166"/>
    <m/>
    <s v="CRV"/>
    <n v="2507881"/>
    <m/>
    <s v="REGULARIZACION DE TRANSFERENCIA DEL EXTERIOR SEGUN SWIFT NO.20256 DE FECHA 06/12/2023 ORDENANTE: CONSULADO DE BOLIVIA EN HOUSTON EEUU REF.: RECAUDACIONES GESTORÍA CONSULAR NOVIEMBRE 2023 LIB. 00010011102 MIN.REL.EXT.- USD INGRESOS POR GESTORÍA CONSULAR"/>
    <m/>
    <m/>
    <m/>
    <m/>
    <n v="0"/>
    <n v="2555.52"/>
    <n v="0"/>
    <n v="17530.87"/>
    <s v="NO_CONCILIADO"/>
    <m/>
    <m/>
  </r>
  <r>
    <x v="8"/>
    <m/>
    <x v="8"/>
    <x v="166"/>
    <m/>
    <s v="CRV"/>
    <n v="2508712"/>
    <m/>
    <s v="REGULARIZACION DE TRANSFERENCIA DEL EXTERIOR SEGUN SWIFT NO.20213 DE FECHA 06/12/2023 ORDENANTE: CONSULADO DE BOLIVIA EN ARICA CHILE REF.: RECAUDACIONES GESTORÍA CONSULAR NOVIEMBRE 2023 LIB. 00010011102 MIN.REL.EXT.- USD INGRESOS POR GESTORÍA CONSULAR"/>
    <m/>
    <m/>
    <m/>
    <m/>
    <n v="0"/>
    <n v="9394.73"/>
    <n v="0"/>
    <n v="64447.85"/>
    <s v="NO_CONCILIADO"/>
    <m/>
    <m/>
  </r>
  <r>
    <x v="10"/>
    <m/>
    <x v="10"/>
    <x v="166"/>
    <m/>
    <s v="CRV"/>
    <n v="2508715"/>
    <m/>
    <s v="TRANSFERENCIA RECIBIDA DEL EXTERIOR SEGÚN MENSAJES SWIFT Nos. 20308-20300 (REM.EXT.) DE FECHA 06-12-2023 POR DESEMBOLSO DE CAF PRÉSTAMO CFA011694 PROYECTO CONSTRUCCION CARRETERA UNDUAVI-CHULUMANI TRAMO 2 LIBRETA N° 00291034301 ABC-USD-PROY. UNDUAVI-CHULUMANI TRAMO 2 (CAF 11694)"/>
    <m/>
    <m/>
    <m/>
    <m/>
    <n v="0"/>
    <n v="225000"/>
    <n v="0"/>
    <n v="1543500"/>
    <s v="NO_CONCILIADO"/>
    <m/>
    <m/>
  </r>
  <r>
    <x v="10"/>
    <m/>
    <x v="10"/>
    <x v="166"/>
    <m/>
    <s v="CRV"/>
    <n v="2508870"/>
    <m/>
    <s v="TRANSFERENCIA RECIBIDA DEL EXTERIOR SEGÚN MENSAJES SWIFT Nos. 20315-20314 (REM.EXT.) DE FECHA 06-12-2023 POR DESEMBOLSO DE CAF PRÉSTAMO CFA012050 PROGRAMA CONSTRUCCIÓN PUENTES Y ACCESOS - PUENTES DE INTEGRACIÓN LIBRETA N° 00291034304 ABC-USD CONST. PUENTES Y ACCESOS-PUENTES INTEGRA (CFA 12050)"/>
    <m/>
    <m/>
    <m/>
    <m/>
    <n v="0"/>
    <n v="8000000"/>
    <n v="0"/>
    <n v="54880000"/>
    <s v="NO_CONCILIADO"/>
    <m/>
    <m/>
  </r>
  <r>
    <x v="12"/>
    <m/>
    <x v="12"/>
    <x v="166"/>
    <m/>
    <s v="DEV"/>
    <n v="1076303"/>
    <m/>
    <s v="||TRANSF.DE FONDOS SEGUN INSTRUCCIONES EN NOTA MEFP/VTCP/DGCP/UODP/NO.1041/2023 DE FECHA 17/11/2023 REF:PAGO SERVICIO DE CUSTODIA BONOS SERIE &quot;B&quot; CORRESPONDIENTE AL PRIMER TRIMESTRE DE 2023 LIBRETA NO.00099021001 TGN RECURSOS ORDINARIOS-DOLARES AMERICANOS"/>
    <m/>
    <m/>
    <m/>
    <m/>
    <n v="35"/>
    <n v="0"/>
    <n v="240.1"/>
    <n v="0"/>
    <s v="NO_CONCILIADO"/>
    <m/>
    <m/>
  </r>
  <r>
    <x v="0"/>
    <m/>
    <x v="0"/>
    <x v="166"/>
    <m/>
    <s v="RVL"/>
    <n v="23994"/>
    <m/>
    <s v="AJUSTE COMPLEMENTARIO POR REVALORIZACION SALDOS DE ACTIVOS DE RESERVA Y OBLIGACIONES MONEDA EXTRANJERA (DOLARES) Saldo MO = -171817819.76 ;Bs/Mo: 6.86000000000 ;Saldo Bs: -1178670243.56"/>
    <m/>
    <m/>
    <m/>
    <m/>
    <n v="0"/>
    <n v="0"/>
    <n v="0.01"/>
    <n v="0"/>
    <s v="NO_CONCILIADO"/>
    <m/>
    <m/>
  </r>
  <r>
    <x v="8"/>
    <m/>
    <x v="8"/>
    <x v="167"/>
    <m/>
    <s v="CRV"/>
    <n v="2510079"/>
    <m/>
    <s v="REGULARIZACION DE TRANSFERENCIA DEL EXTERIOR SEGUN SWIFT NOS.20085-20084 DE FECHA 07/12/2023 ORDENANTE: EMBAJADA DE BOLIVIA EN TOKYO-JAPON REF:GESTORIA CONSULAR NOVIEMBRE 2023 LIB. 00010011102 MIN.REL.EXT.- USD INGRESOS POR GESTORÍA CONSULAR"/>
    <m/>
    <m/>
    <m/>
    <m/>
    <n v="0"/>
    <n v="5974.63"/>
    <n v="0"/>
    <n v="40985.96"/>
    <s v="NO_CONCILIADO"/>
    <m/>
    <m/>
  </r>
  <r>
    <x v="8"/>
    <m/>
    <x v="8"/>
    <x v="167"/>
    <m/>
    <s v="CRV"/>
    <n v="2510077"/>
    <m/>
    <s v="REGULARIZACION DE TRANSFERENCIA DEL EXTERIOR SEGUN SWIFT NO.20316 DE FECHA 07/12/2023 ORDENANTE: CONSULADO GENERAL DE BOLIVIA EN SANTIAGO CHILE REF.: RECAUDACIONES GESTORÍA CONSULAR NOVIEMBRE 2023 LIB. 00010011102 MIN.REL.EXT.- USD INGRESOS POR GESTORÍA CONSULAR"/>
    <m/>
    <m/>
    <m/>
    <m/>
    <n v="0"/>
    <n v="49129.97"/>
    <n v="0"/>
    <n v="337031.59"/>
    <s v="NO_CONCILIADO"/>
    <m/>
    <m/>
  </r>
  <r>
    <x v="8"/>
    <m/>
    <x v="8"/>
    <x v="167"/>
    <m/>
    <s v="CRV"/>
    <n v="2510075"/>
    <m/>
    <s v="REGULARIZACION DE TRANSFERENCIA DEL EXTERIOR SEGUN SWIFT NOS.20277-20276 DE FECHA 07/12/2023 ORDENANTE: CONSULADO DE BOLIVIA, BOGOTA COLOMBIA. REF.: GESTORIA CONSULAR NOVIEMBRE 2023 (TRN/20231205-00289637) LIB. 00010011102 MIN.REL.EXT.- USD INGRESOS POR GESTORÍA CONSULAR"/>
    <m/>
    <m/>
    <m/>
    <m/>
    <n v="0"/>
    <n v="1380.25"/>
    <n v="0"/>
    <n v="9468.52"/>
    <s v="NO_CONCILIADO"/>
    <m/>
    <m/>
  </r>
  <r>
    <x v="15"/>
    <m/>
    <x v="15"/>
    <x v="167"/>
    <m/>
    <s v="CRV"/>
    <n v="2510875"/>
    <m/>
    <s v="TRANSFERENCIA RECIBIDA DEL EXTERIOR SEGÚN MENSAJES SWIFT Nos. 20353-20352 (REM.EXT.) DE FECHA 06-12-2023 POR DESEMBOLSO DE BID PRÉSTAMO 5376/OC-BO REQ 00002 BO 2023194614 LIBRETA N° 00046207001 MSD-$US. CONTRATO DE PRESTAMO 5376/OC-BO"/>
    <m/>
    <m/>
    <m/>
    <m/>
    <n v="0"/>
    <n v="3469641.17"/>
    <n v="0"/>
    <n v="23801738.43"/>
    <s v="NO_CONCILIADO"/>
    <m/>
    <m/>
  </r>
  <r>
    <x v="9"/>
    <m/>
    <x v="9"/>
    <x v="167"/>
    <m/>
    <s v="CRV"/>
    <n v="1076444"/>
    <m/>
    <s v="'TRANSFERENCIA'||RECIBIDA DEL EXTERIOR SEGÚN MENSAJES SWIFT NOS. 20407-20406 (REM.EXT.) DE FECHA 07-12-2023 POR DESEMBOLSO DE FONPLATA PRÉSTAMO BOL 35/2022 NRO. 7 LIBRETA N° 00206044302 INE-USD-IMPLEM.CENSO DE POBLACIÓN Y VIVIENDA-FONPLATA"/>
    <m/>
    <m/>
    <m/>
    <m/>
    <n v="0"/>
    <n v="20000000"/>
    <n v="0"/>
    <n v="137200000"/>
    <s v="NO_CONCILIADO"/>
    <m/>
    <m/>
  </r>
  <r>
    <x v="15"/>
    <m/>
    <x v="15"/>
    <x v="167"/>
    <m/>
    <s v="COB"/>
    <n v="2510875"/>
    <m/>
    <s v="TRANSFERENCIA RECIBIDA DEL EXTERIOR SEGÚN MENSAJES SWIFT Nos. 20353-20352 (REM.EXT.) DE FECHA 06-12-2023 POR DESEMBOLSO DE BID PRÉSTAMO 5376/OC-BO REQ 00002 BO 2023194614 LIBRETA N° 00046207001 MSD-$US. CONTRATO DE PRESTAMO 5376/OC-BO REF.: UTILES DE ESCRITORIO"/>
    <m/>
    <m/>
    <m/>
    <m/>
    <n v="7.29"/>
    <n v="0"/>
    <n v="50.01"/>
    <n v="0"/>
    <s v="NO_CONCILIADO"/>
    <m/>
    <m/>
  </r>
  <r>
    <x v="9"/>
    <m/>
    <x v="9"/>
    <x v="167"/>
    <m/>
    <s v="COB"/>
    <n v="1076444"/>
    <m/>
    <s v="'TRANSFERENCIA'||RECIBIDA DEL EXTERIOR SEGÚN MENSAJES SWIFT NOS. 20407-20406 (REM.EXT.) DE FECHA 07-12-2023 POR DESEMBOLSO DE FONPLATA PRÉSTAMO BOL 35/2022 NRO. 7 LIBRETAN°00206044302 INE-USD-IMPLEM.CENSO DE POBLACIÓN Y VIVIENDA-FONPLATA REF.:UTILES DE ESCRITORIO"/>
    <m/>
    <m/>
    <m/>
    <m/>
    <n v="7.29"/>
    <n v="0"/>
    <n v="50.01"/>
    <n v="0"/>
    <s v="NO_CONCILIADO"/>
    <m/>
    <m/>
  </r>
  <r>
    <x v="10"/>
    <m/>
    <x v="10"/>
    <x v="168"/>
    <m/>
    <s v="CRV"/>
    <n v="2511833"/>
    <m/>
    <s v="TRANSFERENCIA RECIBIDA DEL EXTERIOR SEGÚN MENSAJES SWIFT Nos. 20459-20455 (REM.EXT.) DE FECHA 08-12-2023 POR DESEMBOLSO DE CAF PRÉSTAMO CFA011691 PROGRAMA DE OBRAS COMPLEMENTARIAS LIBRETA N° 00291084305 ABC-USD OBRAS. COMP. DOB. VIA PTE. YAPACANI-ICHILO (CAF 11691)"/>
    <m/>
    <m/>
    <m/>
    <m/>
    <n v="0"/>
    <n v="1400000"/>
    <n v="0"/>
    <n v="9604000"/>
    <s v="NO_CONCILIADO"/>
    <m/>
    <m/>
  </r>
  <r>
    <x v="10"/>
    <m/>
    <x v="10"/>
    <x v="168"/>
    <m/>
    <s v="CRV"/>
    <n v="2511832"/>
    <m/>
    <s v="TRANSFERENCIA RECIBIDA DEL EXTERIOR SEGÚN MENSAJES SWIFT Nos. 20457--20456 (REM.EXT.) DE FECHA 08-12-2023 POR DESEMBOLSO DE CAF PRÉSTAMO CFA011691 PROGRAMA DE OBRAS COMPLEMENTARIAS LIBRETA N° 00291024302 ABC-USD-PROY. TUNEL INCAHUASI (CAF 11691)"/>
    <m/>
    <m/>
    <m/>
    <m/>
    <n v="0"/>
    <n v="500000"/>
    <n v="0"/>
    <n v="3430000"/>
    <s v="NO_CONCILIADO"/>
    <m/>
    <m/>
  </r>
  <r>
    <x v="16"/>
    <m/>
    <x v="16"/>
    <x v="168"/>
    <m/>
    <s v="CRV"/>
    <n v="1922379"/>
    <m/>
    <s v="NUMERO DE LIBRETACUT: 00020018005 OPERACIÓN E46 TRANSFERENCIA DEL SISTEMA FINANCIERO POR CUENTA DE TERCEROS A LA CUT EN DOLARES AMERICANOS APOYO A EMERGENCIAS INCENDIOS FORESTALES MINISTERIO DE DEFENSA"/>
    <m/>
    <m/>
    <m/>
    <m/>
    <n v="0"/>
    <n v="100000"/>
    <n v="0"/>
    <n v="686000"/>
    <s v="NO_CONCILIADO"/>
    <m/>
    <m/>
  </r>
  <r>
    <x v="10"/>
    <m/>
    <x v="10"/>
    <x v="168"/>
    <m/>
    <s v="CRV"/>
    <n v="1922363"/>
    <m/>
    <s v="NUMERO DE LIBRETACUT: 00291014380 OPERACIÓN E46 TRANSFERENCIA DEL SISTEMA FINANCIERO POR CUENTA DE TERCEROS A LA CUT EN DOLARES AMERICANOS PAGO SINIESTRO CIP LPE0406240 A SOLICITUD DE SEGUROS Y REASEGUROS CREDINFORM INTERNACIONAL SA"/>
    <m/>
    <m/>
    <m/>
    <m/>
    <n v="0"/>
    <n v="338000"/>
    <n v="0"/>
    <n v="2318680"/>
    <s v="NO_CONCILIADO"/>
    <m/>
    <m/>
  </r>
  <r>
    <x v="10"/>
    <m/>
    <x v="10"/>
    <x v="168"/>
    <m/>
    <s v="CRV"/>
    <n v="1922361"/>
    <m/>
    <s v="NUMERO DE LIBRETACUT: 00291014380 OPERACIÓN E46 TRANSFERENCIA DEL SISTEMA FINANCIERO POR CUENTA DE TERCEROS A LA CUT EN DOLARES AMERICANOS PAGO SINIESTRO CIP LPE0406240 A SOLICITUD DE SEGUROS Y REASEGUROS CREDINFORM INTERNACIONAL SA"/>
    <m/>
    <m/>
    <m/>
    <m/>
    <n v="0"/>
    <n v="1519926.34"/>
    <n v="0"/>
    <n v="10426694.689999999"/>
    <s v="NO_CONCILIADO"/>
    <m/>
    <m/>
  </r>
  <r>
    <x v="6"/>
    <m/>
    <x v="6"/>
    <x v="168"/>
    <m/>
    <s v="CRV"/>
    <n v="1076522"/>
    <m/>
    <s v="'TRANSFERENCIA'||RECIBIDA DEL EXTERIOR SEGÚN MENSAJES SWIFT NOS. 20466-20467 (REM.EXT.) DE FECHA 08-12-2023 POR DESEMBOLSO DE BID PRÉSTAMO 3091/BL-BO REQ 00020 BO 2023196065 LIBRETA N° 00086057003 MMAYA-$US. PRGO. AGUA Y ALCANT. PERIURBANO FASE II"/>
    <m/>
    <m/>
    <m/>
    <m/>
    <n v="0"/>
    <n v="189019.09"/>
    <n v="0"/>
    <n v="1296670.96"/>
    <s v="NO_CONCILIADO"/>
    <m/>
    <m/>
  </r>
  <r>
    <x v="6"/>
    <m/>
    <x v="6"/>
    <x v="168"/>
    <m/>
    <s v="COB"/>
    <n v="1076522"/>
    <m/>
    <s v="'TRANSFERENCIA'||RECIBIDA DEL EXTERIOR SEGÚN MENSAJES SWIFT NOS. 20466-20467 (REM.EXT.) DE FECHA 08-12-2023 POR DESEMBOLSO DE BID PRÉSTAMO 3091/BL-BO REQ 00020 BO 2023196065 LIBRETA N° 00086057003 MMAYA-$US. PRGO. AGUA Y ALCANT. PERIURBANO FASE II REF.:ÚTILES DE ESCRITORIO"/>
    <m/>
    <m/>
    <m/>
    <m/>
    <n v="7.29"/>
    <n v="0"/>
    <n v="50.01"/>
    <n v="0"/>
    <s v="NO_CONCILIADO"/>
    <m/>
    <m/>
  </r>
  <r>
    <x v="17"/>
    <m/>
    <x v="17"/>
    <x v="168"/>
    <m/>
    <s v="COB"/>
    <n v="1076534"/>
    <m/>
    <s v="'TRANSFERENCIA'||RECIBIDA DEL EXTERIOR SEGÚN MENSAJES SWIFT N° 20428 - 20415 - 20414 (REM.EXT.) DE FECHA 08-12-2023 POR DESEMBOLSO DE BID PRÉSTAMO 3722/BL-BO REQ 00037 BO2023195142 LIBRETA N° 00212014302 INRA-USD-BID PRESTAMO Nº 3722/BL-BO REF: ÚTILES DE ESCRITORIO"/>
    <m/>
    <m/>
    <m/>
    <m/>
    <n v="7.29"/>
    <n v="0"/>
    <n v="50.01"/>
    <n v="0"/>
    <s v="NO_CONCILIADO"/>
    <m/>
    <m/>
  </r>
  <r>
    <x v="8"/>
    <m/>
    <x v="8"/>
    <x v="168"/>
    <m/>
    <s v="CRV"/>
    <n v="2512553"/>
    <m/>
    <s v="REGULARIZACION DE TRANSFERENCIA DEL EXTERIOR SEGUN SWIFT NO.20377 DE FECHA 08/12/2023 ORDENANTE: CONSULADO GENERAL DE BOLIVIA EN MILAN BO/20124 MILANO. REF.: GESTORIA CGBMI NOVIEMBRE (0293723C055066RB) TRN/20231205-00240997 LIB. 00010011102 MIN.REL.EXT.- USD INGRESOS POR GESTORÍA CONSULAR"/>
    <m/>
    <m/>
    <m/>
    <m/>
    <n v="0"/>
    <n v="18044.740000000002"/>
    <n v="0"/>
    <n v="123786.92"/>
    <s v="NO_CONCILIADO"/>
    <m/>
    <m/>
  </r>
  <r>
    <x v="8"/>
    <m/>
    <x v="8"/>
    <x v="168"/>
    <m/>
    <s v="CRV"/>
    <n v="2512568"/>
    <m/>
    <s v="REGULARIZACION DE TRANSFERENCIA DEL EXTERIOR SEGUN SWIFT NO.20296 DE FECHA 08/12/2023 ORDENANTE: CONSULADO GENERAL DE BOLIVIA, LIMA - PERU. REF.: SWF OF 23/12/05 IMAD/1206MMQFMP2M000511 TRN/20231206-00040204 LIB. 00010011102 MIN.REL.EXT.- USD INGRESOS POR GESTORÍA CONSULAR"/>
    <m/>
    <m/>
    <m/>
    <m/>
    <n v="0"/>
    <n v="3231.2"/>
    <n v="0"/>
    <n v="22166.03"/>
    <s v="NO_CONCILIADO"/>
    <m/>
    <m/>
  </r>
  <r>
    <x v="8"/>
    <m/>
    <x v="8"/>
    <x v="168"/>
    <m/>
    <s v="CRV"/>
    <n v="2512570"/>
    <m/>
    <s v="REGULARIZACION DE TRANSFERENCIA DEL EXTERIOR SEGUN SWIFT NO.20275 DE FECHA 08/12/2023 ORDENANTE: CONSULADO GERAL DA BOLIVIA, BRAZIL. REF.: ABONO CUT ABA02 CHPSSN/0494977 TRN/20231205-00287777 LIB. 00010011102 MIN.REL.EXT.- USD INGRESOS POR GESTORÍA CONSULAR"/>
    <m/>
    <m/>
    <m/>
    <m/>
    <n v="0"/>
    <n v="955"/>
    <n v="0"/>
    <n v="6551.3"/>
    <s v="NO_CONCILIADO"/>
    <m/>
    <m/>
  </r>
  <r>
    <x v="8"/>
    <m/>
    <x v="8"/>
    <x v="168"/>
    <m/>
    <s v="CRV"/>
    <n v="2512578"/>
    <m/>
    <s v="REGULARIZACION DE TRANSFERENCIA DEL EXTERIOR SEGUN SWIFT NO.20348 DE FECHA 08/12/2023 ORDENANTE: CONSULADO DE BOLIVIA JUJUY-ARGENTINA REF: GESTORIA CONSULAR NOVIEMBRE 2023 LIB. 00010011102 MIN.REL.EXT.- USD INGRESOS POR GESTORÍA CONSULAR"/>
    <m/>
    <m/>
    <m/>
    <m/>
    <n v="0"/>
    <n v="1400.8"/>
    <n v="0"/>
    <n v="9609.49"/>
    <s v="NO_CONCILIADO"/>
    <m/>
    <m/>
  </r>
  <r>
    <x v="8"/>
    <m/>
    <x v="8"/>
    <x v="168"/>
    <m/>
    <s v="CRV"/>
    <n v="2512576"/>
    <m/>
    <s v="REGULARIZACION DE TRANSFERENCIA DEL EXTERIOR SEGUN SWIFT NO.20345 DE FECHA 08/12/2023 ORDENANTE: VICECONSULADO DE BOLIVIA LA PLATA ARGENTINA REF:GESTORIA CONSULAR NOVIEMBRE 2023 LIB. 00010011102 MIN.REL.EXT.- USD INGRESOS POR GESTORÍA CONSULAR"/>
    <m/>
    <m/>
    <m/>
    <m/>
    <n v="0"/>
    <n v="1517.7"/>
    <n v="0"/>
    <n v="10411.42"/>
    <s v="NO_CONCILIADO"/>
    <m/>
    <m/>
  </r>
  <r>
    <x v="8"/>
    <m/>
    <x v="8"/>
    <x v="168"/>
    <m/>
    <s v="CRV"/>
    <n v="2512574"/>
    <m/>
    <s v="REGULARIZACION DE TRANSFERENCIA DEL EXTERIOR SEGUN SWIFT NO.20392 DE FECHA 08/12/2023 ORDENANTE: BOLIVIAN CONSULATE, SW1W 9AD, GB. REF.: GESTORIA CONSULAR NOV.2023 F5S2312075363300 IMAD/1207B1Q8153C000479 TRN/20231207-00151366 LIB. 00010011102 MIN.REL.EXT.- USD INGRESOS POR GESTORÍA CONSULAR"/>
    <m/>
    <m/>
    <m/>
    <m/>
    <n v="0"/>
    <n v="7772.01"/>
    <n v="0"/>
    <n v="53315.99"/>
    <s v="NO_CONCILIADO"/>
    <m/>
    <m/>
  </r>
  <r>
    <x v="8"/>
    <m/>
    <x v="8"/>
    <x v="168"/>
    <m/>
    <s v="CRV"/>
    <n v="2512572"/>
    <m/>
    <s v="REGULARIZACION DE TRANSFERENCIA DEL EXTERIOR SEGUN SWIFT NO.20403 DE FECHA 08/12/2023 ORDENANTE: CONSULADO DE BOLIVIA EN URUGUAY UY/MONTEVIDEO, REF.: RECACUDACION OCTUBRE NOVIEMBRE TE198-000406869 CHPSSN/0404506 TRN/20231207-00234795 LIB. 00010011102 MIN.REL.EXT.- USD INGRESOS POR GESTORÍA CONSULAR"/>
    <m/>
    <m/>
    <m/>
    <m/>
    <n v="0"/>
    <n v="1194.44"/>
    <n v="0"/>
    <n v="8193.86"/>
    <s v="NO_CONCILIADO"/>
    <m/>
    <m/>
  </r>
  <r>
    <x v="0"/>
    <m/>
    <x v="0"/>
    <x v="168"/>
    <m/>
    <s v="RVL"/>
    <n v="24004"/>
    <m/>
    <s v="AJUSTE COMPLEMENTARIO POR REVALORIZACION SALDOS DE ACTIVOS DE RESERVA Y OBLIGACIONES MONEDA EXTRANJERA (DOLARES) Saldo MO = -247799826.55 ;Bs/Mo: 6.86000000000 ;Saldo Bs: -1699906810.14"/>
    <m/>
    <m/>
    <m/>
    <m/>
    <n v="0"/>
    <n v="0"/>
    <n v="0.01"/>
    <n v="0"/>
    <s v="NO_CONCILIADO"/>
    <m/>
    <m/>
  </r>
  <r>
    <x v="0"/>
    <m/>
    <x v="0"/>
    <x v="169"/>
    <m/>
    <s v="RVL"/>
    <n v="24012"/>
    <m/>
    <s v="AJUSTE COMPLEMENTARIO POR REVALORIZACION SALDOS DE ACTIVOS DE RESERVA Y OBLIGACIONES MONEDA EXTRANJERA (DOLARES) Saldo MO = -247828933.17 ;Bs/Mo: 6.86000000000 ;Saldo Bs: -1700106481.54"/>
    <m/>
    <m/>
    <m/>
    <m/>
    <n v="0"/>
    <n v="0"/>
    <n v="0"/>
    <n v="0.01"/>
    <s v="NO_CONCILIADO"/>
    <m/>
    <m/>
  </r>
  <r>
    <x v="8"/>
    <m/>
    <x v="8"/>
    <x v="170"/>
    <m/>
    <s v="CRV"/>
    <n v="2514383"/>
    <m/>
    <s v="REGULARIZACION DE TRANSFERENCIA DEL EXTERIOR SEGUN SWIFT NO.20416 DE FECHA 11/12/2023 ORDENANTE: EMBAJADA DE BOLIVIA EN MEXICO REF.: RECAUDACIÓN GESTORÍA CONSULAR POR EL MES NOVIEMBRE 2023 LIB. 00010011102 MIN.REL.EXT.- USD INGRESOS POR GESTORÍA CONSULAR"/>
    <m/>
    <m/>
    <m/>
    <m/>
    <n v="0"/>
    <n v="977.88"/>
    <n v="0"/>
    <n v="6708.26"/>
    <s v="NO_CONCILIADO"/>
    <m/>
    <m/>
  </r>
  <r>
    <x v="8"/>
    <m/>
    <x v="8"/>
    <x v="170"/>
    <m/>
    <s v="CRV"/>
    <n v="2514389"/>
    <m/>
    <s v="REGULARIZACION DE TRANSFERENCIA DEL EXTERIOR SEGUN SWIFT NO.20419 DE FECHA 11/12/2023 ORDENANTE: CONSULADO DE BOLIVIA EN MENDOZA ARGENTINA REF.: RECAUDACIONES GESTORÍA CONSULAR NOVIEMBRE 2023 LIB. 00010011102 MIN.REL.EXT.- USD INGRESOS POR GESTORÍA CONSULAR"/>
    <m/>
    <m/>
    <m/>
    <m/>
    <n v="0"/>
    <n v="1300"/>
    <n v="0"/>
    <n v="8918"/>
    <s v="NO_CONCILIADO"/>
    <m/>
    <m/>
  </r>
  <r>
    <x v="8"/>
    <m/>
    <x v="8"/>
    <x v="170"/>
    <m/>
    <s v="CRV"/>
    <n v="2514387"/>
    <m/>
    <s v="REGULARIZACION DE TRANSFERENCIA DEL EXTERIOR SEGUN SWIFT NO.20400 DE FECHA 11/12/2023 ORDENANTE: CONSULADO GENERAL DE BOLIVIA, ARGENTINA - CUST/3000384306. REF.: GOBERNMENT SERVI TRN/20231207-00212920 LIB. 00010011102 MIN.REL.EXT.- USD INGRESOS POR GESTORÍA CONSULAR"/>
    <m/>
    <m/>
    <m/>
    <m/>
    <n v="0"/>
    <n v="18173"/>
    <n v="0"/>
    <n v="124666.78"/>
    <s v="NO_CONCILIADO"/>
    <m/>
    <m/>
  </r>
  <r>
    <x v="8"/>
    <m/>
    <x v="8"/>
    <x v="170"/>
    <m/>
    <s v="CRV"/>
    <n v="2514381"/>
    <m/>
    <s v="TRANSFERENCIA DEL EXTERIOR SEGUN SWIFT NO.20532 DE FECHA 11/12/2023 ORDENANTE: CONSULADO DE BOLIVIA EN SEVILLA, ES/N5161018F. REF.: PGGP602181798762 CHPSSN/0049315 TRN/20231211-00070382 LIB. 00010011102 MIN.REL.EXT.- USD INGRESOS POR GESTORÍA CONSULAR"/>
    <m/>
    <m/>
    <m/>
    <m/>
    <n v="0"/>
    <n v="6867.86"/>
    <n v="0"/>
    <n v="47113.52"/>
    <s v="NO_CONCILIADO"/>
    <m/>
    <m/>
  </r>
  <r>
    <x v="8"/>
    <m/>
    <x v="8"/>
    <x v="170"/>
    <m/>
    <s v="CRV"/>
    <n v="2514408"/>
    <m/>
    <s v="REGULARIZACION DE TRANSFERENCIA DEL EXTERIOR SEGUN SWIFT NO. 20483 DE FECHA 11/12/2023 ORDENANTE: EMBAJADA DEL ESTADO PLURI, OTTAWA ON K1P5G4 CA. REF.: SWF OF 23/12/08 IMAD/1208MMQFMP2N015408 TRN/20231208-00239258 LIB. 00010011102 MIN.REL.EXT.- USD INGRESOS POR GESTORÍA CONSULAR"/>
    <m/>
    <m/>
    <m/>
    <m/>
    <n v="0"/>
    <n v="1447.98"/>
    <n v="0"/>
    <n v="9933.14"/>
    <s v="NO_CONCILIADO"/>
    <m/>
    <m/>
  </r>
  <r>
    <x v="0"/>
    <m/>
    <x v="0"/>
    <x v="170"/>
    <m/>
    <s v="RVL"/>
    <n v="24017"/>
    <m/>
    <s v="AJUSTE COMPLEMENTARIO POR REVALORIZACION SALDOS DE ACTIVOS DE RESERVA Y OBLIGACIONES MONEDA EXTRANJERA (DOLARES) Saldo MO = -246814489.77 ;Bs/Mo: 6.86000000000 ;Saldo Bs: -1693147399.83"/>
    <m/>
    <m/>
    <m/>
    <m/>
    <n v="0"/>
    <n v="0"/>
    <n v="0.01"/>
    <n v="0"/>
    <s v="NO_CONCILIADO"/>
    <m/>
    <m/>
  </r>
  <r>
    <x v="12"/>
    <m/>
    <x v="12"/>
    <x v="171"/>
    <m/>
    <s v="CRV"/>
    <n v="2515873"/>
    <m/>
    <s v="TRANSFERENCIA RECIBIDA DEL EXTERIOR SEGÚN MENSAJES SWIFT Nos. 20648-20644 (REM.EXT.) DE FECHA 12-12-2023 POR DESEMBOLSO DE BID PRÉSTAMO 3812/BL-BO REQ 00017 BO 2023194596 LIBRETA N° 00099037018 BID 3812/BL-BO-GAMEA-USD-DRENAJE PLUVIAL MUNIC. EL ALTO III"/>
    <m/>
    <m/>
    <m/>
    <m/>
    <n v="0"/>
    <n v="213241.63"/>
    <n v="0"/>
    <n v="1462837.58"/>
    <s v="NO_CONCILIADO"/>
    <m/>
    <m/>
  </r>
  <r>
    <x v="6"/>
    <m/>
    <x v="6"/>
    <x v="171"/>
    <m/>
    <s v="CRV"/>
    <n v="1077164"/>
    <m/>
    <s v="'TRANSFERENCIA'||RECIBIDA DEL EXTERIOR SEGÚN MENSAJES SWIFT N° 20618-20617 DE FECHA 12-12-2023 POR DESEMBOLSO DE DONACIÓN EXTERNA FINANCIADA POR LA CAF. LIBRETA N° 00086108004 MMAYA-UCP-PPCR-PROYECTOS CAF USD"/>
    <m/>
    <m/>
    <m/>
    <m/>
    <n v="0"/>
    <n v="72799.259999999995"/>
    <n v="0"/>
    <n v="499402.92"/>
    <s v="NO_CONCILIADO"/>
    <m/>
    <m/>
  </r>
  <r>
    <x v="6"/>
    <m/>
    <x v="6"/>
    <x v="171"/>
    <m/>
    <s v="CRV"/>
    <n v="1077165"/>
    <m/>
    <s v="'TRANSFERENCIA'||RECIBIDA DEL EXTERIOR SEGÚN MENSAJES SWIFT N° 20621-20620 DE FECHA 12-12-2023 POR DESEMBOLSO DE DONACIÓN EXTERNA FINANCIADA POR LA CAF. LIBRETA N° 00086108004 MMAYA-UCP-PPCR-PROYECTOS CAF USD"/>
    <m/>
    <m/>
    <m/>
    <m/>
    <n v="0"/>
    <n v="145598.53"/>
    <n v="0"/>
    <n v="998805.92"/>
    <s v="NO_CONCILIADO"/>
    <m/>
    <m/>
  </r>
  <r>
    <x v="6"/>
    <m/>
    <x v="6"/>
    <x v="171"/>
    <m/>
    <s v="COB"/>
    <n v="1077164"/>
    <m/>
    <s v="'TRANSFERENCIA'||RECIBIDA DEL EXTERIOR SEGÚN MENSAJES SWIFT N° 20618-20617 DE FECHA 12-12-2023 POR DESEMBOLSO DE DONACIÓN EXTERNA FINANCIADA POR LA CAF. LIBRETA N° 00086108004 MMAYA-UCP-PPCR-PROYECTOS CAF USD REF.: ÚTILES DE ESCRITORIO"/>
    <m/>
    <m/>
    <m/>
    <m/>
    <n v="7.29"/>
    <n v="0"/>
    <n v="50.01"/>
    <n v="0"/>
    <s v="NO_CONCILIADO"/>
    <m/>
    <m/>
  </r>
  <r>
    <x v="6"/>
    <m/>
    <x v="6"/>
    <x v="171"/>
    <m/>
    <s v="COB"/>
    <n v="1077165"/>
    <m/>
    <s v="'TRANSFERENCIA'||RECIBIDA DEL EXTERIOR SEGÚN MENSAJES SWIFT N° 20621-20620 DE FECHA 12-12-2023 POR DESEMBOLSO DE DONACIÓN EXTERNA FINANCIADA POR LA CAF. LIBRETA N° 00086108004 MMAYA-UCP-PPCR-PROYECTOS CAF USD REF.: ÚTILES DE ESCRITORIO"/>
    <m/>
    <m/>
    <m/>
    <m/>
    <n v="7.29"/>
    <n v="0"/>
    <n v="50.01"/>
    <n v="0"/>
    <s v="NO_CONCILIADO"/>
    <m/>
    <m/>
  </r>
  <r>
    <x v="6"/>
    <m/>
    <x v="6"/>
    <x v="171"/>
    <m/>
    <s v="CRV"/>
    <n v="2516159"/>
    <m/>
    <s v="TRANSFERENCIA RECIBIDA DEL EXTERIOR SEGÚN MENSAJES SWIFT Nos. 20647-20643 (REM.EXT.) DE FECHA 12-12-2023 POR DESEMBOLSO DE BID PRÉSTAMO 4647/BL-BO REQ 00001 BO2023197349 LIBRETA N° 00086057010 MMAYA-$US BID PROG. DE GESTION INTEGRAL DEL AGUA-4647/BL-BO"/>
    <m/>
    <m/>
    <m/>
    <m/>
    <n v="0"/>
    <n v="2167767.58"/>
    <n v="0"/>
    <n v="14870885.6"/>
    <s v="NO_CONCILIADO"/>
    <m/>
    <m/>
  </r>
  <r>
    <x v="6"/>
    <m/>
    <x v="6"/>
    <x v="171"/>
    <m/>
    <s v="COB"/>
    <n v="2516159"/>
    <m/>
    <s v="TRANSFERENCIA RECIBIDA DEL EXTERIOR SEGÚN MENSAJES SWIFT Nos. 20647-20643 (REM.EXT.) DE FECHA 12-12-2023 POR DESEMBOLSO DE BID PRÉSTAMO 4647/BL-BO REQ 00001 BO2023197349 LIBRETA N° 00086057010 MMAYA-$US BID PROG. DE GESTION INTEGRAL DEL AGUA-4647/BL-BO REF.: UTILES DE ESCRITORIO"/>
    <m/>
    <m/>
    <m/>
    <m/>
    <n v="7.29"/>
    <n v="0"/>
    <n v="50.01"/>
    <n v="0"/>
    <s v="NO_CONCILIADO"/>
    <m/>
    <m/>
  </r>
  <r>
    <x v="8"/>
    <m/>
    <x v="8"/>
    <x v="171"/>
    <m/>
    <s v="CRV"/>
    <n v="2516414"/>
    <m/>
    <s v="REGULARIZACION DE TRANSFERENCIA DEL EXTERIOR SEGUN SWIFT NO.20561 DE FECHA 12/12/2023 ORDENANTE: EMBAJADA DE BOLIVIA EN PARIS FRANCIA REF.: RECAUDACION GESTORÍA CONSULAR POR EL MES DE NOVIEMBRE 2023 LIB. 00010011102 MIN.REL.EXT.- USD INGRESOS POR GESTORÍA CONSULAR"/>
    <m/>
    <m/>
    <m/>
    <m/>
    <n v="0"/>
    <n v="2276.2600000000002"/>
    <n v="0"/>
    <n v="15615.14"/>
    <s v="NO_CONCILIADO"/>
    <m/>
    <m/>
  </r>
  <r>
    <x v="8"/>
    <m/>
    <x v="8"/>
    <x v="171"/>
    <m/>
    <s v="CRV"/>
    <n v="2516416"/>
    <m/>
    <s v="REGULARIZACION DE TRANSFERENCIA DEL EXTERIOR SEGUN SWIFT NO.20553 DE FECHA 12/12/2023 ORDENANTE: CONSULADO DE BOLIVIA EN MADRID, BO S N5161001B. REF.: GESTORIA CONSULAR CORRESPONDIENTE A NOVIEMB23 LIB. 00010011102 MIN.REL.EXT.- USD INGRESOS POR GESTORÍA CONSULAR"/>
    <m/>
    <m/>
    <m/>
    <m/>
    <n v="0"/>
    <n v="59539.45"/>
    <n v="0"/>
    <n v="408440.63"/>
    <s v="NO_CONCILIADO"/>
    <m/>
    <m/>
  </r>
  <r>
    <x v="0"/>
    <m/>
    <x v="0"/>
    <x v="171"/>
    <m/>
    <s v="RVL"/>
    <n v="24021"/>
    <m/>
    <s v="AJUSTE COMPLEMENTARIO POR REVALORIZACION SALDOS DE ACTIVOS DE RESERVA Y OBLIGACIONES MONEDA EXTRANJERA (DOLARES) Saldo MO = -244165191.87 ;Bs/Mo: 6.86000000000 ;Saldo Bs: -1674973216.24"/>
    <m/>
    <m/>
    <m/>
    <m/>
    <n v="0"/>
    <n v="0"/>
    <n v="0.01"/>
    <n v="0"/>
    <s v="NO_CONCILIADO"/>
    <m/>
    <m/>
  </r>
  <r>
    <x v="8"/>
    <m/>
    <x v="8"/>
    <x v="172"/>
    <m/>
    <s v="CRV"/>
    <n v="2517552"/>
    <m/>
    <s v="REGULARIZACION DE TRANSFERENCIA DEL EXTERIOR SEGUN SWIFT NO.20512 DE FECHA 13/12/2023 ORDENANTE: CONSULADO GENERAL DE BOLIVIA EN NEW YORK EEUU REF.: RECAUDACIONES GESTORÍA CONSULAR NOVIEMBRE 2023 LIB. 00010011102 MIN.REL.EXT.- USD INGRESOS POR GESTORÍA CONSULAR"/>
    <m/>
    <m/>
    <m/>
    <m/>
    <n v="0"/>
    <n v="5105.5"/>
    <n v="0"/>
    <n v="35023.730000000003"/>
    <s v="NO_CONCILIADO"/>
    <m/>
    <m/>
  </r>
  <r>
    <x v="8"/>
    <m/>
    <x v="8"/>
    <x v="172"/>
    <m/>
    <s v="CRV"/>
    <n v="2517550"/>
    <m/>
    <s v="REGULARIZACION DE TRANSFERENCIA DEL EXTERIOR SEGUN SWIFT NO.20510 DE FECHA 13/12/2023 ORDENANTE: CONSULADO DE BOLIVIA EN CORUMBA BRASIL REF.: RECAUDACIONES GESTORÍA CONSULAR NOVIEMBRE 2023 LIB. 00010011102 MIN.REL.EXT.- USD INGRESOS POR GESTORÍA CONSULAR"/>
    <m/>
    <m/>
    <m/>
    <m/>
    <n v="0"/>
    <n v="2582.33"/>
    <n v="0"/>
    <n v="17714.78"/>
    <s v="NO_CONCILIADO"/>
    <m/>
    <m/>
  </r>
  <r>
    <x v="8"/>
    <m/>
    <x v="8"/>
    <x v="172"/>
    <m/>
    <s v="CRV"/>
    <n v="2517548"/>
    <m/>
    <s v="REGULARIZACION DE TRANSFERENCIA DEL EXTERIOR SEGUN SWIFT NO.20656 DE FECHA 13/12/2023 ORDENANTE: CONSULADO DE BOLIVIA EN CALAMA CHILE REF.: RECAUDACIONES GESTORÍA CONSULAR NOVIEMBRE 2023 LIB. 00010011102 MIN.REL.EXT.- USD INGRESOS POR GESTORÍA CONSULAR"/>
    <m/>
    <m/>
    <m/>
    <m/>
    <n v="0"/>
    <n v="25658"/>
    <n v="0"/>
    <n v="176013.88"/>
    <s v="NO_CONCILIADO"/>
    <m/>
    <m/>
  </r>
  <r>
    <x v="8"/>
    <m/>
    <x v="8"/>
    <x v="172"/>
    <m/>
    <s v="CRV"/>
    <n v="2517545"/>
    <m/>
    <s v="REGULARIZACION DE TRANSFERENCIA DEL EXTERIOR SEGUN SWIFT NO.20625 DE FECHA 13/12/2023 ORDENANTE: SECCIÓN CONSULAR DE BOLIVIA EN ASUNCIÓN PARAGUAY REF.: RECAUDACIONES GESTORÍA CONSULAR NOVIEMBRE 2023 LIB. 00010011102 MIN.REL.EXT.- USD INGRESOS POR GESTORÍA CONSULAR"/>
    <m/>
    <m/>
    <m/>
    <m/>
    <n v="0"/>
    <n v="3605"/>
    <n v="0"/>
    <n v="24730.3"/>
    <s v="NO_CONCILIADO"/>
    <m/>
    <m/>
  </r>
  <r>
    <x v="8"/>
    <m/>
    <x v="8"/>
    <x v="172"/>
    <m/>
    <s v="CRV"/>
    <n v="2517542"/>
    <m/>
    <s v="REGULARIZACION DE TRANSFERENCIA DEL EXTERIOR SEGUN SWIFT NO.20482 DE FECHA 13/12/2023 ORDENANTE: AMB.BOLIVIE SEC.CONSULAIRE BELGICA-BRUSELAS REF:GESTORIA CONSULAR NOVIEMBRE 2023 LIB. 00010011102 MIN.REL.EXT.- USD INGRESOS POR GESTORÍA CONSULAR"/>
    <m/>
    <m/>
    <m/>
    <m/>
    <n v="0"/>
    <n v="401.35"/>
    <n v="0"/>
    <n v="2753.26"/>
    <s v="NO_CONCILIADO"/>
    <m/>
    <m/>
  </r>
  <r>
    <x v="8"/>
    <m/>
    <x v="8"/>
    <x v="172"/>
    <m/>
    <s v="CRV"/>
    <n v="2517556"/>
    <m/>
    <s v="REGULARIZACION DE TRANSFERENCIA DEL EXTERIOR SEGUN SWIFT NO.20426 DE FECHA 13/12/2023 ORDENANTE: CONSULADO DE BOLIVIA EN CÁCERES BRASIL REF.: RECAUDACIONES GESTORÍA CONSULAR NOVIEMBRE 2023 LIB. 00010011102 MIN.REL.EXT.- USD INGRESOS POR GESTORÍA CONSULAR"/>
    <m/>
    <m/>
    <m/>
    <m/>
    <n v="0"/>
    <n v="1179.56"/>
    <n v="0"/>
    <n v="8091.78"/>
    <s v="NO_CONCILIADO"/>
    <m/>
    <m/>
  </r>
  <r>
    <x v="0"/>
    <m/>
    <x v="0"/>
    <x v="172"/>
    <m/>
    <s v="NTE"/>
    <n v="7141534"/>
    <m/>
    <s v="A:00099021001 Transferencia a solicitud del Servicio Nacional Textil (SENATEX) dependiente del Ministerio de Desarrollo Productivo y Economía Plural mediante nota CITE: CAR/SENATEX/UAF Nº 0391/2023 (operación bimonetaria), TC 6,86 H.R 2023-17280-R."/>
    <m/>
    <m/>
    <m/>
    <m/>
    <n v="0"/>
    <n v="24100"/>
    <n v="0"/>
    <n v="165326"/>
    <s v="NO_CONCILIADO"/>
    <m/>
    <m/>
  </r>
  <r>
    <x v="6"/>
    <m/>
    <x v="6"/>
    <x v="172"/>
    <m/>
    <s v="CRV"/>
    <n v="2517558"/>
    <m/>
    <s v="TRANSFERENCIA RECIBIDA DEL EXTERIOR SEGÚN MENSAJES SWIFT Nos. 20995-20984 (REM.EXT.) DE FECHA 13-12-2023 POR DESEMBOLSO DE BID PRÉSTAMO 4413/BL-BO REQ 00026 BO 2023196346 LIBRETA N° 00086057007 MMAyA-$US PROG. AMP. MEJ. PARA ABAST. SOST. Y RES. AGUA EN CIUDADES"/>
    <m/>
    <m/>
    <m/>
    <m/>
    <n v="0"/>
    <n v="4254627.29"/>
    <n v="0"/>
    <n v="29186743.210000001"/>
    <s v="NO_CONCILIADO"/>
    <m/>
    <m/>
  </r>
  <r>
    <x v="6"/>
    <m/>
    <x v="6"/>
    <x v="172"/>
    <m/>
    <s v="COB"/>
    <n v="2517558"/>
    <m/>
    <s v="TRANSFERENCIA RECIBIDA DEL EXTERIOR SEGÚN MENSAJES SWIFT Nos. 20995-20984 (REM.EXT.) DE FECHA 13-12-2023 POR DESEMBOLSO DE BID PRÉSTAMO 4413/BL-BO REQ 00026 BO 2023196346 LIBRETA N° 00086057007 MMAyA-$US PROG. AMP. MEJ. PARA ABAST. SOST. Y RES. AGUA EN CIUDADES REF.: UTILES DE ESCRITORIO"/>
    <m/>
    <m/>
    <m/>
    <m/>
    <n v="7.29"/>
    <n v="0"/>
    <n v="50.01"/>
    <n v="0"/>
    <s v="NO_CONCILIADO"/>
    <m/>
    <m/>
  </r>
  <r>
    <x v="8"/>
    <m/>
    <x v="8"/>
    <x v="172"/>
    <m/>
    <s v="CRV"/>
    <n v="2518213"/>
    <m/>
    <s v="REGULARIZACION DE TRANSFERENCIA DEL EXTERIOR SEGUN SWIFT NO.20611 DE FECHA 13/12/2023 ORDENANTE: CONSULADO GENERAL DE BOLIVIA EN GINEBRA SUIZA REF.: RECAUDACION GESTORÍA CONSULAR POR EL MES DE NOVIEMBRE 2023 LIB. 00010011102 MIN.REL.EXT.- USD INGRESOS POR GESTORÍA CONSULAR"/>
    <m/>
    <m/>
    <m/>
    <m/>
    <n v="0"/>
    <n v="5730"/>
    <n v="0"/>
    <n v="39307.800000000003"/>
    <s v="NO_CONCILIADO"/>
    <m/>
    <m/>
  </r>
  <r>
    <x v="8"/>
    <m/>
    <x v="8"/>
    <x v="172"/>
    <m/>
    <s v="CRV"/>
    <n v="2518215"/>
    <m/>
    <s v="REGULARIZACION DE TRANSFERENCIA DEL EXTERIOR SEGUN SWIFT NO.20612 DE FECHA 13/12/2023 ORDENANTE: CONSULADO GENERAL DE BOLIVIA EN SAN PABLO BRASIL REF.: RECAUDACION GESTORÍA CONSULAR POR EL MES DE NOVIEMBRE LIB. 00010011102 MIN.REL.EXT.- USD INGRESOS POR GESTORÍA CONSULAR"/>
    <m/>
    <m/>
    <m/>
    <m/>
    <n v="0"/>
    <n v="44370"/>
    <n v="0"/>
    <n v="304378.2"/>
    <s v="NO_CONCILIADO"/>
    <m/>
    <m/>
  </r>
  <r>
    <x v="18"/>
    <m/>
    <x v="18"/>
    <x v="172"/>
    <m/>
    <s v="DVD"/>
    <n v="19903"/>
    <m/>
    <s v="TRANSFERENCIA DE FONDOS AL EXTERIOR A SOLICITUD DE MINISTERIO DE EDUCACION SEGUN SOLICITUD 19903 REF: TRANSFERENCIA A FAVOR UNIVERSIDAD CURTIN POR EL PAGO DE COLEGIATURA PRIMER SEMESTRE GESTION 2023 DEL BECARIO JOSE LUIS CHOQUE HIDALGO QUIEN CURSA LA MAESTRIA EN INGENIERIA PROFESIONAL EQUIVALENTES LIB. 00099021001 TGN-RECURSOS ORDINARIOS-DOLARES AMERICANOS (5970) POR DIFERENCIAL CAMBIARIO"/>
    <m/>
    <m/>
    <m/>
    <m/>
    <n v="174.91"/>
    <n v="0"/>
    <n v="1199.8800000000001"/>
    <n v="0"/>
    <s v="NO_CONCILIADO"/>
    <m/>
    <m/>
  </r>
  <r>
    <x v="0"/>
    <m/>
    <x v="0"/>
    <x v="172"/>
    <m/>
    <s v="RVL"/>
    <n v="24027"/>
    <m/>
    <s v="AJUSTE COMPLEMENTARIO POR REVALORIZACION SALDOS DE ACTIVOS DE RESERVA Y OBLIGACIONES MONEDA EXTRANJERA (DOLARES) Saldo MO = -247732453.18 ;Bs/Mo: 6.86000000000 ;Saldo Bs: -1699444628.83"/>
    <m/>
    <m/>
    <m/>
    <m/>
    <n v="0"/>
    <n v="0"/>
    <n v="0.02"/>
    <n v="0"/>
    <s v="NO_CONCILIADO"/>
    <m/>
    <m/>
  </r>
  <r>
    <x v="6"/>
    <m/>
    <x v="6"/>
    <x v="173"/>
    <m/>
    <s v="BOD"/>
    <n v="2161300"/>
    <m/>
    <s v="00086108004 DEPOSITO DE EFECTIVO, DEPOSITANTE: GONZALO PASCUAL TARQUI CHOQUE, CONCEPTO: POR EL COBRO DE UTILES DE ESCRITORIO POR TRANSFERENCIA RECIBIDA CAF N°EXTRACTO BANCARIO 50143-50144, CUENTA DE DEPOSITO: CUENTA UNICA DEL TESORO EN DOLARES AMERICANOS"/>
    <m/>
    <m/>
    <m/>
    <m/>
    <n v="0"/>
    <n v="14.58"/>
    <n v="0"/>
    <n v="100.02"/>
    <s v="NO_CONCILIADO"/>
    <m/>
    <m/>
  </r>
  <r>
    <x v="8"/>
    <m/>
    <x v="8"/>
    <x v="173"/>
    <m/>
    <s v="CRV"/>
    <n v="2519042"/>
    <m/>
    <s v="REGULARIZACION DE TRANSFERENCIA DEL EXTERIOR SEGUN SWIFT NO.20985 DE FECHA 14/12/2023 ORDENANTE: CONSULADO DE BOLIVIA EN IQUIQUE CHILE REF.: RECAUDACIONES GESTORÍA CONSULAR NOVIEMBRE 2023 LIB. 00010011102 MIN.REL.EXT.- USD INGRESOS POR GESTORÍA CONSULAR"/>
    <m/>
    <m/>
    <m/>
    <m/>
    <n v="0"/>
    <n v="40868"/>
    <n v="0"/>
    <n v="280354.48"/>
    <s v="NO_CONCILIADO"/>
    <m/>
    <m/>
  </r>
  <r>
    <x v="8"/>
    <m/>
    <x v="8"/>
    <x v="173"/>
    <m/>
    <s v="CRV"/>
    <n v="2519040"/>
    <m/>
    <s v="REGULARIZACION DE TRANSFERENCIA DEL EXTERIOR SEGUN SWIFT NO.21050 DE FECHA 14/12/2023 ORDENANTE: CONSULADO GENERAL DE BOLIVIA, WASHINGTON 20009 US, REF.: GESTORIA CONSULAR CORRESPONDIENTE AL MES DE NOVIEMBRE, T0NDSUU4FSGJA8KK TRN/20231213-00247534 LIB. 00010011102 MIN.REL.EXT.- USD INGRESOS POR GESTORÍA CONSULAR"/>
    <m/>
    <m/>
    <m/>
    <m/>
    <n v="0"/>
    <n v="29305"/>
    <n v="0"/>
    <n v="201032.3"/>
    <s v="NO_CONCILIADO"/>
    <m/>
    <m/>
  </r>
  <r>
    <x v="8"/>
    <m/>
    <x v="8"/>
    <x v="173"/>
    <m/>
    <s v="CRV"/>
    <n v="2519044"/>
    <m/>
    <s v="REGULARIZACION DE TRANSFERENCIA DEL EXTERIOR SEGUN SWIFT NO.21003 DE FECHA 14/12/2023 ORDENANTE: SECCIÓN CONSULAR DE BOLIVIA EN ESTOCOLMO SUECIA REF.: RECAUDACIONES GESTORÍA CONSULAR NOVIEMBRE 2023 LIB. 00010011102 MIN.REL.EXT.- USD INGRESOS POR GESTORÍA CONSULAR"/>
    <m/>
    <m/>
    <m/>
    <m/>
    <n v="0"/>
    <n v="1405"/>
    <n v="0"/>
    <n v="9638.2999999999993"/>
    <s v="NO_CONCILIADO"/>
    <m/>
    <m/>
  </r>
  <r>
    <x v="8"/>
    <m/>
    <x v="8"/>
    <x v="173"/>
    <m/>
    <s v="CRV"/>
    <n v="2519046"/>
    <m/>
    <s v="REGULARIZACION DE TRANSFERENCIA DEL EXTERIOR SEGUN SWIFT NO.20369 DE FECHA 14/12/2023 ORDENANTE: CONSULADO DE BOLIVIA EN MURCIA ESPAÑA REF.: RECAUDACION GESTORÍA CONSULAR POR EL MES DE NOVIEMBRE 2023 LIB. 00010011102 MIN.REL.EXT.- USD INGRESOS POR GESTORÍA CONSULAR"/>
    <m/>
    <m/>
    <m/>
    <m/>
    <n v="0"/>
    <n v="23482.19"/>
    <n v="0"/>
    <n v="161087.82"/>
    <s v="NO_CONCILIADO"/>
    <m/>
    <m/>
  </r>
  <r>
    <x v="19"/>
    <m/>
    <x v="19"/>
    <x v="173"/>
    <m/>
    <s v="CRV"/>
    <n v="2519353"/>
    <m/>
    <s v="TRANSFERENCIA RECIBIDA DEL EXTERIOR SEGÚN MENSAJES SWIFT Nos. 21092-21058 (REM.EXT.) DE FECHA 14-12-2023 POR DESEMBOLSO DE BID PRÉSTAMO 3797/BL-BO REQ 00017 BO 2023195438 LIBRETA N° 00047087002 MDRYT-US-SENASAG CREDITO BID 3797/BL-BO"/>
    <m/>
    <m/>
    <m/>
    <m/>
    <n v="0"/>
    <n v="513287"/>
    <n v="0"/>
    <n v="3521148.82"/>
    <s v="NO_CONCILIADO"/>
    <m/>
    <m/>
  </r>
  <r>
    <x v="19"/>
    <m/>
    <x v="19"/>
    <x v="173"/>
    <m/>
    <s v="COB"/>
    <n v="2519353"/>
    <m/>
    <s v="TRANSFERENCIA RECIBIDA DEL EXTERIOR SEGÚN MENSAJES SWIFT Nos. 21092-21058 (REM.EXT.) DE FECHA 14-12-2023 POR DESEMBOLSO DE BID PRÉSTAMO 3797/BL-BO REQ 00017 BO 2023195438 LIBRETA N° 00047087002 MDRYT-US-SENASAG CREDITO BID 3797/BL-BO REF.: UTILES DE ESCRITORIO"/>
    <m/>
    <m/>
    <m/>
    <m/>
    <n v="7.29"/>
    <n v="0"/>
    <n v="50.01"/>
    <n v="0"/>
    <s v="NO_CONCILIADO"/>
    <m/>
    <m/>
  </r>
  <r>
    <x v="0"/>
    <m/>
    <x v="0"/>
    <x v="173"/>
    <m/>
    <s v="RVL"/>
    <n v="24032"/>
    <m/>
    <s v="AJUSTE COMPLEMENTARIO POR REVALORIZACION SALDOS DE ACTIVOS DE RESERVA Y OBLIGACIONES MONEDA EXTRANJERA (DOLARES) Saldo MO = -243561738.00 ;Bs/Mo: 6.86000000000 ;Saldo Bs: -1670833522.67"/>
    <m/>
    <m/>
    <m/>
    <m/>
    <n v="0"/>
    <n v="0"/>
    <n v="0"/>
    <n v="0.01"/>
    <s v="NO_CONCILIADO"/>
    <m/>
    <m/>
  </r>
  <r>
    <x v="8"/>
    <m/>
    <x v="8"/>
    <x v="174"/>
    <m/>
    <s v="CRV"/>
    <n v="2521109"/>
    <m/>
    <s v="REGULARIZACION DE TRANSFERENCIA DEL EXTERIOR SEGUN SWIFT NO.21151 DE FECHA 15/12/2023 ORDENANTE: EMBAJADA DE BOLIVIA, QUITO-ECUADOR. REF.: RECAUDACIONES GE TRN/20231214-00267463 LIB. 00010011102 MIN.REL.EXT.- USD INGRESOS POR GESTORÍA CONSULAR"/>
    <m/>
    <m/>
    <m/>
    <m/>
    <n v="0"/>
    <n v="1840.68"/>
    <n v="0"/>
    <n v="12627.06"/>
    <s v="NO_CONCILIADO"/>
    <m/>
    <m/>
  </r>
  <r>
    <x v="8"/>
    <m/>
    <x v="8"/>
    <x v="174"/>
    <m/>
    <s v="CRV"/>
    <n v="2521113"/>
    <m/>
    <s v="REGULARIZACION DE TRANSFERENCIA DEL EXTERIOR SEGUN SWIFT NO.21145 DE FECHA 15/12/2023 ORDENANTE: CONSULADO DE BOLIVIA EN ESPAÑA VALENCIA REF.: RECAUDACION GESTORÍA CONSULAR POR EL MES DE NOVIEMBRE 2023 LIB. 00010011102 MIN.REL.EXT.- USD INGRESOS POR GESTORÍA CONSULAR"/>
    <m/>
    <m/>
    <m/>
    <m/>
    <n v="0"/>
    <n v="15945.09"/>
    <n v="0"/>
    <n v="109383.32"/>
    <s v="NO_CONCILIADO"/>
    <m/>
    <m/>
  </r>
  <r>
    <x v="8"/>
    <m/>
    <x v="8"/>
    <x v="174"/>
    <m/>
    <s v="CRV"/>
    <n v="2521115"/>
    <m/>
    <s v="REGULARIZACION DE TRANSFERENCIA DEL EXTERIOR SEGUN SWIFT NO.21127 DE FECHA 15/12/2023 ORDENANTE: EMBAJADA DE BOLIVIA EN BERLIN ALEMANIA REF.: RECAUDACION GESTORÍA CONSULAR POR EL MES DE NOVIEMBRE 2023 LIB. 00010011102 MIN.REL.EXT.- USD INGRESOS POR GESTORÍA CONSULAR"/>
    <m/>
    <m/>
    <m/>
    <m/>
    <n v="0"/>
    <n v="2050.1799999999998"/>
    <n v="0"/>
    <n v="14064.23"/>
    <s v="NO_CONCILIADO"/>
    <m/>
    <m/>
  </r>
  <r>
    <x v="8"/>
    <m/>
    <x v="8"/>
    <x v="174"/>
    <m/>
    <s v="CRV"/>
    <n v="2521117"/>
    <m/>
    <s v="REGULARIZACION DE TRANSFERENCIA DEL EXTERIOR SEGUN SWIFT NO.21140 DE FECHA 15/12/2023 ORDENANTE: CONSULADO DE BOLIVIA EN BILBAO ESPAÑA REF.: RECAUDACION GESTORÍA CONSULAR POR EL MES DE NOVIEMBRE 2023 LIB. 00010011102 MIN.REL.EXT.- USD INGRESOS POR GESTORÍA CONSULAR"/>
    <m/>
    <m/>
    <m/>
    <m/>
    <n v="0"/>
    <n v="23251.61"/>
    <n v="0"/>
    <n v="159506.04"/>
    <s v="NO_CONCILIADO"/>
    <m/>
    <m/>
  </r>
  <r>
    <x v="0"/>
    <m/>
    <x v="0"/>
    <x v="174"/>
    <m/>
    <s v="RVL"/>
    <n v="24037"/>
    <m/>
    <s v="AJUSTE COMPLEMENTARIO POR REVALORIZACION SALDOS DE ACTIVOS DE RESERVA Y OBLIGACIONES MONEDA EXTRANJERA (DOLARES) Saldo MO = -244071944.09 ;Bs/Mo: 6.86000000000 ;Saldo Bs: -1674333536.45"/>
    <m/>
    <m/>
    <m/>
    <m/>
    <n v="0"/>
    <n v="0"/>
    <n v="0"/>
    <n v="0.01"/>
    <s v="NO_CONCILIADO"/>
    <m/>
    <m/>
  </r>
  <r>
    <x v="17"/>
    <m/>
    <x v="17"/>
    <x v="175"/>
    <m/>
    <s v="BOD"/>
    <n v="2162117"/>
    <m/>
    <s v="00212014302 DEPOSITO DE EFECTIVO, DEPOSITANTE: RESP. TESORERIA - C. SALCEDO, CONCEPTO: COMISIONES DESEMBOLSO N°37 - BID, CUENTA DE DEPOSITO: CUENTA UNICA DEL TESORO EN DOLARES AMERICANOS"/>
    <m/>
    <m/>
    <m/>
    <m/>
    <n v="0"/>
    <n v="7.25"/>
    <n v="0"/>
    <n v="49.74"/>
    <s v="NO_CONCILIADO"/>
    <m/>
    <m/>
  </r>
  <r>
    <x v="9"/>
    <m/>
    <x v="9"/>
    <x v="175"/>
    <m/>
    <s v="CRV"/>
    <n v="2522676"/>
    <m/>
    <s v="TRANSFERENCIA RECIBIDA DEL EXTERIOR SEGÚN MENSAJES SWIFT Nos. 21309-21301 (REM.EXT.) DE FECHA 18-12-2023 POR DESEMBOLSO DE BID PRÉSTAMO 5514/OC-BO REQ 00008 BO 2023200217 LIBRETA N° 00206044301 INE-USD-IMPLEM.CENSO DE POBLACIÓN Y VIVIENDA-BID"/>
    <m/>
    <m/>
    <m/>
    <m/>
    <n v="0"/>
    <n v="427497.35"/>
    <n v="0"/>
    <n v="2932631.82"/>
    <s v="NO_CONCILIADO"/>
    <m/>
    <m/>
  </r>
  <r>
    <x v="9"/>
    <m/>
    <x v="9"/>
    <x v="175"/>
    <m/>
    <s v="COB"/>
    <n v="2522676"/>
    <m/>
    <s v="TRANSFERENCIA RECIBIDA DEL EXTERIOR SEGÚN MENSAJES SWIFT Nos. 21309-21301 (REM.EXT.) DE FECHA 18-12-2023 POR DESEMBOLSO DE BID PRÉSTAMO 5514/OC-BO REQ 00008 BO 2023200217 LIBRETA N° 00206044301 INE-USD-IMPLEM.CENSO DE POBLACIÓN Y VIVIENDA-BID REF.: UTILES DE ESCRITORIO"/>
    <m/>
    <m/>
    <m/>
    <m/>
    <n v="7.29"/>
    <n v="0"/>
    <n v="50.01"/>
    <n v="0"/>
    <s v="NO_CONCILIADO"/>
    <m/>
    <m/>
  </r>
  <r>
    <x v="12"/>
    <m/>
    <x v="12"/>
    <x v="175"/>
    <m/>
    <s v="DEV"/>
    <n v="1077821"/>
    <m/>
    <s v="||REGULARIZACIÓN DE NUESTRO COMPROBANTE S-1076213 DE 5/12/2023 POR COBRO DE COMISIONES QUE EFECTÚA EL BANCO DE ESPAÑA POR PAGO DEL PRÉSTAMO FIDA E-7-BO SEGÚN NOTA MEFP/VTCP/DGCP/UODP/N° 1207/2023 DE 14/12/2023 LIBRETA 00099021001 TGN RECURSOS ORDINARIOS DÓLARES AMERICANOS (5970)"/>
    <m/>
    <m/>
    <m/>
    <m/>
    <n v="109.13"/>
    <n v="0"/>
    <n v="748.63"/>
    <n v="0"/>
    <s v="NO_CONCILIADO"/>
    <m/>
    <m/>
  </r>
  <r>
    <x v="10"/>
    <m/>
    <x v="10"/>
    <x v="175"/>
    <m/>
    <s v="CRV"/>
    <n v="2522678"/>
    <m/>
    <s v="TRANSFERENCIA RECIBIDA DEL EXTERIOR SEGÚN MENSAJES SWIFT Nos. 21324-21323 (REM.EXT.) DE FECHA 18-12-2023 POR DESEMBOLSO DE BID PRÉSTAMO 3540/BL-BO REQ 00024 BO 2023200279 LIBRETA N° 00291014362 USD-AB-BID 3540/BL-BO PROG.DE INFRAESTRUC.VIAL DE APOYO AL DESARROLLO Y GESTION RVF II"/>
    <m/>
    <m/>
    <m/>
    <m/>
    <n v="0"/>
    <n v="12000000"/>
    <n v="0"/>
    <n v="82320000"/>
    <s v="NO_CONCILIADO"/>
    <m/>
    <m/>
  </r>
  <r>
    <x v="0"/>
    <m/>
    <x v="0"/>
    <x v="175"/>
    <m/>
    <s v="RVL"/>
    <n v="24052"/>
    <m/>
    <s v="AJUSTE COMPLEMENTARIO POR REVALORIZACION SALDOS DE ACTIVOS DE RESERVA Y OBLIGACIONES MONEDA EXTRANJERA (DOLARES) Saldo MO = -235392259.78 ;Bs/Mo: 6.86000000000 ;Saldo Bs: -1614790902.13"/>
    <m/>
    <m/>
    <m/>
    <m/>
    <n v="0"/>
    <n v="0"/>
    <n v="0.04"/>
    <n v="0"/>
    <s v="NO_CONCILIADO"/>
    <m/>
    <m/>
  </r>
  <r>
    <x v="8"/>
    <m/>
    <x v="8"/>
    <x v="176"/>
    <m/>
    <s v="CRV"/>
    <n v="2524313"/>
    <m/>
    <s v="REGULARIZACION DE TRANSFERENCIA DEL EXTERIOR SEGUN SWIFT NO.21339 DE FECHA 19/12/2023 ORDENANTE: CONSULADO GENERAL DE BOLIVIA EN MIAMI EEUU REF.: RECAUDACIONES GESTORÍA CONSULAR NOVIEMBRE 2023 LIB. 00010011102 MIN.REL.EXT.- USD INGRESOS POR GESTORÍA CONSULAR"/>
    <m/>
    <m/>
    <m/>
    <m/>
    <n v="0"/>
    <n v="5979.43"/>
    <n v="0"/>
    <n v="41018.89"/>
    <s v="NO_CONCILIADO"/>
    <m/>
    <m/>
  </r>
  <r>
    <x v="10"/>
    <m/>
    <x v="10"/>
    <x v="176"/>
    <m/>
    <s v="CRV"/>
    <n v="2525098"/>
    <m/>
    <s v="TRANSFERENCIA RECIBIDA DEL EXTERIOR SEGÚN MENSAJES SWIFT Nos. 21426-21425 (REM.EXT.) DE FECHA 19-12-2023 POR DESEMBOLSO DE BIRF PRÉSTAMO 8552-BO 40 LIBRETA N° 00291014371 ABC-USD-8552-BO.PROY. DESARROLLO DE CAPACIDADES EN EL SECTOR VIAL"/>
    <m/>
    <m/>
    <m/>
    <m/>
    <n v="0"/>
    <n v="4097619"/>
    <n v="0"/>
    <n v="28109666.34"/>
    <s v="NO_CONCILIADO"/>
    <m/>
    <m/>
  </r>
  <r>
    <x v="9"/>
    <m/>
    <x v="9"/>
    <x v="176"/>
    <m/>
    <s v="COB"/>
    <n v="1078215"/>
    <m/>
    <s v="'COBRO DE'||UTILES DE ESCRITORIO POR EL COMPROBANTE NRO.1078214 DE LA FECHA, S/G. NOTA CITE: RIBB/UAF/SCO N°057/23 DE FECHA 19/12/2023 (HRE-TSO-1667) ENVIADA POR EL REGISTRO INTERNACIONAL BOLIVIANO DE BUQUES. DEBITO DE LA LIBRETA 00020061101 MIN.DEF.-RIBB-INGRESOS VARIOS USD, COBRO DE UTILES DE ESCRITORIO."/>
    <m/>
    <m/>
    <m/>
    <m/>
    <n v="7.29"/>
    <n v="0"/>
    <n v="50.01"/>
    <n v="0"/>
    <s v="NO_CONCILIADO"/>
    <m/>
    <m/>
  </r>
  <r>
    <x v="10"/>
    <m/>
    <x v="10"/>
    <x v="177"/>
    <m/>
    <s v="CRV"/>
    <n v="2526596"/>
    <m/>
    <s v="TRANSFERENCIA RECIBIDA DEL EXTERIOR SEGÚN MENSAJES SWIFT Nos. 21494-21493 (REM.EXT.) DE FECHA 20-12-2023 POR DESEMBOLSO DE CAF PRÉSTAMO CFA008604 PROYECTO REHAB. Y RECONST. TRAMO EPIZAMA-COMARAPA LIBRETA N° 00291014346 ABC-USD-CAF8604 PROY.REHAB F07- EPIZANA-COMARAPA PTE EL TORNO"/>
    <m/>
    <m/>
    <m/>
    <m/>
    <n v="0"/>
    <n v="196066.18"/>
    <n v="0"/>
    <n v="1345013.99"/>
    <s v="NO_CONCILIADO"/>
    <m/>
    <m/>
  </r>
  <r>
    <x v="8"/>
    <m/>
    <x v="8"/>
    <x v="177"/>
    <m/>
    <s v="CRV"/>
    <n v="2526772"/>
    <m/>
    <s v="REGULARIZACION DE TRANSFERENCIA DEL EXTERIOR SEGUN SWIFT NO.21110 DE FECHA 20/12/2023 ORDENANTE: SEZIONE CONSOLARE AMBASCIATA DI BOLIVIA ITALIA-ROMA REF:GESTORIA CONSULAR NOVIEMBRE 2023 LIB. 00010011102 MIN.REL.EXT.- USD INGRESOS POR GESTORÍA CONSULAR"/>
    <m/>
    <m/>
    <m/>
    <m/>
    <n v="0"/>
    <n v="2696.15"/>
    <n v="0"/>
    <n v="18495.59"/>
    <s v="NO_CONCILIADO"/>
    <m/>
    <m/>
  </r>
  <r>
    <x v="8"/>
    <m/>
    <x v="8"/>
    <x v="177"/>
    <m/>
    <s v="CRV"/>
    <n v="2526774"/>
    <m/>
    <s v="REGULARIZACION DE TRANSFERENCIA DEL EXTERIOR SEGUN SWIFT NO.21126 DE FECHA 20/12/2023 ORDENANTE: CONSULADO GENERAL DE BOLIVIA BARCELONA-ESPAÑA REF:GESTORIA CONSULAR NOVIEMBRE 2023 LIB. 00010011102 MIN.REL.EXT.- USD INGRESOS POR GESTORÍA CONSULAR"/>
    <m/>
    <m/>
    <m/>
    <m/>
    <n v="0"/>
    <n v="70759"/>
    <n v="0"/>
    <n v="485406.74"/>
    <s v="NO_CONCILIADO"/>
    <m/>
    <m/>
  </r>
  <r>
    <x v="0"/>
    <m/>
    <x v="0"/>
    <x v="177"/>
    <m/>
    <s v="NTE"/>
    <n v="7246678"/>
    <m/>
    <s v="A:00099021001 Transferencia de recursos a solicitud del Fondo de Desarrollo del Sistema Financiero y Apoyo al Sector Productivo FONDESIF dependiente del Ministerio de Planificación del Desarrollo mediante nota CITE: FSF-DAA-NE-1942/2023, Informe FSF-DAA-INF-3367/2023 (operación bimonetaria), para cubrir gastos operativos (TC 6,86) H.R 2023-18315-R."/>
    <m/>
    <m/>
    <m/>
    <m/>
    <n v="0"/>
    <n v="647889.22"/>
    <n v="0"/>
    <n v="4444520.05"/>
    <s v="NO_CONCILIADO"/>
    <m/>
    <m/>
  </r>
  <r>
    <x v="0"/>
    <m/>
    <x v="0"/>
    <x v="177"/>
    <m/>
    <s v="RVL"/>
    <n v="24061"/>
    <m/>
    <s v="AJUSTE COMPLEMENTARIO POR REVALORIZACION SALDOS DE ACTIVOS DE RESERVA Y OBLIGACIONES MONEDA EXTRANJERA (DOLARES) Saldo MO = -242928025.44 ;Bs/Mo: 6.86000000000 ;Saldo Bs: -1666486254.49"/>
    <m/>
    <m/>
    <m/>
    <m/>
    <n v="0"/>
    <n v="0"/>
    <n v="0"/>
    <n v="0.03"/>
    <s v="NO_CONCILIADO"/>
    <m/>
    <m/>
  </r>
  <r>
    <x v="17"/>
    <m/>
    <x v="17"/>
    <x v="178"/>
    <m/>
    <s v="BOD"/>
    <n v="2164124"/>
    <m/>
    <s v="00212014302 DEPOSITO DE EFECTIVO, DEPOSITANTE: RESP. TESORERIA, CONCEPTO: REMANENTE COMISION CUT, CUENTA DE DEPOSITO: CUENTA UNICA DEL TESORO EN DOLARES AMERICANOS"/>
    <m/>
    <m/>
    <m/>
    <m/>
    <n v="0"/>
    <n v="0.04"/>
    <n v="0"/>
    <n v="0.27"/>
    <s v="NO_CONCILIADO"/>
    <m/>
    <m/>
  </r>
  <r>
    <x v="10"/>
    <m/>
    <x v="10"/>
    <x v="178"/>
    <m/>
    <s v="CRV"/>
    <n v="2529545"/>
    <m/>
    <s v="TRANSFERENCIA RECIBIDA DEL EXTERIOR SEGÚN MENSAJES SWIFT Nos. 21857-21856 (REM.EXT.) DE FECHA 22-02-2023 POR DESEMBOLSO DE IDA PRÉSTAMO 5744-BO 29 LIBRETA N° 00291014379 ABC-USD-5744-5745-REHAB.CUMPL.ESTAND.(CRECE) CARR.STA.CRUZ.TR"/>
    <m/>
    <m/>
    <m/>
    <m/>
    <n v="0"/>
    <n v="2371387.9300000002"/>
    <n v="0"/>
    <n v="16267721.199999999"/>
    <s v="NO_CONCILIADO"/>
    <m/>
    <m/>
  </r>
  <r>
    <x v="8"/>
    <m/>
    <x v="8"/>
    <x v="178"/>
    <m/>
    <s v="CRV"/>
    <n v="2529698"/>
    <m/>
    <s v="REGULARIZACION DE TRANSFERENCIA DEL EXTERIOR SEGUN SWIFT NO.21129 DE FECHA 22/12/2023 ORDENANTE: CONSULADO GENERAL DE BOLIVIA EN LOS ANGELES EEUU REF.: RECAUDACIONES GESTORÍA CONSULAR NOVIEMBRE 2023 LIB. 00010011102 MIN.REL.EXT.- USD INGRESOS POR GESTORÍA CONSULAR"/>
    <m/>
    <m/>
    <m/>
    <m/>
    <n v="0"/>
    <n v="4269.72"/>
    <n v="0"/>
    <n v="29290.28"/>
    <s v="NO_CONCILIADO"/>
    <m/>
    <m/>
  </r>
  <r>
    <x v="0"/>
    <m/>
    <x v="0"/>
    <x v="179"/>
    <m/>
    <s v="RVL"/>
    <n v="24079"/>
    <m/>
    <s v="AJUSTE COMPLEMENTARIO POR REVALORIZACION SALDOS DE ACTIVOS DE RESERVA Y OBLIGACIONES MONEDA EXTRANJERA (DOLARES) Saldo MO = -240708756.35 ;Bs/Mo: 6.86000000000 ;Saldo Bs: -1651262068.57"/>
    <m/>
    <m/>
    <m/>
    <m/>
    <n v="0"/>
    <n v="0"/>
    <n v="0.01"/>
    <n v="0"/>
    <s v="NO_CONCILIADO"/>
    <m/>
    <m/>
  </r>
  <r>
    <x v="0"/>
    <m/>
    <x v="0"/>
    <x v="180"/>
    <m/>
    <s v="RVL"/>
    <n v="24087"/>
    <m/>
    <s v="AJUSTE COMPLEMENTARIO POR REVALORIZACION SALDOS DE ACTIVOS DE RESERVA Y OBLIGACIONES MONEDA EXTRANJERA (DOLARES) Saldo MO = -237245636.34 ;Bs/Mo: 6.86000000000 ;Saldo Bs: -1627505065.26"/>
    <m/>
    <m/>
    <m/>
    <m/>
    <n v="0"/>
    <n v="0"/>
    <n v="0"/>
    <n v="0.03"/>
    <s v="NO_CONCILIADO"/>
    <m/>
    <m/>
  </r>
  <r>
    <x v="8"/>
    <m/>
    <x v="8"/>
    <x v="181"/>
    <m/>
    <s v="CRV"/>
    <n v="1079138"/>
    <m/>
    <s v="||DEVOLUCION DE FONDOS DE SOL. 048516-19790 DE FECHA 30/11/2023 A SOL. DEL MIN.DE RR.EE. BENEFICIARIO EMBAJADA DEL ESTADO PLURINACIONAL DE BOLIVIA REF: RETORNO DE FONDOS USD 10.481,04 SEGUN SWIFT NO. 22004 DE LA FECHA , DEBIDO A SUS POLITICAS ITERNAS. LIBRETA 00099021001 TGN-RECURSOS ORDIANRIOS-DOLARES AMERICANOS (5970)"/>
    <m/>
    <m/>
    <m/>
    <m/>
    <n v="0"/>
    <n v="10481.040000000001"/>
    <n v="0"/>
    <n v="71899.929999999993"/>
    <s v="NO_CONCILIADO"/>
    <m/>
    <m/>
  </r>
  <r>
    <x v="3"/>
    <m/>
    <x v="3"/>
    <x v="181"/>
    <m/>
    <s v="CRV"/>
    <n v="2533699"/>
    <m/>
    <s v="REGULARIZACION DE TRANSFERENCIA DEL EXTERIOR SEGUN SWIFT NO.21904 DE FECHA 27/12/2023 ORDENANTE: FID PA LA CACOA YACU CAMABOL RISEC, FECHA VALOR 22/12/2023 REF:FIDEICOMISO PLUSPETROL CAMPOTACO LIB. 00513012005 YPFB-OPERACIONES EXTRAORDINARIAS USD"/>
    <m/>
    <m/>
    <m/>
    <m/>
    <n v="0"/>
    <n v="3903988"/>
    <n v="0"/>
    <n v="26781357.68"/>
    <s v="NO_CONCILIADO"/>
    <m/>
    <m/>
  </r>
  <r>
    <x v="3"/>
    <m/>
    <x v="3"/>
    <x v="181"/>
    <m/>
    <s v="CRV"/>
    <n v="1079231"/>
    <m/>
    <s v="||TRANSFERENCIA DE FONDOS S/G.CITE: MEFP/VTCP/DGPOT/UPCFTGN/N°2093/2023 DE LA FECHA DEL MIN.DE ECONOMIA Y FINANZAS PUBLICAS.(HRE-TSO-1721). ABONO A LA LIBRETA N°00513012005 YPFB-OPERACIONES EXTRAORDINARIAS USD."/>
    <m/>
    <m/>
    <m/>
    <m/>
    <n v="0"/>
    <n v="57361537"/>
    <n v="0"/>
    <n v="393500143.81999999"/>
    <s v="NO_CONCILIADO"/>
    <m/>
    <m/>
  </r>
  <r>
    <x v="9"/>
    <m/>
    <x v="9"/>
    <x v="181"/>
    <m/>
    <s v="COB"/>
    <n v="1079275"/>
    <m/>
    <s v="'COBRO DE'||UTILES DE ESCRITORIO POR EL COMPROBANTE NRO.1079269 DE LA FECHA, S/G. NOTA CITE: RIBB-UAF/SCO N°058/23 DE FECHA 27/12/2023 (HRE-TSO-1727) ENVIADA POR EL REGISTRO INTERNACIONAL BOLIVIANO DE BUQUES. DEBITO DE LA LIBRETA 00020061101 MIN.DEF.-RIBB-INGRESOS VARIOS USD, COBRO DE UTILES DE ESCRITORIO."/>
    <m/>
    <m/>
    <m/>
    <m/>
    <n v="7.29"/>
    <n v="0"/>
    <n v="50.01"/>
    <n v="0"/>
    <s v="NO_CONCILIADO"/>
    <m/>
    <m/>
  </r>
  <r>
    <x v="0"/>
    <m/>
    <x v="0"/>
    <x v="181"/>
    <m/>
    <s v="RVL"/>
    <n v="24092"/>
    <m/>
    <s v="AJUSTE COMPLEMENTARIO POR REVALORIZACION SALDOS DE ACTIVOS DE RESERVA Y OBLIGACIONES MONEDA EXTRANJERA (DOLARES) Saldo MO = -298315939.37 ;Bs/Mo: 6.86000000000 ;Saldo Bs: -2046447344.06"/>
    <m/>
    <m/>
    <m/>
    <m/>
    <n v="0"/>
    <n v="0"/>
    <n v="0"/>
    <n v="0.02"/>
    <s v="NO_CONCILIADO"/>
    <m/>
    <m/>
  </r>
  <r>
    <x v="20"/>
    <m/>
    <x v="20"/>
    <x v="182"/>
    <m/>
    <s v="CRV"/>
    <n v="20145"/>
    <m/>
    <s v="DEVOLUCION DE FONDOS A SOLICITUD DE EMPRESA NACIONAL DE ELECTRICIDAD SEGUN SOLICITUD NO. 049114-20145 REF.: DEVOLUCION AL BID DE SALDO DE RECURSO NO EJECUTADO CONTRATO PRESTAMO CONTRATO 3725 APORTE DE CAPITAL DC PERD N 080001, SEGUN R.D. NO.025/2023. LIB. 00514012003 ENDE-USD-PROG.ELECTRIFICACION RURAL II SUBCOMPONENTE I.1 DISTRIBUCION-TGN"/>
    <m/>
    <m/>
    <m/>
    <m/>
    <n v="0"/>
    <n v="1322447"/>
    <n v="0"/>
    <n v="9071986.4199999999"/>
    <s v="NO_CONCILIADO"/>
    <m/>
    <m/>
  </r>
  <r>
    <x v="20"/>
    <m/>
    <x v="20"/>
    <x v="182"/>
    <m/>
    <s v="CRV"/>
    <n v="20144"/>
    <m/>
    <s v="DEVOLUCION DE FONDOS A SOLICITUD DE EMPRESA NACIONAL DE ELECTRICIDAD SEGUN SOLICITUD 049113-20144 REF.: BANCO INTERAMERICADO DE DESARROLLO BID DEVOLUCION DE RECURSOS NO EJECUTADOS PER II COMPONENTE II CAMIRI AL SIN CONTRATO DE PRESTAMO 3725 DC PERT N 120001, SEGUN R.D. NO.025/2023 LIB. 00514017006 ENDE - USD PER II COMP.II - TRANSMISION"/>
    <m/>
    <m/>
    <m/>
    <m/>
    <n v="0"/>
    <n v="295584.7"/>
    <n v="0"/>
    <n v="2027711.04"/>
    <s v="NO_CONCILIADO"/>
    <m/>
    <m/>
  </r>
  <r>
    <x v="12"/>
    <m/>
    <x v="12"/>
    <x v="182"/>
    <m/>
    <s v="NTI"/>
    <n v="2535729"/>
    <m/>
    <s v="PAGO A KFW ALEMANIA PRÉSTAMO KfW 199365925 VCTO. 30-12-2023 POR CUENTA DE COATRI LTDA. SEGÚN NOTA MEFP/VTCP/DGCP/UODP/N° 1270/2023 DE FECHA 28-12-2023, VALOR 28-12-2023 CAPITAL EUR 7.000,00 INTERESES USD 1.050,13 CTA. 5970 CUENTA UNICA DEL TESORO DOLARES AMERICANOS LIB. 00099021001"/>
    <m/>
    <m/>
    <m/>
    <m/>
    <n v="8938.0400000000009"/>
    <n v="0"/>
    <n v="61314.95"/>
    <n v="0"/>
    <s v="NO_CONCILIADO"/>
    <m/>
    <m/>
  </r>
  <r>
    <x v="0"/>
    <m/>
    <x v="0"/>
    <x v="182"/>
    <m/>
    <s v="RVL"/>
    <n v="24097"/>
    <m/>
    <s v="AJUSTE COMPLEMENTARIO POR REVALORIZACION SALDOS DE ACTIVOS DE RESERVA Y OBLIGACIONES MONEDA EXTRANJERA (DOLARES) Saldo MO = -241121561.43 ;Bs/Mo: 6.86000000000 ;Saldo Bs: -1654093911.42"/>
    <m/>
    <m/>
    <m/>
    <m/>
    <n v="0"/>
    <n v="0"/>
    <n v="0.01"/>
    <n v="0"/>
    <s v="NO_CONCILIADO"/>
    <m/>
    <m/>
  </r>
  <r>
    <x v="8"/>
    <m/>
    <x v="8"/>
    <x v="183"/>
    <m/>
    <s v="CRV"/>
    <n v="2537112"/>
    <m/>
    <s v="TRANSFERENCIA DEL EXTERIOR SEGUN SWIFT NO.22249 DE FECHA 29/12/2023 ORDENANTE: EMBAJADA DE BOLIVIA EN ITALIA ROMA REF.: RECAUDACIÓN GESTORÍA CONSULAR POR EL MES DE OCTUBRE 2023 LIB. 00010011102 MIN.REL.EXT.- USD INGRESOS POR GESTORÍA CONSULAR"/>
    <m/>
    <m/>
    <m/>
    <m/>
    <n v="0"/>
    <n v="2419.91"/>
    <n v="0"/>
    <n v="16600.580000000002"/>
    <s v="NO_CONCILIADO"/>
    <m/>
    <m/>
  </r>
  <r>
    <x v="21"/>
    <m/>
    <x v="21"/>
    <x v="183"/>
    <m/>
    <s v="CRV"/>
    <n v="1079858"/>
    <m/>
    <s v="||REGISTRO DEVOLUCION SALDO LC I-2023-06 P/C CEASS A/F SAI MED PHARMA SYSTEMS PRIVATE LIMITED,S/G NOTAS CEASS/DIR/NOT-EXT 1184/2023,05/12/23;MEFP/VTCP/DGPOT/UOTGN/N°1458/2023,29/12/23. LIB.00099021001 TGN-RECURSOS ORDINARIOS-DOLARES AMERICANOS (5970)REF.:DEVOL.FDOS.LC I-2023-06"/>
    <m/>
    <m/>
    <m/>
    <m/>
    <n v="0"/>
    <n v="8190.9"/>
    <n v="0"/>
    <n v="56189.57"/>
    <s v="NO_CONCILIADO"/>
    <m/>
    <m/>
  </r>
  <r>
    <x v="0"/>
    <m/>
    <x v="0"/>
    <x v="183"/>
    <m/>
    <s v="RVL"/>
    <n v="24103"/>
    <m/>
    <s v="AJUSTE COMPLEMENTARIO POR REVALORIZACION SALDOS DE ACTIVOS DE RESERVA Y OBLIGACIONES MONEDA EXTRANJERA (DOLARES) Saldo MO = -291129188.65 ;Bs/Mo: 6.86000000000 ;Saldo Bs: -1997146234.12"/>
    <m/>
    <m/>
    <m/>
    <m/>
    <n v="0"/>
    <n v="0"/>
    <n v="0"/>
    <n v="0.02"/>
    <s v="NO_CONCILIADO"/>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
  <r>
    <x v="0"/>
    <n v="2"/>
    <x v="0"/>
    <x v="0"/>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r>
  <r>
    <x v="1"/>
    <n v="1"/>
    <x v="0"/>
    <x v="0"/>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r>
  <r>
    <x v="0"/>
    <n v="2"/>
    <x v="0"/>
    <x v="1"/>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r>
  <r>
    <x v="0"/>
    <n v="2"/>
    <x v="0"/>
    <x v="2"/>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r>
  <r>
    <x v="0"/>
    <n v="2"/>
    <x v="0"/>
    <x v="3"/>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r>
  <r>
    <x v="1"/>
    <n v="1"/>
    <x v="0"/>
    <x v="4"/>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r>
  <r>
    <x v="1"/>
    <n v="1"/>
    <x v="0"/>
    <x v="4"/>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r>
  <r>
    <x v="0"/>
    <n v="2"/>
    <x v="0"/>
    <x v="5"/>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r>
  <r>
    <x v="0"/>
    <n v="2"/>
    <x v="0"/>
    <x v="6"/>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r>
  <r>
    <x v="0"/>
    <n v="2"/>
    <x v="0"/>
    <x v="7"/>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r>
  <r>
    <x v="0"/>
    <n v="2"/>
    <x v="0"/>
    <x v="7"/>
    <n v="1122"/>
    <s v="00099021001"/>
    <s v="De: 00514012002 A:00099021001 Transferencia BI - Monetaria que realizamos a solicitud de la Empresa Nacional de Electricidad mediante nota CITE: ENDE-DEEM-3/42-23 Informe Técnico ENDE-IT-DEEM-3/2-23 H.R. 6-6262-R"/>
    <m/>
    <m/>
    <m/>
    <m/>
    <m/>
    <m/>
    <n v="0"/>
    <n v="50.74"/>
    <n v="50.74"/>
  </r>
  <r>
    <x v="0"/>
    <n v="2"/>
    <x v="0"/>
    <x v="7"/>
    <n v="1124"/>
    <s v="00099021001"/>
    <s v="De: 00514012002 A:00099021001 Transferencia BI - Monetaria que realizamos a solicitud de la Empresa Nacional de Electricidad mediante nota CITE: ENDE-DEEM-3/43-23 Informe Técnico ENDE-IT-DEEM-3/3-23 H.R. 6-6375-R"/>
    <m/>
    <m/>
    <m/>
    <m/>
    <m/>
    <m/>
    <n v="0"/>
    <n v="50.74"/>
    <n v="50.74"/>
  </r>
  <r>
    <x v="0"/>
    <n v="2"/>
    <x v="0"/>
    <x v="8"/>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r>
  <r>
    <x v="0"/>
    <n v="2"/>
    <x v="0"/>
    <x v="9"/>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r>
  <r>
    <x v="2"/>
    <n v="1"/>
    <x v="1"/>
    <x v="10"/>
    <n v="1254"/>
    <s v="00291012009"/>
    <s v="De: 00291012009 A:00099021001 Transferencia que realizamos a solicitud de la Dirección General de Crédito Público mediante nota CITE: MEFP/VTCP/DGCP/UODP/Nº301/2023 en cumplimiento a lo establecido en el parágrafo III de la Disposición Adi"/>
    <m/>
    <m/>
    <m/>
    <m/>
    <m/>
    <m/>
    <n v="15256011.76"/>
    <n v="0"/>
    <n v="15256011.76"/>
  </r>
  <r>
    <x v="3"/>
    <n v="1"/>
    <x v="2"/>
    <x v="10"/>
    <n v="1255"/>
    <s v="00086011101"/>
    <s v="De: 00086011101 A:00099011001 Transferencia que realizamos a solicitud de la Dirección General de Crédito Público mediante nota CITE: MEFP/VTCP/DGCP/UODP/Nº301/2023 en cumplimiento a lo establecido en el parágrafo III de la Disposición Adi"/>
    <m/>
    <m/>
    <m/>
    <m/>
    <m/>
    <m/>
    <n v="933043.55"/>
    <n v="0"/>
    <n v="933043.55"/>
  </r>
  <r>
    <x v="1"/>
    <n v="1"/>
    <x v="0"/>
    <x v="10"/>
    <n v="1255"/>
    <s v="00099011001"/>
    <s v="De: 00086011101 A:00099011001 Transferencia que realizamos a solicitud de la Dirección General de Crédito Público mediante nota CITE: MEFP/VTCP/DGCP/UODP/Nº301/2023 en cumplimiento a lo establecido en el parágrafo III de la Disposición Adi"/>
    <m/>
    <m/>
    <m/>
    <m/>
    <m/>
    <m/>
    <n v="0"/>
    <n v="933043.55"/>
    <n v="933043.55"/>
  </r>
  <r>
    <x v="4"/>
    <n v="1"/>
    <x v="3"/>
    <x v="10"/>
    <n v="1256"/>
    <s v="00253012002"/>
    <s v="De: 00253012002 A:00099021001 Transferencia que realizamos a solicitud de la Dirección General de Crédito Público mediante nota CITE: MEFP/VTCP/DGCP/UODP/Nº301/2023 en cumplimiento a lo establecido en el parágrafo III de la Disposición Adi"/>
    <m/>
    <m/>
    <m/>
    <m/>
    <m/>
    <m/>
    <n v="720671.82"/>
    <n v="0"/>
    <n v="720671.82"/>
  </r>
  <r>
    <x v="5"/>
    <n v="1"/>
    <x v="4"/>
    <x v="10"/>
    <n v="1257"/>
    <s v="00041011101"/>
    <s v="De: 00041011101 A:00099021001 Transferencia que realizamos a solicitud de la Dirección General de Crédito Público mediante nota CITE: MEFP/VTCP/DGCP/UODP/Nº301/2023 en cumplimiento a lo establecido en el parágrafo III de la Disposición Adi"/>
    <m/>
    <m/>
    <m/>
    <m/>
    <m/>
    <m/>
    <n v="193542.9"/>
    <n v="0"/>
    <n v="193542.9"/>
  </r>
  <r>
    <x v="1"/>
    <n v="1"/>
    <x v="0"/>
    <x v="11"/>
    <n v="1404"/>
    <s v="00099011001"/>
    <s v="De: 00099011001 A:00086011101 Reversión de la transferencia de recursos que realizamos mediante TRLE No 82 por mala apropiación de la libreta H.R.349-105-D."/>
    <m/>
    <m/>
    <m/>
    <m/>
    <m/>
    <m/>
    <n v="933043.55"/>
    <n v="0"/>
    <n v="933043.55"/>
  </r>
  <r>
    <x v="3"/>
    <n v="1"/>
    <x v="2"/>
    <x v="11"/>
    <n v="1404"/>
    <s v="00086011101"/>
    <s v="De: 00099011001 A:00086011101 Reversión de la transferencia de recursos que realizamos mediante TRLE No 82 por mala apropiación de la libreta H.R.349-105-D."/>
    <m/>
    <m/>
    <m/>
    <m/>
    <m/>
    <m/>
    <n v="0"/>
    <n v="933043.55"/>
    <n v="933043.55"/>
  </r>
  <r>
    <x v="3"/>
    <n v="1"/>
    <x v="2"/>
    <x v="11"/>
    <n v="1405"/>
    <s v="00086011101"/>
    <s v="De: 00086011101 A:00099021001 Transferencia que realizamos a solicitud de la Dirección General de Crédito Público mediante nota CITE: MEFP/VTCP/DGCP/UODP/Nº301/2023 en cumplimiento a lo establecido en el parágrafo III de la Disposición Adic"/>
    <m/>
    <m/>
    <m/>
    <m/>
    <m/>
    <m/>
    <n v="933043.55"/>
    <n v="0"/>
    <n v="933043.55"/>
  </r>
  <r>
    <x v="0"/>
    <n v="2"/>
    <x v="0"/>
    <x v="11"/>
    <n v="1407"/>
    <s v="00099021001"/>
    <s v="De: 00099021001 A:00086018057 Transferencia de recursos a solicitud del Ministerio de Medio Ambiente y Agua mediante nota CITE: MMAYA/DGAA No 166/2023 (operación bimonetaria) por el desembolso del Fondo Mundial para el medio ambiente para e"/>
    <m/>
    <m/>
    <m/>
    <m/>
    <m/>
    <m/>
    <n v="282707.46000000002"/>
    <n v="0"/>
    <n v="282707.46000000002"/>
  </r>
  <r>
    <x v="3"/>
    <n v="1"/>
    <x v="2"/>
    <x v="11"/>
    <n v="1407"/>
    <s v="00086018057"/>
    <s v="De: 00099021001 A:00086018057 Transferencia de recursos a solicitud del Ministerio de Medio Ambiente y Agua mediante nota CITE: MMAYA/DGAA No 166/2023 (operación bimonetaria) por el desembolso del Fondo Mundial para el medio ambiente para e"/>
    <m/>
    <m/>
    <m/>
    <m/>
    <m/>
    <m/>
    <n v="0"/>
    <n v="282707.46000000002"/>
    <n v="282707.46000000002"/>
  </r>
  <r>
    <x v="0"/>
    <n v="2"/>
    <x v="0"/>
    <x v="12"/>
    <n v="1426"/>
    <s v="00099021001"/>
    <s v="De: 00099021001 A:00086047008 Transferencia de recursos a solicitud del Ministerio de Medio Ambiente y Agua mediante nota CITE: MMAyA/VRHR/UCOORD/UCEP-MI RIEGO FINAN Nº 00310/2023 (operación bimonetaria), para la ejecucuón del Programa PRES"/>
    <m/>
    <m/>
    <m/>
    <m/>
    <m/>
    <m/>
    <n v="40843543.600000001"/>
    <n v="0"/>
    <n v="40843543.600000001"/>
  </r>
  <r>
    <x v="0"/>
    <n v="2"/>
    <x v="0"/>
    <x v="13"/>
    <n v="1560"/>
    <s v="00099021001"/>
    <s v="De: 00099021001 A:00086047005 Transferencia de recursos a solicitud de la Unidad de Coordinación y Ejecución del Programa Más Inversión para Riego - UCEP MI RIEGO dependiente del Ministerio de Medio Ambiente y Agua mediante nota CITE: MMAy"/>
    <m/>
    <m/>
    <m/>
    <m/>
    <m/>
    <m/>
    <n v="6859949.9900000002"/>
    <n v="0"/>
    <n v="6859949.9900000002"/>
  </r>
  <r>
    <x v="4"/>
    <n v="1"/>
    <x v="3"/>
    <x v="13"/>
    <n v="1562"/>
    <s v="00253014307"/>
    <s v="De: 00099021001 A:00253014307 Transferencia de recursos a solicitud de la Entidad Ejecutora de Medio Ambiente y Agua dependiente del Ministerio de Medio Ambiente y Agua mediante nota CITE: GM-0468-EMAGUA/2023 Informe GM-0453-INF/2023 I/2023"/>
    <m/>
    <m/>
    <m/>
    <m/>
    <m/>
    <m/>
    <n v="0"/>
    <n v="1303400"/>
    <n v="1303400"/>
  </r>
  <r>
    <x v="0"/>
    <n v="2"/>
    <x v="0"/>
    <x v="14"/>
    <n v="1690"/>
    <s v="00099021001"/>
    <s v="De: 00099021001 A:00086047008 Transferencia de recursos a solicitud del Ministerio de Medio Ambiente y Agua mediante nota CITE: MMAyA/VRHR/UCOORD/UCEP-MI RIEGO FINAN N° 0345/2023 (operación bimonetaria), Contrato Préstamo 4403 (TC 6,86) H."/>
    <m/>
    <m/>
    <m/>
    <m/>
    <m/>
    <m/>
    <n v="10289949.99"/>
    <n v="0"/>
    <n v="10289949.99"/>
  </r>
  <r>
    <x v="0"/>
    <n v="2"/>
    <x v="0"/>
    <x v="15"/>
    <n v="1707"/>
    <s v="00099021001"/>
    <s v="De: 00099021001 A:00047137004 Transferencia de recursos a solicitud del Ministerio de Desarrollo Rural y Tierras mediante nota CITE: MDRyT/EMPODERAR/EXT-Nº01825/2023 (operación bimonetaria) Convenio de Préstamo BIRF Nº 9437-BO (TC 6,86) H"/>
    <m/>
    <m/>
    <m/>
    <m/>
    <m/>
    <m/>
    <n v="82319949.989999995"/>
    <n v="0"/>
    <n v="82319949.989999995"/>
  </r>
  <r>
    <x v="0"/>
    <n v="2"/>
    <x v="0"/>
    <x v="15"/>
    <n v="1709"/>
    <s v="00099021001"/>
    <s v="De: 00099021001 A:00047137003 Transferencia de recursos a solicitud del Ministerio de Desarrollo Rural y Tierras mediante nota CITE: MDRyT/EMPODERAR/EXT-Nº01826/2023 (operación bimonetaria) Convenio de Préstamo BIRF Nº 8735-BO (TC 6,86) H"/>
    <m/>
    <m/>
    <m/>
    <m/>
    <m/>
    <m/>
    <n v="5455364.9900000002"/>
    <n v="0"/>
    <n v="5455364.9900000002"/>
  </r>
  <r>
    <x v="0"/>
    <n v="2"/>
    <x v="0"/>
    <x v="15"/>
    <n v="1711"/>
    <s v="00099021001"/>
    <s v="De: 00099021001 A:00086077007 Transferencia de recursos a solicitud del Ministerio de Medio Ambiente y Agua mediante nota CITE: CAR/UCEP-MMAyA Nº 0446/2023 UCEP-MMAyA/2023-01626 (operación bimonetaria), para la ejecución del Programa Más I"/>
    <m/>
    <m/>
    <m/>
    <m/>
    <m/>
    <m/>
    <n v="4458725.5999999996"/>
    <n v="0"/>
    <n v="4458725.5999999996"/>
  </r>
  <r>
    <x v="0"/>
    <n v="2"/>
    <x v="0"/>
    <x v="16"/>
    <n v="1734"/>
    <s v="00099021001"/>
    <s v="De: 00099021001 A:00015011107 Transferencia Bimonetaria de recursos (5 de 5) a solicitud del Ministerio de Gobierno mediante nota CITE: MG/DGAA/UF/T/Nº 128/2023 e informes adjuntos por concepto de gastos administrativos; en el marco de la L"/>
    <m/>
    <m/>
    <m/>
    <m/>
    <m/>
    <m/>
    <n v="101656.83"/>
    <n v="0"/>
    <n v="101656.83"/>
  </r>
  <r>
    <x v="0"/>
    <n v="2"/>
    <x v="0"/>
    <x v="16"/>
    <n v="1736"/>
    <s v="00099021001"/>
    <s v="De: 00099021001 A:00015011107 Transferencia Bimonetaria de recursos (4 de 5) a solicitud del Ministerio de Gobierno mediante nota CITE: MG/DGAA/UF/T/Nº 128/2023 e informes adjuntos por concepto de fondo de devolución; en el marco de la Ley"/>
    <m/>
    <m/>
    <m/>
    <m/>
    <m/>
    <m/>
    <n v="122227.78"/>
    <n v="0"/>
    <n v="122227.78"/>
  </r>
  <r>
    <x v="0"/>
    <n v="2"/>
    <x v="0"/>
    <x v="16"/>
    <n v="1738"/>
    <s v="00099021001"/>
    <s v="De: 00099021001 A:00015011107 Transferencia Bimonetaria de recursos (3 de 5) a solicitud del Ministerio de Gobierno mediante nota CITE: MG/DGAA/UF/T/Nº 128/2023 e informes adjuntos por concepto de distribuciones (DIPREVCON); en el marco de"/>
    <m/>
    <m/>
    <m/>
    <m/>
    <m/>
    <m/>
    <n v="1443435.86"/>
    <n v="0"/>
    <n v="1443435.86"/>
  </r>
  <r>
    <x v="0"/>
    <n v="2"/>
    <x v="0"/>
    <x v="16"/>
    <n v="1740"/>
    <s v="00099021001"/>
    <s v="De: 00099021001 A:00015011107 Transferencia Bimonetaria de recursos (2 de 5) a solicitud del Ministerio de Gobierno mediante nota CITE: MG/DGAA/UF/T/Nº 128/2023 e informes adjuntos por concepto de distribuciones (DIRCABI); en el marco de la"/>
    <m/>
    <m/>
    <m/>
    <m/>
    <m/>
    <m/>
    <n v="444134.1"/>
    <n v="0"/>
    <n v="444134.1"/>
  </r>
  <r>
    <x v="0"/>
    <n v="2"/>
    <x v="0"/>
    <x v="16"/>
    <n v="1742"/>
    <s v="00099021001"/>
    <s v="De: 00099021001 A:00015011107 Transferencia Bimonetaria de recursos (1 de 5) a solicitud del Ministerio de Gobierno mediante nota CITE: MG/DGAA/UF/T/Nº 128/2023 e informes adjuntos por concepto de distribuciones (MINISTERIO PÚBLICO); en el"/>
    <m/>
    <m/>
    <m/>
    <m/>
    <m/>
    <m/>
    <n v="333100.61"/>
    <n v="0"/>
    <n v="333100.61"/>
  </r>
  <r>
    <x v="0"/>
    <n v="2"/>
    <x v="0"/>
    <x v="17"/>
    <n v="1755"/>
    <s v="00099021001"/>
    <s v="De: 00099021001 A:00046057006 Transferencia de recursos a solicitud del Ministerio de Salud y Deportes mediante nota CITE: MSyD/VGSS/DGGH/UGESPRO/PGBID3151/CE/162/2023 (operación bimonetaria), para el pago de honorarios a los consultores d"/>
    <m/>
    <m/>
    <m/>
    <m/>
    <m/>
    <m/>
    <n v="686000"/>
    <n v="0"/>
    <n v="686000"/>
  </r>
  <r>
    <x v="0"/>
    <n v="2"/>
    <x v="0"/>
    <x v="18"/>
    <n v="1820"/>
    <s v="00099021001"/>
    <s v="De: 00086057009 A:00099021001 Transferencia de recursos a solicitud del Ministerio de Medio Ambiente y Agua mediante notas CITE: CAR/UCCPPAAP/CG/ADM Nos 0295 y 0370/2023 - E- MMAYA/2023 Nos 04700 y 04457, Informe INF/UCPPAAP/CG/ADM Nº 0205/"/>
    <m/>
    <m/>
    <m/>
    <m/>
    <m/>
    <m/>
    <n v="0"/>
    <n v="250560"/>
    <n v="250560"/>
  </r>
  <r>
    <x v="6"/>
    <n v="2"/>
    <x v="5"/>
    <x v="19"/>
    <n v="1866"/>
    <s v="00548022001"/>
    <s v="De: 00020011103 A:00548022001 Transferencia que realizamos a solicitud del Ministerio de Defensa mediante nota CITE: DGAA-UF-ST.N. 0484/2023, Informe DGAA. UF.-ST Nº 189/2023 por concepto de devolución de recursos a COFADENA H.R. 6-10880-R"/>
    <m/>
    <m/>
    <m/>
    <m/>
    <m/>
    <m/>
    <n v="0"/>
    <n v="6557.57"/>
    <n v="6557.57"/>
  </r>
  <r>
    <x v="6"/>
    <n v="2"/>
    <x v="5"/>
    <x v="19"/>
    <n v="1867"/>
    <s v="00548022001"/>
    <s v="De: 00020011103 A:00548022001 Transferencia que realizamos a solicitud del Ministerio de Defensa mediante nota CITE: DGAA-UF-ST.N. 0483/2023, Informe DGAA. UF.-ST Nº 188/2023 por concepto de devolución de recursos a COFADENA H.R. 6-10881-R"/>
    <m/>
    <m/>
    <m/>
    <m/>
    <m/>
    <m/>
    <n v="0"/>
    <n v="6548.41"/>
    <n v="6548.41"/>
  </r>
  <r>
    <x v="0"/>
    <n v="2"/>
    <x v="0"/>
    <x v="20"/>
    <n v="2126"/>
    <s v="00099021001"/>
    <s v="De: 00287102007 A:00099021001 De: 00287102007 A: 00099021001 Transferencia que realizamos en virtud a las notas CITE: CAR/FPS/GFA-UFI N° 0156 y 0157/2023 del Fondo de Inversión Productivo y Social por concepto de multas, correspondiente al"/>
    <m/>
    <m/>
    <m/>
    <m/>
    <m/>
    <m/>
    <n v="0"/>
    <n v="934028.77"/>
    <n v="934028.77"/>
  </r>
  <r>
    <x v="0"/>
    <n v="2"/>
    <x v="0"/>
    <x v="21"/>
    <n v="2208"/>
    <s v="00099021001"/>
    <s v="De: 00099021001 A:00117012001 De: 00099021001 A: 00117012001 Transferencia de recursos a solicitud de la Dirección General de Aeronáutica Civil mediante nota CITE: DAF-1152/2023 DGAC-021057/2023 (operación bimonetaria), recursos depositados"/>
    <m/>
    <m/>
    <m/>
    <m/>
    <m/>
    <m/>
    <n v="539022.57999999996"/>
    <n v="0"/>
    <n v="539022.57999999996"/>
  </r>
  <r>
    <x v="0"/>
    <n v="2"/>
    <x v="0"/>
    <x v="21"/>
    <n v="2212"/>
    <s v="00099021001"/>
    <s v="De: 00099021001 A:00291014372 Transferencia de recursos a solicitud de la Administradora Boliviana de Carreteras mediante nota CITE: ABC/GNA/SAF/ATE/2023-1227 (operación bimonetaria), para el pago a beneficiarios (TC 6,86) H.R 6-12327-R."/>
    <m/>
    <m/>
    <m/>
    <m/>
    <m/>
    <m/>
    <n v="4116000"/>
    <n v="0"/>
    <n v="4116000"/>
  </r>
  <r>
    <x v="0"/>
    <n v="2"/>
    <x v="0"/>
    <x v="21"/>
    <n v="2214"/>
    <s v="00099021001"/>
    <s v="De: 00099021001 A:00291014369 Transferencia de recursos a solicitud de la Administradora Boliviana de Carreteras mediante nota CITE: ABC/GNA/SAF/ATE/2023-1227 (operación bimonetaria), para el pago a beneficiarios (TC 6,86) H.R 6-12327-R."/>
    <m/>
    <m/>
    <m/>
    <m/>
    <m/>
    <m/>
    <n v="6860000"/>
    <n v="0"/>
    <n v="6860000"/>
  </r>
  <r>
    <x v="0"/>
    <n v="2"/>
    <x v="0"/>
    <x v="22"/>
    <n v="2329"/>
    <s v="00099021001"/>
    <s v="De: 00099021001 A:00086057007 De: 00099021001 A: 00086057007 Transferencia de recursos a solicitud del Ministerio de Medio Ambiente y Agua mediante nota CITE: CAR/UCPPAP/CG/ADM N°0295/2023 (operación bimonetaria) con el objeto de destinar l"/>
    <m/>
    <m/>
    <m/>
    <m/>
    <m/>
    <m/>
    <n v="27440000"/>
    <n v="0"/>
    <n v="27440000"/>
  </r>
  <r>
    <x v="0"/>
    <n v="2"/>
    <x v="0"/>
    <x v="23"/>
    <n v="2353"/>
    <s v="00099021001"/>
    <s v="De: 00340012005 A:00099021001 De: 00340012005 A: 00099021001Transferencia de recursos a solicitud del Servicio General de Identificaciones Personal mediante nota CITE: SEGIP/DNAF/NE/106/2023 por concepto de devolución de Gastos de Funcionam"/>
    <m/>
    <m/>
    <m/>
    <m/>
    <m/>
    <m/>
    <n v="0"/>
    <n v="80762.78"/>
    <n v="80762.78"/>
  </r>
  <r>
    <x v="0"/>
    <n v="2"/>
    <x v="0"/>
    <x v="24"/>
    <n v="2373"/>
    <s v="00099021001"/>
    <s v="De: 00389012001 A:00099021001 Transferencia de recursos a solicitud de la Navegación Aérea y Aeropuertos Bolivianos mediante nota CITE: CAR/DGE-DNAF Nº 0123/2023 en el marco de de la Adenda Nº 2 al Convenio de Desempeño Institucional Fina"/>
    <m/>
    <m/>
    <m/>
    <m/>
    <m/>
    <m/>
    <n v="0"/>
    <n v="3378850.65"/>
    <n v="3378850.65"/>
  </r>
  <r>
    <x v="0"/>
    <n v="2"/>
    <x v="0"/>
    <x v="25"/>
    <n v="2433"/>
    <s v="00099021001"/>
    <s v="De: 00117012001 A:00099021001 Transferencia que realizamos a solicitud de la Dirección General de Aeronáutica Civil mediante nota CITE: DGAC/3546/2023 DAF-1253/2023 con vencimiento al 15 de junio de 2023 en virtud a los Decretos supremos No"/>
    <m/>
    <m/>
    <m/>
    <m/>
    <m/>
    <m/>
    <n v="0"/>
    <n v="2603791.64"/>
    <n v="2603791.64"/>
  </r>
  <r>
    <x v="0"/>
    <n v="2"/>
    <x v="0"/>
    <x v="25"/>
    <n v="2435"/>
    <s v="00099021001"/>
    <s v="De: 00099021001 A:00291014380 De: 00099021001 A: 00291014380 Transferencia de recursos a solicitud de la Administradora Boliviana de Carreteras mediante nota CITE: ABC/GNA/SAF/ATE/2023-1337 (operación bimonetaria) debido que los desembolsos"/>
    <m/>
    <m/>
    <m/>
    <m/>
    <m/>
    <m/>
    <n v="5488000"/>
    <n v="0"/>
    <n v="5488000"/>
  </r>
  <r>
    <x v="2"/>
    <n v="1"/>
    <x v="1"/>
    <x v="25"/>
    <n v="2440"/>
    <s v="00291012009"/>
    <s v="De: 00291012009 A:00099021001 Transferencia que realizamos a solicitud de la Dirección General de Crédito Público mediante nota CITE: MEFP/VTCP/DGCP/UODP/Nº536/2023 en cumplimiento a lo establecido en el parágrafo III de la Disposición Adi"/>
    <m/>
    <m/>
    <m/>
    <m/>
    <m/>
    <m/>
    <n v="419101.96"/>
    <n v="0"/>
    <n v="419101.96"/>
  </r>
  <r>
    <x v="0"/>
    <n v="2"/>
    <x v="0"/>
    <x v="26"/>
    <n v="2465"/>
    <s v="00099021001"/>
    <s v="De: 00099021001 A:00212014306 De: 00099021001 A: 00212014306 Transferencia de recursos a solicitud del Ministerio de Desarrollo Rural y Tierras mediante nota rectificatoria DGAF- C - EXT N°225/2023 realizada a la nota DGAF-C-EXT N°219/2023"/>
    <m/>
    <m/>
    <m/>
    <m/>
    <m/>
    <m/>
    <n v="19199905.199999999"/>
    <n v="0"/>
    <n v="19199905.199999999"/>
  </r>
  <r>
    <x v="0"/>
    <n v="2"/>
    <x v="0"/>
    <x v="26"/>
    <n v="2467"/>
    <s v="00099021001"/>
    <s v="De: 00099021001 A:00597012001 Transferencia de recursos a solicitud de Yacimientos de Litio Bolivianos mediante nota CITE: YLB-GAF-0144-CAR/23 (operación bimonetaria), para el cumplimiento de obligaciones, pago de Servicio de la Deuda Públ"/>
    <m/>
    <m/>
    <m/>
    <m/>
    <m/>
    <m/>
    <n v="320017880.86000001"/>
    <n v="0"/>
    <n v="320017880.86000001"/>
  </r>
  <r>
    <x v="0"/>
    <n v="2"/>
    <x v="0"/>
    <x v="27"/>
    <n v="2491"/>
    <s v="00099021001"/>
    <s v="De: 00099021001 A:00046057006 De: 00099021001 A: 00046057006 Transferencia de recursos a solicitud del Ministerio de Salud y Deportes mediante nota CITE: MSyD/VGSS/DGGH/UGESPRO/PGBID3151/CE/259/2023 (operación bimonetaria) para los gastos"/>
    <m/>
    <m/>
    <m/>
    <m/>
    <m/>
    <m/>
    <n v="686000"/>
    <n v="0"/>
    <n v="686000"/>
  </r>
  <r>
    <x v="0"/>
    <n v="2"/>
    <x v="0"/>
    <x v="28"/>
    <n v="2592"/>
    <s v="00099021001"/>
    <s v="De: 00099021001 A:00253014306 Transferencia de recursos a solicitud de la Entidad Ejecutora de Medio Ambiente y Agua dependiente del Ministerio de Medio Ambiente y Agua mediante nota CITE: GM-0756-EMAGUA/2023 (operación bimonetaria) para e"/>
    <m/>
    <m/>
    <m/>
    <m/>
    <m/>
    <m/>
    <n v="6860000"/>
    <n v="0"/>
    <n v="6860000"/>
  </r>
  <r>
    <x v="4"/>
    <n v="1"/>
    <x v="3"/>
    <x v="28"/>
    <n v="2592"/>
    <s v="00253014306"/>
    <s v="De: 00099021001 A:00253014306 Transferencia de recursos a solicitud de la Entidad Ejecutora de Medio Ambiente y Agua dependiente del Ministerio de Medio Ambiente y Agua mediante nota CITE: GM-0756-EMAGUA/2023 (operación bimonetaria) para e"/>
    <m/>
    <m/>
    <m/>
    <m/>
    <m/>
    <m/>
    <n v="0"/>
    <n v="6860000"/>
    <n v="6860000"/>
  </r>
  <r>
    <x v="0"/>
    <n v="2"/>
    <x v="0"/>
    <x v="28"/>
    <n v="2595"/>
    <s v="00099021001"/>
    <s v="De: 00099021001 A:00253018011 Transferencia de recursos a solicitud de la Entidad Ejecutora de Medio Ambiente y Agua dependiente del Ministerio de Medio Ambiente y Agua mediante nota CITE: GM-0756-EMAGUA/2023 (operación bimonetaria) para e"/>
    <m/>
    <m/>
    <m/>
    <m/>
    <m/>
    <m/>
    <n v="1104847.18"/>
    <n v="0"/>
    <n v="1104847.18"/>
  </r>
  <r>
    <x v="4"/>
    <n v="1"/>
    <x v="3"/>
    <x v="28"/>
    <n v="2595"/>
    <s v="00253018011"/>
    <s v="De: 00099021001 A:00253018011 Transferencia de recursos a solicitud de la Entidad Ejecutora de Medio Ambiente y Agua dependiente del Ministerio de Medio Ambiente y Agua mediante nota CITE: GM-0756-EMAGUA/2023 (operación bimonetaria) para e"/>
    <m/>
    <m/>
    <m/>
    <m/>
    <m/>
    <m/>
    <n v="0"/>
    <n v="1104847.18"/>
    <n v="1104847.18"/>
  </r>
  <r>
    <x v="7"/>
    <n v="1"/>
    <x v="6"/>
    <x v="29"/>
    <n v="2617"/>
    <s v="00312012001"/>
    <s v="De: 00312012001 A:00203012007 Transferencia de recursos a solicitud de la Autoridad de Fiscalización y Control Social de Bosques y Tierra mediante nota CITE: ABT-DGAF-061/2023 Informe INF.ABT-DGAF-015/2023 H.R. 6-14399-R"/>
    <m/>
    <m/>
    <m/>
    <m/>
    <m/>
    <m/>
    <n v="35898.050000000003"/>
    <n v="0"/>
    <n v="35898.050000000003"/>
  </r>
  <r>
    <x v="8"/>
    <n v="1"/>
    <x v="7"/>
    <x v="29"/>
    <n v="2617"/>
    <s v="00203012007"/>
    <s v="De: 00312012001 A:00203012007 Transferencia de recursos a solicitud de la Autoridad de Fiscalización y Control Social de Bosques y Tierra mediante nota CITE: ABT-DGAF-061/2023 Informe INF.ABT-DGAF-015/2023 H.R. 6-14399-R"/>
    <m/>
    <m/>
    <m/>
    <m/>
    <m/>
    <m/>
    <n v="0"/>
    <n v="35898.050000000003"/>
    <n v="35898.050000000003"/>
  </r>
  <r>
    <x v="0"/>
    <n v="2"/>
    <x v="0"/>
    <x v="30"/>
    <n v="2713"/>
    <s v="00099021001"/>
    <s v="De: 00099021001 A:00078011102 Transferencia de recursos a solicitud del Ministerio de Hidrocarburos y Energías mediante nota CITE: MHE-DGAA-UFIN/2023-0016 (operación bimonetaria), destinados a gastos operativos y administrativos (TC 6.86)"/>
    <m/>
    <m/>
    <m/>
    <m/>
    <m/>
    <m/>
    <n v="686"/>
    <n v="0"/>
    <n v="686"/>
  </r>
  <r>
    <x v="0"/>
    <n v="2"/>
    <x v="0"/>
    <x v="30"/>
    <n v="2718"/>
    <s v="00099021001"/>
    <s v="De: 00099021001 A:00015011107 Transferencia Bimonetaria de recursos (1 de 5) a solicitud del Ministerio de Gobierno mediante nota CITE: MG/DGAA/UF/T/Nº 197/2023 e informes adjuntos por concepto de distribuciones (GASTOS DE ADMINISTRACIÓN);"/>
    <m/>
    <m/>
    <m/>
    <m/>
    <m/>
    <m/>
    <n v="88713.52"/>
    <n v="0"/>
    <n v="88713.52"/>
  </r>
  <r>
    <x v="0"/>
    <n v="2"/>
    <x v="0"/>
    <x v="30"/>
    <n v="2720"/>
    <s v="00099021001"/>
    <s v="De: 00099021001 A:00015011107 Transferencia Bimonetaria de recursos (2 de 5) a solicitud del Ministerio de Gobierno mediante nota CITE: MG/DGAA/UF/T/Nº 197/2023 e informes adjuntos por concepto de distribuciones (FONDO DE DEVOLUCIÓN); en el"/>
    <m/>
    <m/>
    <m/>
    <m/>
    <m/>
    <m/>
    <n v="215384.04"/>
    <n v="0"/>
    <n v="215384.04"/>
  </r>
  <r>
    <x v="0"/>
    <n v="2"/>
    <x v="0"/>
    <x v="30"/>
    <n v="2722"/>
    <s v="00099021001"/>
    <s v="De: 00099021001 A:00015011107 Transferencia Bimonetaria de recursos (3 de 5) a solicitud del Ministerio de Gobierno mediante nota CITE: MG/DGAA/UF/T/Nº 197/2023 e informes adjuntos por concepto de distribuciones (DIPREVCON); en el marco de"/>
    <m/>
    <m/>
    <m/>
    <m/>
    <m/>
    <m/>
    <n v="2602325.08"/>
    <n v="0"/>
    <n v="2602325.08"/>
  </r>
  <r>
    <x v="0"/>
    <n v="2"/>
    <x v="0"/>
    <x v="30"/>
    <n v="2724"/>
    <s v="00099021001"/>
    <s v="De: 00099021001 A:00015011107 Transferencia Bimonetaria de recursos (4 de 5) a solicitud del Ministerio de Gobierno mediante nota CITE: MG/DGAA/UF/T/Nº 197/2023 e informes adjuntos por concepto de distribuciones (DIPREVCON); en el marco de"/>
    <m/>
    <m/>
    <m/>
    <m/>
    <m/>
    <m/>
    <n v="800715.39"/>
    <n v="0"/>
    <n v="800715.39"/>
  </r>
  <r>
    <x v="0"/>
    <n v="2"/>
    <x v="0"/>
    <x v="30"/>
    <n v="2726"/>
    <s v="00099021001"/>
    <s v="De: 00099021001 A:00015011107 Transferencia Bimonetaria de recursos (5 de 5) a solicitud del Ministerio de Gobierno mediante nota CITE: MG/DGAA/UF/T/Nº 197/2023 e informes adjuntos por concepto de distribuciones (MINISTERIO PÚBLICO); en el"/>
    <m/>
    <m/>
    <m/>
    <m/>
    <m/>
    <m/>
    <n v="600536.54"/>
    <n v="0"/>
    <n v="600536.54"/>
  </r>
  <r>
    <x v="9"/>
    <n v="3"/>
    <x v="8"/>
    <x v="31"/>
    <n v="2805"/>
    <s v="00132039201"/>
    <s v="De: 00099021001 A:00132039201 Transferencia de recursos a solicitud del Servicio de Desarrollo de las Empresas Públicas Productivas mediante nota CITE: SEDEM/GG/EB/Nº 0791/2023 (operación bimonetaria), para el pago a proveedores (TC 6,86)"/>
    <m/>
    <m/>
    <m/>
    <m/>
    <m/>
    <m/>
    <n v="0"/>
    <n v="2453136"/>
    <n v="2453136"/>
  </r>
  <r>
    <x v="0"/>
    <n v="2"/>
    <x v="0"/>
    <x v="32"/>
    <n v="2907"/>
    <s v="00099021001"/>
    <s v="De: 00099021001 A:00070057001 Complementando a la TRL 2796 referente a la transferencia de recursos a solicitud del Ministerio de Trabajo, Empleo y Previsión Social mediante notas CITE: MTEPS-VESCyCOOP-DGE-PMOE-Nos. 0055 y 0056-CAR/23 (oper"/>
    <m/>
    <m/>
    <m/>
    <m/>
    <m/>
    <m/>
    <n v="100"/>
    <n v="0"/>
    <n v="100"/>
  </r>
  <r>
    <x v="3"/>
    <n v="4"/>
    <x v="2"/>
    <x v="33"/>
    <n v="2926"/>
    <s v="00086047006"/>
    <s v="De: 00086047006 A:00066011102 Débito Automático (DA) según CITE: MPD/VIPFE/DGPP/UP-NE0787/2023, Inf. Legal MPD/VIPFE/DGPP/UP-INF 0191/2023 e Inf.Técnico MPD/VIPFE/DGPP/UP-INF 0188/2023 y MEFP/VTCP/DGPOT/UPCFTGN/N°54/2023 y MEFP/DGAJ/UAJ/N°"/>
    <m/>
    <m/>
    <m/>
    <m/>
    <m/>
    <m/>
    <n v="6613.61"/>
    <n v="0"/>
    <n v="6613.61"/>
  </r>
  <r>
    <x v="0"/>
    <n v="2"/>
    <x v="0"/>
    <x v="34"/>
    <n v="2983"/>
    <s v="00099021001"/>
    <s v="De: 00025178002 A:00099021001 De: 00025178002 A:00099021001 Transferencia que realizamos a solicitud del Ministerio de la Presidencia mediante nota CITE: MPR/DGAA/UF-0184-CAR/2023 por concepto de multas, en favor del TGN en cumplimiento al"/>
    <m/>
    <m/>
    <m/>
    <m/>
    <m/>
    <m/>
    <n v="0"/>
    <n v="638.79"/>
    <n v="638.79"/>
  </r>
  <r>
    <x v="2"/>
    <n v="1"/>
    <x v="1"/>
    <x v="35"/>
    <n v="2995"/>
    <s v="00291012009"/>
    <s v="De: 00291012009 A:00099021001 De: 00291012009 A: 00099021001 Transferencia que realizamos a solicitud de la Dirección General de Crédito Público mediante nota CITE: MEFP/VTCP/DGCP/UODP/Nº642/2023 en cumplimiento a lo establecido en el pará"/>
    <m/>
    <m/>
    <m/>
    <m/>
    <m/>
    <m/>
    <n v="299814.93"/>
    <n v="0"/>
    <n v="299814.93"/>
  </r>
  <r>
    <x v="4"/>
    <n v="1"/>
    <x v="3"/>
    <x v="35"/>
    <n v="2997"/>
    <s v="00253012002"/>
    <s v="De: 00253012002 A:00099021001 De: 00253012002 A: 00099021001 Transferencia que realizamos a solicitud de la Dirección General de Crédito Público mediante nota CITE: MEFP/VTCP/DGCP/UODP/Nº642/2023 en cumplimiento a lo establecido en el pará"/>
    <m/>
    <m/>
    <m/>
    <m/>
    <m/>
    <m/>
    <n v="170049.86"/>
    <n v="0"/>
    <n v="170049.86"/>
  </r>
  <r>
    <x v="4"/>
    <n v="1"/>
    <x v="3"/>
    <x v="35"/>
    <n v="3024"/>
    <s v="00253014306"/>
    <s v="De: 00099021001 A:00253014306 De: 00099021001 00253014306 Transferencia de recursos a solicitud de la Entidad Ejecutora de Medio Ambiente y Agua dependiente del Ministerio de Medio Ambiente y Agua mediante nota CITE: GM-853-EMAGUA/2023 (op"/>
    <m/>
    <m/>
    <m/>
    <m/>
    <m/>
    <m/>
    <n v="0"/>
    <n v="6860000"/>
    <n v="6860000"/>
  </r>
  <r>
    <x v="2"/>
    <n v="1"/>
    <x v="1"/>
    <x v="36"/>
    <n v="3320"/>
    <s v="00291014342"/>
    <s v="De: 00291014342 A:00099021001 Transferencia de recursos a solicitud de la Administradora Boliviana de Carreteras mediante nota CITE: ABC/GNA/SAF/ATE/2023-1743 (operación bimonetaria), para efectuar la devolución de recursos no utilizados co"/>
    <m/>
    <m/>
    <m/>
    <m/>
    <m/>
    <m/>
    <n v="333657.53000000003"/>
    <n v="0"/>
    <n v="333657.53000000003"/>
  </r>
  <r>
    <x v="0"/>
    <n v="2"/>
    <x v="0"/>
    <x v="37"/>
    <n v="3360"/>
    <s v="00099021001"/>
    <s v="De: 00081014202 A:00099021001 Transferencia a solicitud del Ministerio de Obras Públicas, Servicios y Vivienda mediante nota CITE: MOPSV/DGAA/No 623/2023, Informe INF/MOPSV/VMTEL/UEPP No 0195/2022 E/2023-07191 H.R. 6-17119-R"/>
    <m/>
    <m/>
    <m/>
    <m/>
    <m/>
    <m/>
    <n v="0"/>
    <n v="482561.36"/>
    <n v="482561.36"/>
  </r>
  <r>
    <x v="0"/>
    <n v="2"/>
    <x v="0"/>
    <x v="38"/>
    <n v="3363"/>
    <s v="00099021001"/>
    <s v="De: 00099021001 A:00015011107 Transferencia Bimonetaria de recursos (1 de 5) a solicitud del Ministerio de Gobierno mediante nota CITE: MG/DGAA/UF/T/Nº 128/2023 e informes adjuntos por concepto de distribuciones (GASTOS DE ADMINISTRACIÓN) e"/>
    <m/>
    <m/>
    <m/>
    <m/>
    <m/>
    <m/>
    <n v="4708.22"/>
    <n v="0"/>
    <n v="4708.22"/>
  </r>
  <r>
    <x v="0"/>
    <n v="2"/>
    <x v="0"/>
    <x v="38"/>
    <n v="3365"/>
    <s v="00099021001"/>
    <s v="De: 00099021001 A:00015011107 Transferencia Bimonetaria de recursos (2 de 5) a solicitud del Ministerio de Gobierno mediante nota CITE: MG/DGAA/UF/T/Nº 128/2023 e informes adjuntos por concepto de distribuciones (FONDO DE DEVOLUCIÓN); en el"/>
    <m/>
    <m/>
    <m/>
    <m/>
    <m/>
    <m/>
    <n v="11092.62"/>
    <n v="0"/>
    <n v="11092.62"/>
  </r>
  <r>
    <x v="0"/>
    <n v="2"/>
    <x v="0"/>
    <x v="38"/>
    <n v="3367"/>
    <s v="00099021001"/>
    <s v="De: 00099021001 A:00015011107 Transferencia Bimonetaria de recursos (3 de 5) a solicitud del Ministerio de Gobierno mediante nota CITE: MG/DGAA/UF/T/Nº 128/2023 e informes adjuntos por concepto de distribuciones (DISTRIBUCIONES); en el marc"/>
    <m/>
    <m/>
    <m/>
    <m/>
    <m/>
    <m/>
    <n v="133933.54"/>
    <n v="0"/>
    <n v="133933.54"/>
  </r>
  <r>
    <x v="0"/>
    <n v="2"/>
    <x v="0"/>
    <x v="38"/>
    <n v="3369"/>
    <s v="00099021001"/>
    <s v="De: 00099021001 A:00015011107 Transferencia Bimonetaria de recursos (4 de 5) a solicitud del Ministerio de Gobierno mediante nota CITE: MG/DGAA/UF/T/Nº 128/2023 e informes adjuntos por concepto de distribuciones (DIRCABI); en el marco de la"/>
    <m/>
    <m/>
    <m/>
    <m/>
    <m/>
    <m/>
    <n v="41210.28"/>
    <n v="0"/>
    <n v="41210.28"/>
  </r>
  <r>
    <x v="0"/>
    <n v="2"/>
    <x v="0"/>
    <x v="38"/>
    <n v="3371"/>
    <s v="00099021001"/>
    <s v="De: 00099021001 A:00015011107 Transferencia Bimonetaria de recursos (5 de 5) a solicitud del Ministerio de Gobierno mediante nota CITE: MG/DGAA/UF/T/Nº 128/2023 e informes adjuntos por concepto de distribuciones (Ministerio Público); en el"/>
    <m/>
    <m/>
    <m/>
    <m/>
    <m/>
    <m/>
    <n v="30907.73"/>
    <n v="0"/>
    <n v="30907.73"/>
  </r>
  <r>
    <x v="10"/>
    <n v="1"/>
    <x v="9"/>
    <x v="39"/>
    <n v="3379"/>
    <s v="00225014304"/>
    <s v="De: 00225014304 A:00099021001 De: 00225014304 :00099021001 Transferencia que realizamos a solicitud del Servicio Nacional para la Sostenibilidad de Servicio en Saneamiento Básico dependiente del Ministerio de Medio Ambiente y Agua mediante"/>
    <m/>
    <m/>
    <m/>
    <m/>
    <m/>
    <m/>
    <n v="209023.96"/>
    <n v="0"/>
    <n v="209023.96"/>
  </r>
  <r>
    <x v="0"/>
    <n v="2"/>
    <x v="0"/>
    <x v="39"/>
    <n v="3379"/>
    <s v="00099021001"/>
    <s v="De: 00225014304 A:00099021001 De: 00225014304 :00099021001 Transferencia que realizamos a solicitud del Servicio Nacional para la Sostenibilidad de Servicio en Saneamiento Básico dependiente del Ministerio de Medio Ambiente y Agua mediante"/>
    <m/>
    <m/>
    <m/>
    <m/>
    <m/>
    <m/>
    <n v="0"/>
    <n v="209023.96"/>
    <n v="209023.96"/>
  </r>
  <r>
    <x v="0"/>
    <n v="2"/>
    <x v="0"/>
    <x v="40"/>
    <n v="3421"/>
    <s v="00099021001"/>
    <s v="De: 00099021001 A:00046057007 Transferencia de recursos a solicitud del Ministerio de Salud y Deportes mediante nota CITE: MSyD/VGSS/DGGH/UGESPRO/PGBID2822/CE/328/2023 (operación bimonetaria), para el Programa Mejoramiento del Acceso a Serv"/>
    <m/>
    <m/>
    <m/>
    <m/>
    <m/>
    <m/>
    <n v="2058000"/>
    <n v="0"/>
    <n v="2058000"/>
  </r>
  <r>
    <x v="0"/>
    <n v="2"/>
    <x v="0"/>
    <x v="40"/>
    <n v="3423"/>
    <s v="00099021001"/>
    <s v="De: 00099021001 A:00340012005 De: 00099021001 A: 00340012005 Transferencia que realizamos a solicitud del Servicio General de Identificación Personal mediante nota CITE: SEGIP/DNAF/NE/148/2023 e informe Técnico SEGIP/DNAF/UNF/INF-00190/202"/>
    <m/>
    <m/>
    <m/>
    <m/>
    <m/>
    <m/>
    <n v="80762.78"/>
    <n v="0"/>
    <n v="80762.78"/>
  </r>
  <r>
    <x v="0"/>
    <n v="2"/>
    <x v="0"/>
    <x v="40"/>
    <n v="3424"/>
    <s v="00099021001"/>
    <s v="De: 00340012005 A:00099021001 De: 00340012005 A: 00099021001 Transferencia que realizamos a solicitud del Servicio General de Identificación Personal mediante nota CITE: SEGIP/DNAF/NE/148/2023 e informe Técnico SEGIP/DNAF/ UNF/INF-00190/20"/>
    <m/>
    <m/>
    <m/>
    <m/>
    <m/>
    <m/>
    <n v="0"/>
    <n v="36182.93"/>
    <n v="36182.93"/>
  </r>
  <r>
    <x v="0"/>
    <n v="2"/>
    <x v="0"/>
    <x v="41"/>
    <n v="3529"/>
    <s v="00099021001"/>
    <s v="De: 00099021001 A:00015011107 Complementando a la TRL Nº 2718 transferencia de recursos a solicitud del Ministerio de Gobierno mediante notas CITE: MG/DGAA/UF/T/Nos 197 y 257/2023 por concepto de distribuciones (GASTOS DE ADMINISTRACIÓN);"/>
    <m/>
    <m/>
    <m/>
    <m/>
    <m/>
    <m/>
    <n v="6.17"/>
    <n v="0"/>
    <n v="6.17"/>
  </r>
  <r>
    <x v="0"/>
    <n v="2"/>
    <x v="0"/>
    <x v="42"/>
    <n v="3583"/>
    <s v="00099021001"/>
    <s v="De: 00099021001 A:00287104321 Transferencia de recursos a solicitud del Fondo Nacional de Inversión Productiva y Social mediante nota CITE: FPS/GFA/UFI/TES/TRL/00243/2023 (operación bimonetaria), para el pago de Comprobantes C-31, en el ma"/>
    <m/>
    <m/>
    <m/>
    <m/>
    <m/>
    <m/>
    <n v="13720000"/>
    <n v="0"/>
    <n v="13720000"/>
  </r>
  <r>
    <x v="2"/>
    <n v="1"/>
    <x v="1"/>
    <x v="43"/>
    <n v="3629"/>
    <s v="00291012009"/>
    <s v="De: 00291012009 A:00099021001 Transferencia que realizamos a solicitud de la Dirección General de Crédito Público mediante nota CITE: MEFP/VTCP/DGCP/UODP/Nº 763/2023 en cumplimiento a lo establecido en el parágrafo III de la Disposición Ad"/>
    <m/>
    <m/>
    <m/>
    <m/>
    <m/>
    <m/>
    <n v="3688795.49"/>
    <n v="0"/>
    <n v="3688795.49"/>
  </r>
  <r>
    <x v="3"/>
    <n v="7"/>
    <x v="2"/>
    <x v="43"/>
    <n v="3630"/>
    <s v="00086071101"/>
    <s v="De: 00086071101 A:00099021001 Transferencia que realizamos a solicitud de la Dirección General de Crédito Público mediante nota CITE: MEFP/VTCP/DGCP/UODP/Nº 763/2023 en cumplimiento a lo establecido en el parágrafo III de la Disposición Ad"/>
    <m/>
    <m/>
    <m/>
    <m/>
    <m/>
    <m/>
    <n v="4365.16"/>
    <n v="0"/>
    <n v="4365.16"/>
  </r>
  <r>
    <x v="3"/>
    <n v="1"/>
    <x v="2"/>
    <x v="43"/>
    <n v="3631"/>
    <s v="00086011101"/>
    <s v="De: 00086011101 A:00099021001 Transferencia que realizamos a solicitud de la Dirección General de Crédito Público mediante nota CITE: MEFP/VTCP/DGCP/UODP/Nº 763/2023 en cumplimiento a lo establecido en el parágrafo III de la Disposición Ad"/>
    <m/>
    <m/>
    <m/>
    <m/>
    <m/>
    <m/>
    <n v="532237.21"/>
    <n v="0"/>
    <n v="532237.21"/>
  </r>
  <r>
    <x v="4"/>
    <n v="1"/>
    <x v="3"/>
    <x v="44"/>
    <n v="3702"/>
    <s v="00253014307"/>
    <s v="De: 00099021001 A:00253014307 Transferencia de recursos a solicitud de la Entidad Ejecutora de Medio Ambiente y Agua dependiente del Ministerio de Medio Ambiente y Agua mediante nota CITE: GM-1043-EMAGUA/2023 (operación bimonetaria), para e"/>
    <m/>
    <m/>
    <m/>
    <m/>
    <m/>
    <m/>
    <n v="0"/>
    <n v="3430000"/>
    <n v="3430000"/>
  </r>
  <r>
    <x v="4"/>
    <n v="1"/>
    <x v="3"/>
    <x v="44"/>
    <n v="3703"/>
    <s v="00253014306"/>
    <s v="De: 00099021001 A:00253014306 Transferencia de recursos a solicitud de la Entidad Ejecutora de Medio Ambiente y Agua dependiente del Ministerio de Medio Ambiente y Agua mediante nota CITE: GM-1043-EMAGUA/2023 (operación bimonetaria), para e"/>
    <m/>
    <m/>
    <m/>
    <m/>
    <m/>
    <m/>
    <n v="0"/>
    <n v="6860000"/>
    <n v="6860000"/>
  </r>
  <r>
    <x v="0"/>
    <n v="2"/>
    <x v="0"/>
    <x v="45"/>
    <n v="3941"/>
    <s v="00099021001"/>
    <s v="De: 00422012001 A:00099021001 A fin de atender el Débito Automático (DAU) s/g nota CITE: MEFP/VTCP/DGPOT/ UAIS/No.1422/2023 e Informe Técnico de la UAIS MEFP/VTCP/DGPOT/UAIS/No.118/2023, asimismo, según Inf. Técnico MEFP/DGAA/UF/N°62/2023"/>
    <m/>
    <m/>
    <m/>
    <m/>
    <m/>
    <m/>
    <n v="0"/>
    <n v="48598.55"/>
    <n v="48598.55"/>
  </r>
  <r>
    <x v="0"/>
    <n v="2"/>
    <x v="0"/>
    <x v="45"/>
    <n v="3943"/>
    <s v="00099021001"/>
    <s v="De: 00086074101 A:00099021001 Transferencia que realizamos a solicitud del Ministerio de Medio Ambiente y Agua mediante nota CITE: CAR/UCEP-MMAyA N°0820/2023 UCEP-MMAyA/2023-03219 en cumplimiento al Artículo Nº15 de la Ley Nº 1267, de 20 de"/>
    <m/>
    <m/>
    <m/>
    <m/>
    <m/>
    <m/>
    <n v="0"/>
    <n v="14064.12"/>
    <n v="14064.12"/>
  </r>
  <r>
    <x v="0"/>
    <n v="2"/>
    <x v="0"/>
    <x v="45"/>
    <n v="3944"/>
    <s v="00099021001"/>
    <s v="De: 00086074201 A:00099021001 Transferencia que realizamos a solicitud del Ministerio de Medio Ambiente y Agua mediante nota CITE: CAR/UCEP-MMAyA N°0820/2023 UCEP-MMAyA/2023-03219 en cumplimiento al Artículo Nº15 de la Ley Nº 1267, de 20 de"/>
    <m/>
    <m/>
    <m/>
    <m/>
    <m/>
    <m/>
    <n v="0"/>
    <n v="56588.37"/>
    <n v="56588.37"/>
  </r>
  <r>
    <x v="0"/>
    <n v="2"/>
    <x v="0"/>
    <x v="45"/>
    <n v="3945"/>
    <s v="00099021001"/>
    <s v="De: 00086074301 A:00099021001 Transferencia que realizamos a solicitud del Ministerio de Medio Ambiente y Agua mediante nota CITE: CAR/UCEP-MMAyA N°0820/2023 UCEP-MMAyA/2023-03219 en cumplimiento al Artículo Nº15 de la Ley Nº 1267, de 20 de"/>
    <m/>
    <m/>
    <m/>
    <m/>
    <m/>
    <m/>
    <n v="0"/>
    <n v="24463.86"/>
    <n v="24463.86"/>
  </r>
  <r>
    <x v="0"/>
    <n v="2"/>
    <x v="0"/>
    <x v="45"/>
    <n v="3946"/>
    <s v="00099021001"/>
    <s v="De: 00086077004 A:00099021001 Transferencia que realizamos a solicitud del Ministerio de Medio Ambiente y Agua mediante nota CITE: CAR/UCEP-MMAyA N°0820/2023 UCEP-MMAyA/2023-03219 en cumplimiento al Artículo Nº15 de la Ley Nº 1267, de 20 de"/>
    <m/>
    <m/>
    <m/>
    <m/>
    <m/>
    <m/>
    <n v="0"/>
    <n v="63807.42"/>
    <n v="63807.42"/>
  </r>
  <r>
    <x v="0"/>
    <n v="2"/>
    <x v="0"/>
    <x v="45"/>
    <n v="3947"/>
    <s v="00099021001"/>
    <s v="De: 00086077005 A:00099021001 Transferencia que realizamos a solicitud del Ministerio de Medio Ambiente y Agua mediante nota CITE: CAR/UCEP-MMAyA N°0820/2023 UCEP-MMAyA/2023-03219 en cumplimiento al Artículo Nº15 de la Ley Nº 1267, de 20 de"/>
    <m/>
    <m/>
    <m/>
    <m/>
    <m/>
    <m/>
    <n v="0"/>
    <n v="331927.84999999998"/>
    <n v="331927.84999999998"/>
  </r>
  <r>
    <x v="0"/>
    <n v="2"/>
    <x v="0"/>
    <x v="45"/>
    <n v="3948"/>
    <s v="00099021001"/>
    <s v="De: 00086077006 A:00099021001 Transferencia que realizamos a solicitud del Ministerio de Medio Ambiente y Agua mediante nota CITE: CAR/UCEP-MMAyA N°0820/2023 UCEP-MMAyA/2023-03219 en cumplimiento al Artículo Nº15 de la Ley Nº 1267, de 20 de"/>
    <m/>
    <m/>
    <m/>
    <m/>
    <m/>
    <m/>
    <n v="0"/>
    <n v="3268.44"/>
    <n v="3268.44"/>
  </r>
  <r>
    <x v="0"/>
    <n v="2"/>
    <x v="0"/>
    <x v="45"/>
    <n v="3949"/>
    <s v="00099021001"/>
    <s v="De: 00086077007 A:00099021001 Transferencia que realizamos a solicitud del Ministerio de Medio Ambiente y Agua mediante nota CITE: CAR/UCEP-MMAyA N°0820/2023 UCEP-MMAyA/2023-03219 en cumplimiento al Artículo Nº15 de la Ley Nº 1267, de 20 de"/>
    <m/>
    <m/>
    <m/>
    <m/>
    <m/>
    <m/>
    <n v="0"/>
    <n v="5409.2"/>
    <n v="5409.2"/>
  </r>
  <r>
    <x v="0"/>
    <n v="2"/>
    <x v="0"/>
    <x v="45"/>
    <n v="3950"/>
    <s v="00099021001"/>
    <s v="De: 00086077009 A:00099021001 Transferencia que realizamos a solicitud del Ministerio de Medio Ambiente y Agua mediante nota CITE: CAR/UCEP-MMAyA N°0820/2023 UCEP-MMAyA/2023-03219 en cumplimiento al Artículo Nº15 de la Ley Nº 1267, de 20 de"/>
    <m/>
    <m/>
    <m/>
    <m/>
    <m/>
    <m/>
    <n v="0"/>
    <n v="31708.3"/>
    <n v="31708.3"/>
  </r>
  <r>
    <x v="11"/>
    <n v="1"/>
    <x v="10"/>
    <x v="46"/>
    <n v="4012"/>
    <s v="00660012002"/>
    <s v="De: 00099014102 A:00660012002 De: 00099014102 A: 00660012002 Transferencia que realizamos a requerimiento del Órgano Judicial (OJ) mediante nota CITE: N°01011 y 0546/2022 y 2023-DGAF/OJ y en virtud a la nota interna CITE: MEFP/VPCF/DGCF/UCC"/>
    <m/>
    <m/>
    <m/>
    <m/>
    <m/>
    <m/>
    <n v="0"/>
    <n v="64442.66"/>
    <n v="64442.66"/>
  </r>
  <r>
    <x v="12"/>
    <n v="2"/>
    <x v="11"/>
    <x v="47"/>
    <n v="4037"/>
    <s v="00020021102"/>
    <s v="De: 00020021102 A:00015010002 De: 00020021102 A: 000115010002 Transferencia de recursos a solicitud del Comando en Jefes de las FF.AA. del Estado mediante nota CITE: DAF. AS. FIN N°061/2023 e Informe Técnico SEC. TESORERIA N°029/2023 e In"/>
    <m/>
    <m/>
    <m/>
    <m/>
    <m/>
    <m/>
    <n v="1531200"/>
    <n v="0"/>
    <n v="1531200"/>
  </r>
  <r>
    <x v="13"/>
    <n v="1"/>
    <x v="12"/>
    <x v="47"/>
    <n v="4037"/>
    <s v="00015010002"/>
    <s v="De: 00020021102 A:00015010002 De: 00020021102 A: 000115010002 Transferencia de recursos a solicitud del Comando en Jefes de las FF.AA. del Estado mediante nota CITE: DAF. AS. FIN N°061/2023 e Informe Técnico SEC. TESORERIA N°029/2023 e In"/>
    <m/>
    <m/>
    <m/>
    <m/>
    <m/>
    <m/>
    <n v="0"/>
    <n v="1531200"/>
    <n v="1531200"/>
  </r>
  <r>
    <x v="0"/>
    <n v="2"/>
    <x v="0"/>
    <x v="48"/>
    <n v="4038"/>
    <s v="00099021001"/>
    <s v="De: 00389012001 A:00099021001 Transferencia de recursos a solicitud de la Navegación Aérea y Aeropuertos Bolivianos mediante nota CITE: CAR/DGE-DNAF Nº 0192/2023 en el marco de de la Adenda Nº 2 al Convenio de Desempeño Institucional Fina"/>
    <m/>
    <m/>
    <m/>
    <m/>
    <m/>
    <m/>
    <n v="0"/>
    <n v="3378850.65"/>
    <n v="3378850.65"/>
  </r>
  <r>
    <x v="0"/>
    <n v="2"/>
    <x v="0"/>
    <x v="48"/>
    <n v="4039"/>
    <s v="00099021001"/>
    <s v="De: 00389012001 A:00099021001 Transferencia de recursos a solicitud de la Navegación Aérea y Aeropuertos Bolivianos mediante nota CITE: CAR/DGE-DNAF Nº 0193/2023 en el marco de de la Adenda Nº 2 al Convenio de Desempeño Institucional Fina"/>
    <m/>
    <m/>
    <m/>
    <m/>
    <m/>
    <m/>
    <n v="0"/>
    <n v="1798936"/>
    <n v="1798936"/>
  </r>
  <r>
    <x v="9"/>
    <n v="2"/>
    <x v="8"/>
    <x v="49"/>
    <n v="4105"/>
    <s v="00132022001"/>
    <s v="De: 00099021001 A:00132022001 Transferencia de recursos a solicitud del Servicio de Desarrollo de las Empresas Públicas Productivas mediante nota CITE: SEDEM/GG/PB Nº 0598/2023 (operación bimonetaria), para el pago de la compra de un camión"/>
    <m/>
    <m/>
    <m/>
    <m/>
    <m/>
    <m/>
    <n v="0"/>
    <n v="611783.99"/>
    <n v="611783.99"/>
  </r>
  <r>
    <x v="1"/>
    <n v="1"/>
    <x v="0"/>
    <x v="50"/>
    <n v="4194"/>
    <s v="00099014102"/>
    <s v="De: 00099014102 A:00249012001 Transferencia a solicitud de la Unidad de Administración e Información Salarial mediante nota CITE: MEFP/VTCP/DGPOT/UAIS/Nº 1595/2023 para la atención de la solicitud realizada por la Central de Abastecimiento"/>
    <m/>
    <m/>
    <m/>
    <m/>
    <m/>
    <m/>
    <n v="329.41"/>
    <n v="0"/>
    <n v="329.41"/>
  </r>
  <r>
    <x v="1"/>
    <n v="1"/>
    <x v="0"/>
    <x v="50"/>
    <n v="4195"/>
    <s v="00099014102"/>
    <s v="De: 00099014102 A:00590012001 Transferencia a solicitud de la Unidad de Administración e Información Salarial mediante nota CITE: MEFP/VTCP/DGPOT/UAIS/Nº 1592/2023 para la atención de la solicitud realizada por la Empresa Pública QUIPUS m"/>
    <m/>
    <m/>
    <m/>
    <m/>
    <m/>
    <m/>
    <n v="257.98"/>
    <n v="0"/>
    <n v="257.98"/>
  </r>
  <r>
    <x v="14"/>
    <n v="1"/>
    <x v="13"/>
    <x v="50"/>
    <n v="4195"/>
    <s v="00590012001"/>
    <s v="De: 00099014102 A:00590012001 Transferencia a solicitud de la Unidad de Administración e Información Salarial mediante nota CITE: MEFP/VTCP/DGPOT/UAIS/Nº 1592/2023 para la atención de la solicitud realizada por la Empresa Pública QUIPUS m"/>
    <m/>
    <m/>
    <m/>
    <m/>
    <m/>
    <m/>
    <n v="0"/>
    <n v="257.98"/>
    <n v="257.98"/>
  </r>
  <r>
    <x v="2"/>
    <n v="1"/>
    <x v="1"/>
    <x v="51"/>
    <n v="4356"/>
    <s v="00291014380"/>
    <s v="De: 00099021001 A:00291014380 Transferencia de recursos a solicitud de la Administradora Boliviana de Carreteras mediante nota CITE: ABC/GNA/SAF/ATE/2023-2182 (operación bimonetaria), para el pago a beneficiarios (TC 6,86) H.R 2023-05257-"/>
    <m/>
    <m/>
    <m/>
    <m/>
    <m/>
    <m/>
    <n v="0"/>
    <n v="809480"/>
    <n v="809480"/>
  </r>
  <r>
    <x v="2"/>
    <n v="2"/>
    <x v="1"/>
    <x v="51"/>
    <n v="4358"/>
    <s v="00291024301"/>
    <s v="De: 00099021001 A:00291024301 Transferencia de recursos a solicitud de la Administradora Boliviana de Carreteras mediante nota CITE: ABC/GNA/SAF/ATE/2023-2182 (operación bimonetaria), para el pago a beneficiarios (TC 6,86) H.R 2023-05257-"/>
    <m/>
    <m/>
    <m/>
    <m/>
    <m/>
    <m/>
    <n v="0"/>
    <n v="34829797.799999997"/>
    <n v="34829797.799999997"/>
  </r>
  <r>
    <x v="2"/>
    <n v="1"/>
    <x v="1"/>
    <x v="51"/>
    <n v="4360"/>
    <s v="00291014346"/>
    <s v="De: 00099021001 A:00291014346 Transferencia de recursos a solicitud de la Administradora Boliviana de Carreteras mediante nota CITE: ABC/GNA/SAF/ATE/2023-2182 (operación bimonetaria), para el pago a beneficiarios (TC 6,86) H.R 2023-05257-"/>
    <m/>
    <m/>
    <m/>
    <m/>
    <m/>
    <m/>
    <n v="0"/>
    <n v="267540"/>
    <n v="267540"/>
  </r>
  <r>
    <x v="2"/>
    <n v="8"/>
    <x v="1"/>
    <x v="52"/>
    <n v="4374"/>
    <s v="00291084302"/>
    <s v="De: 00099021001 A:00291084302 Transferencia de recursos a solicitud de la Administradora Boliviana de Carreteras mediante nota CITE: ABC/GNA/SAF/ATE/2023-2239 (operación bimonetaria), para el pago a beneficiarios (TC 6,86) H.R 2023-05665-"/>
    <m/>
    <m/>
    <m/>
    <m/>
    <m/>
    <m/>
    <n v="0"/>
    <n v="27440000"/>
    <n v="27440000"/>
  </r>
  <r>
    <x v="2"/>
    <n v="1"/>
    <x v="1"/>
    <x v="53"/>
    <n v="4755"/>
    <s v="00291014369"/>
    <s v="De: 00099021001 A:00291014369 Transferencia de recursos a solicitud de la Administradora Boliviana de Carreteras mediante nota CITE: ABC/GNA/SAF/ATE/2023-2384 (operación bimonetaria), para el pago a beneficiarios (TC 6,86) H.R 2023-09178-"/>
    <m/>
    <m/>
    <m/>
    <m/>
    <m/>
    <m/>
    <n v="0"/>
    <n v="6860000"/>
    <n v="6860000"/>
  </r>
  <r>
    <x v="15"/>
    <n v="1"/>
    <x v="14"/>
    <x v="54"/>
    <n v="4786"/>
    <s v="00025011001"/>
    <s v="De: 00066031040 A:00025011001 Transferencia de recursos a solicitud del Ministerio de Planificación del Desarrollo mediante nota CITE: MPD/VIPFE/DGGFE/UAP-NE 3239/2023, desembolso UAP/027/2023 para el Programa Fortalecimiento y Ampliación d"/>
    <m/>
    <m/>
    <m/>
    <m/>
    <m/>
    <m/>
    <n v="0"/>
    <n v="3820985"/>
    <n v="3820985"/>
  </r>
  <r>
    <x v="9"/>
    <n v="1"/>
    <x v="8"/>
    <x v="55"/>
    <n v="4871"/>
    <s v="00132012006"/>
    <s v="De: 00132012006 A:00099021001 Transferencia a solicitud del Servicio de Desarrollo de las Empresas Públicas Productivas mediante nota CITE: SEDEM/GG/GAF/UF Nº 0224/2023, Informe INF/GG/GAF/UF Nº 0191/2023 2023-20492 para la devolución de re"/>
    <m/>
    <m/>
    <m/>
    <m/>
    <m/>
    <m/>
    <n v="4000"/>
    <n v="0"/>
    <n v="4000"/>
  </r>
  <r>
    <x v="0"/>
    <n v="2"/>
    <x v="0"/>
    <x v="55"/>
    <n v="4871"/>
    <s v="00099021001"/>
    <s v="De: 00132012006 A:00099021001 Transferencia a solicitud del Servicio de Desarrollo de las Empresas Públicas Productivas mediante nota CITE: SEDEM/GG/GAF/UF Nº 0224/2023, Informe INF/GG/GAF/UF Nº 0191/2023 2023-20492 para la devolución de re"/>
    <m/>
    <m/>
    <m/>
    <m/>
    <m/>
    <m/>
    <n v="0"/>
    <n v="4000"/>
    <n v="4000"/>
  </r>
  <r>
    <x v="2"/>
    <n v="1"/>
    <x v="1"/>
    <x v="56"/>
    <n v="4919"/>
    <s v="00291014380"/>
    <s v="De: 00099021001 A:00291014380 Transferencia de recursos a solicitud de la Administradora Boliviana de Carreteras mediante nota CITE: ABC/GNA/SAF/ATE/2023-2350 (operación bimonetaria), para el pago a beneficiarios (TC 6,86) H.R 2023-09342-"/>
    <m/>
    <m/>
    <m/>
    <m/>
    <m/>
    <m/>
    <n v="0"/>
    <n v="12348000"/>
    <n v="12348000"/>
  </r>
  <r>
    <x v="3"/>
    <n v="4"/>
    <x v="2"/>
    <x v="57"/>
    <n v="4960"/>
    <s v="00086047010"/>
    <s v="De: 00099021001 A:00086047010 Transferencia de recursos a solicitud del Ministerio de Medio Ambiente y Agua mediante nota CITE: MMAyA/VRHR/UCOORD/UCEP - MI RIEGO FINAN Nº 01018/2023 (operación bimonetaria), para la Ejecución del Programa P"/>
    <m/>
    <m/>
    <m/>
    <m/>
    <m/>
    <m/>
    <n v="0"/>
    <n v="35014909.409999996"/>
    <n v="35014909.409999996"/>
  </r>
  <r>
    <x v="16"/>
    <n v="1"/>
    <x v="15"/>
    <x v="57"/>
    <n v="4963"/>
    <s v="00190012003"/>
    <s v="De: 00099014102 A:00190012003 Transferencia que realizamos a solicitud de la Unidad de Administración e Información Salarial mediante nota CITE: MEFP/VTCP/DGPOT/UAIS/No. 1649/2023 para atender la solicitud de la Autoridad Jurisdiccional Adm"/>
    <m/>
    <m/>
    <m/>
    <m/>
    <m/>
    <m/>
    <n v="0"/>
    <n v="1160.31"/>
    <n v="1160.31"/>
  </r>
  <r>
    <x v="16"/>
    <n v="1"/>
    <x v="15"/>
    <x v="57"/>
    <n v="4964"/>
    <s v="00190012002"/>
    <s v="De: 00099014102 A:00190012002 Transferencia que realizamos a solicitud de la Unidad de Administración e Información Salarial mediante nota CITE: MEFP/VTCP/DGPOT/UAIS/No. 1649/2023 para atender la solicitud de la Autoridad Jurisdiccional Adm"/>
    <m/>
    <m/>
    <m/>
    <m/>
    <m/>
    <m/>
    <n v="0"/>
    <n v="382.1"/>
    <n v="382.1"/>
  </r>
  <r>
    <x v="10"/>
    <n v="1"/>
    <x v="9"/>
    <x v="58"/>
    <n v="5065"/>
    <s v="00225014305"/>
    <s v="De: 00225014305 A:00099021001 A requerimiento del Servicio Nacional para la sostenibilidad de Servicios en Saneamiento Básico dependiente del Ministerio de Medio Ambiente y Agua mediante nota CITE: SENASBA-DGE-0674-CR/23, Informe Técnico F"/>
    <m/>
    <m/>
    <m/>
    <m/>
    <m/>
    <m/>
    <n v="101749.15"/>
    <n v="0"/>
    <n v="101749.15"/>
  </r>
  <r>
    <x v="0"/>
    <n v="2"/>
    <x v="0"/>
    <x v="58"/>
    <n v="5065"/>
    <s v="00099021001"/>
    <s v="De: 00225014305 A:00099021001 A requerimiento del Servicio Nacional para la sostenibilidad de Servicios en Saneamiento Básico dependiente del Ministerio de Medio Ambiente y Agua mediante nota CITE: SENASBA-DGE-0674-CR/23, Informe Técnico F"/>
    <m/>
    <m/>
    <m/>
    <m/>
    <m/>
    <m/>
    <n v="0"/>
    <n v="101749.15"/>
    <n v="101749.15"/>
  </r>
  <r>
    <x v="3"/>
    <n v="1"/>
    <x v="2"/>
    <x v="59"/>
    <n v="5159"/>
    <s v="00086011101"/>
    <s v="De: 00086011101 A:00099021001 Transferencia que realizamos a solicitud de la Dirección General de Crédito Público mediante nota CITE: MEFP/VTCP/DGCP/UODP/Nº1025/2023 en cumplimiento a lo establecido en el parágrafo III de la Disposición Ad"/>
    <m/>
    <m/>
    <m/>
    <m/>
    <m/>
    <m/>
    <n v="461555.69"/>
    <n v="0"/>
    <n v="461555.69"/>
  </r>
  <r>
    <x v="2"/>
    <n v="1"/>
    <x v="1"/>
    <x v="60"/>
    <n v="5176"/>
    <s v="00291014371"/>
    <s v="De: 00099021001 A:00291014371 Transferencia de recursos a solicitud de la Administradora Boliviana de Carreteras mediante nota CITE: ABC/GNA/SAF/ATE/2023-2485 (operación bimonetaria), para el pago a beneficiarios (TC 6,86) H.R 2023-11116-"/>
    <m/>
    <m/>
    <m/>
    <m/>
    <m/>
    <m/>
    <n v="0"/>
    <n v="75460"/>
    <n v="75460"/>
  </r>
  <r>
    <x v="17"/>
    <n v="29"/>
    <x v="16"/>
    <x v="60"/>
    <n v="5178"/>
    <s v="00047297001"/>
    <s v="De: 00099021001 A:00047297001 Transferencia a solicitud de Pro-Camélidos dependiente del Ministerio de Desarrollo Rural y Tierras mediante nota CITE: MDRYT/PRO-CAMELIDOS/210-2023 recursos provenientes de los fondos FIDA (operación bimonetar"/>
    <m/>
    <m/>
    <m/>
    <m/>
    <m/>
    <m/>
    <n v="0"/>
    <n v="9261000"/>
    <n v="9261000"/>
  </r>
  <r>
    <x v="18"/>
    <n v="1"/>
    <x v="17"/>
    <x v="60"/>
    <n v="5179"/>
    <s v="00169014101"/>
    <s v="De: 00099014102 A:00169014101 Transferencia a solicitud de la Unidad de Administración e Información Salarial mediante nota CITE: MEFP/VTCP/DGPOT/UAIS/Nº 1751/2023 y en virtud a la NOTA CITE: MEFP/VPCF/DGCF/UCI Nº 178/2023 para atender la s"/>
    <m/>
    <m/>
    <m/>
    <m/>
    <m/>
    <m/>
    <n v="0"/>
    <n v="8630.4699999999993"/>
    <n v="8630.4699999999993"/>
  </r>
  <r>
    <x v="0"/>
    <n v="2"/>
    <x v="0"/>
    <x v="60"/>
    <n v="5180"/>
    <s v="00099021001"/>
    <s v="De: 00099021001 A:00078034201 Transferencia de recursos a solicitud de la Unidad de Administración e Información Salarial mediante nota CITE: MEFP/VTCP/DGPOT/UAIS/Nº 1749/2023 para atender la solicitud de la Entidad Ejecutora de Conversión"/>
    <m/>
    <m/>
    <m/>
    <m/>
    <m/>
    <m/>
    <n v="128.69999999999999"/>
    <n v="0"/>
    <n v="128.69999999999999"/>
  </r>
  <r>
    <x v="19"/>
    <n v="3"/>
    <x v="18"/>
    <x v="60"/>
    <n v="5180"/>
    <s v="00078034201"/>
    <s v="De: 00099021001 A:00078034201 Transferencia de recursos a solicitud de la Unidad de Administración e Información Salarial mediante nota CITE: MEFP/VTCP/DGPOT/UAIS/Nº 1749/2023 para atender la solicitud de la Entidad Ejecutora de Conversión"/>
    <m/>
    <m/>
    <m/>
    <m/>
    <m/>
    <m/>
    <n v="0"/>
    <n v="128.69999999999999"/>
    <n v="128.69999999999999"/>
  </r>
  <r>
    <x v="2"/>
    <n v="8"/>
    <x v="1"/>
    <x v="61"/>
    <n v="5211"/>
    <s v="00291084303"/>
    <s v="De: 00099021001 A:00291084303 Transferencia de recursos a solicitud de la Administradora Boliviana de Carreteras mediante nota CITE: ABC/GNA/SAF/ATE/2023-2517 (operación bimonetaria), para el pago a beneficiarios (TC 6,86) H.R 2023-11392-"/>
    <m/>
    <m/>
    <m/>
    <m/>
    <m/>
    <m/>
    <n v="0"/>
    <n v="35312370.469999999"/>
    <n v="35312370.469999999"/>
  </r>
  <r>
    <x v="2"/>
    <n v="1"/>
    <x v="1"/>
    <x v="61"/>
    <n v="5213"/>
    <s v="00291014372"/>
    <s v="De: 00099021001 A:00291014372 Transferencia de recursos a solicitud de la Administradora Boliviana de Carreteras mediante nota CITE: ABC/GNA/SAF/ATE/2023-2517 (operación bimonetaria), para el pago a beneficiarios (TC 6,86) H.R 2023-11392-"/>
    <m/>
    <m/>
    <m/>
    <m/>
    <m/>
    <m/>
    <n v="0"/>
    <n v="17236742.02"/>
    <n v="17236742.02"/>
  </r>
  <r>
    <x v="3"/>
    <n v="10"/>
    <x v="2"/>
    <x v="62"/>
    <n v="5268"/>
    <s v="00086108004"/>
    <s v="De: 00099021001 A:00086108004 Transferencia de recursos a solicitud de la UCP - PPCR/VRHR dependiente del Ministerio de Medio Ambiente y Agua mediante notas CITE: CAR/UCP-PPCR Nos.0518 y 0532/2023 UCP-PPCR/2023-Nos 03466 y 03541 (operación"/>
    <m/>
    <m/>
    <m/>
    <m/>
    <m/>
    <m/>
    <n v="0"/>
    <n v="865631.84"/>
    <n v="865631.84"/>
  </r>
  <r>
    <x v="13"/>
    <n v="1"/>
    <x v="12"/>
    <x v="62"/>
    <n v="5291"/>
    <s v="00015011107"/>
    <s v="De: 00099021001 A:00015011107 Transferencia Bimonetaria de recursos (1 de 5) a solicitud del Ministerio de Gobierno mediante nota CITE: MG/DGAA/UF/T/Nº 338/2023 e informes adjuntos por concepto de distribuciones (GASTOS DE ADMINISTRACIÓN);"/>
    <m/>
    <m/>
    <m/>
    <m/>
    <m/>
    <m/>
    <n v="0"/>
    <n v="25110.82"/>
    <n v="25110.82"/>
  </r>
  <r>
    <x v="13"/>
    <n v="1"/>
    <x v="12"/>
    <x v="62"/>
    <n v="5293"/>
    <s v="00015011107"/>
    <s v="De: 00099021001 A:00015011107 Transferencia Bimonetaria de recursos (2 de 5) a solicitud del Ministerio de Gobierno mediante nota CITE: MG/DGAA/UF/T/Nº 338/2023 e informes adjuntos por concepto de distribuciones (FONDO DE DEVOLUCIÓN); en el"/>
    <m/>
    <m/>
    <m/>
    <m/>
    <m/>
    <m/>
    <n v="0"/>
    <n v="52866.59"/>
    <n v="52866.59"/>
  </r>
  <r>
    <x v="13"/>
    <n v="1"/>
    <x v="12"/>
    <x v="62"/>
    <n v="5295"/>
    <s v="00015011107"/>
    <s v="De: 00099021001 A:00015011107 Transferencia Bimonetaria de recursos (3 de 5) a solicitud del Ministerio de Gobierno mediante nota CITE: MG/DGAA/UF/T/Nº 338/2023 e informes adjuntos por concepto de distribuciones (DISTRIBUCIONES CORRESPONDIE"/>
    <m/>
    <m/>
    <m/>
    <m/>
    <m/>
    <m/>
    <n v="0"/>
    <n v="636580.29"/>
    <n v="636580.29"/>
  </r>
  <r>
    <x v="13"/>
    <n v="1"/>
    <x v="12"/>
    <x v="62"/>
    <n v="5297"/>
    <s v="00015011107"/>
    <s v="De: 00099021001 A:00015011107 Transferencia Bimonetaria de recursos (4 de 5) a solicitud del Ministerio de Gobierno mediante nota CITE: MG/DGAA/UF/T/Nº 338/2023 e informes adjuntos por concepto de distribuciones (DISTRIBUCIONES CORRESPONDIE"/>
    <m/>
    <m/>
    <m/>
    <m/>
    <m/>
    <m/>
    <n v="0"/>
    <n v="195870.84"/>
    <n v="195870.84"/>
  </r>
  <r>
    <x v="13"/>
    <n v="1"/>
    <x v="12"/>
    <x v="62"/>
    <n v="5299"/>
    <s v="00015011107"/>
    <s v="De: 00099021001 A:00015011107 Transferencia Bimonetaria de recursos (5 de 5) a solicitud del Ministerio de Gobierno mediante nota CITE: MG/DGAA/UF/T/Nº 338/2023 e informes adjuntos por concepto de distribuciones (DISTRIBUCIONES CORRESPONDIE"/>
    <m/>
    <m/>
    <m/>
    <m/>
    <m/>
    <m/>
    <n v="0"/>
    <n v="146903.13"/>
    <n v="146903.13"/>
  </r>
  <r>
    <x v="2"/>
    <n v="2"/>
    <x v="1"/>
    <x v="63"/>
    <n v="5310"/>
    <s v="00291024303"/>
    <s v="De: 00099021001 A:00291024303 Transferencia de recursos a solicitud de la Administradora Boliviana de Carreteras mediante nota CITE: ABC/GNA/SAF/ATE/2023-2526 (operación bimonetaria), para el pago a beneficiarios (TC 6,86) H.R 2023-12254-"/>
    <m/>
    <m/>
    <m/>
    <m/>
    <m/>
    <m/>
    <n v="0"/>
    <n v="8918000"/>
    <n v="8918000"/>
  </r>
  <r>
    <x v="2"/>
    <n v="8"/>
    <x v="1"/>
    <x v="63"/>
    <n v="5312"/>
    <s v="00291084306"/>
    <s v="De: 00099021001 A:00291084306 Transferencia de recursos a solicitud de la Administradora Boliviana de Carreteras mediante nota CITE: ABC/GNA/SAF/ATE/2023-2526 (operación bimonetaria), para el pago a beneficiarios (TC 6,86) H.R 2023-12254-"/>
    <m/>
    <m/>
    <m/>
    <m/>
    <m/>
    <m/>
    <n v="0"/>
    <n v="17150000"/>
    <n v="17150000"/>
  </r>
  <r>
    <x v="13"/>
    <n v="1"/>
    <x v="12"/>
    <x v="63"/>
    <n v="5323"/>
    <s v="00015011107"/>
    <s v="De: 00099021001 A:00015011107 Transferencia Bimonetaria de recursos a solicitud del Ministerio de Gobierno mediante nota CITE: MG/DGAA/UF/T/Nº 339/2023 e informes adjuntos por concepto de distribuciones en el marco de la Ley Nº 1358 de 6 de"/>
    <m/>
    <m/>
    <m/>
    <m/>
    <m/>
    <m/>
    <n v="0"/>
    <n v="331716.12"/>
    <n v="331716.12"/>
  </r>
  <r>
    <x v="13"/>
    <n v="1"/>
    <x v="12"/>
    <x v="63"/>
    <n v="5326"/>
    <s v="00015011107"/>
    <s v="De: 00099021001 A:00015011107 Transferencia Bimonetaria de recursos a solicitud del Ministerio de Gobierno mediante nota CITE: MG/DGAA/UF/T/Nº 339/2023 e informes adjuntos por concepto de distribuciones en el marco de la Ley Nº 1358 de 6 de"/>
    <m/>
    <m/>
    <m/>
    <m/>
    <m/>
    <m/>
    <n v="0"/>
    <n v="102066.51"/>
    <n v="102066.51"/>
  </r>
  <r>
    <x v="13"/>
    <n v="1"/>
    <x v="12"/>
    <x v="63"/>
    <n v="5327"/>
    <s v="00015011107"/>
    <s v="De: 00099021001 A:00015011107 Transferencia Bimonetaria de recursos a solicitud del Ministerio de Gobierno mediante nota CITE: MG/DGAA/UF/T/Nº 339/2023 e informes adjuntos por concepto de distribuciones en el marco de la Ley Nº 1358 de 6 de"/>
    <m/>
    <m/>
    <m/>
    <m/>
    <m/>
    <m/>
    <n v="0"/>
    <n v="76549.850000000006"/>
    <n v="76549.850000000006"/>
  </r>
  <r>
    <x v="13"/>
    <n v="1"/>
    <x v="12"/>
    <x v="63"/>
    <n v="5330"/>
    <s v="00015011107"/>
    <s v="De: 00099021001 A:00015011107 Transferencia Bimonetaria de recursos a solicitud del Ministerio de Gobierno mediante nota CITE: MG/DGAA/UF/T/Nº 340/2023 e informes adjuntos por concepto de distribuciones en el marco de la Ley Nº 1358 de 6 d"/>
    <m/>
    <m/>
    <m/>
    <m/>
    <m/>
    <m/>
    <n v="0"/>
    <n v="197374.55"/>
    <n v="197374.55"/>
  </r>
  <r>
    <x v="13"/>
    <n v="1"/>
    <x v="12"/>
    <x v="63"/>
    <n v="5332"/>
    <s v="00015011107"/>
    <s v="De: 00099021001 A:00015011107 Transferencia Bimonetaria de recursos a solicitud del Ministerio de Gobierno mediante nota CITE: MG/DGAA/UF/T/Nº 340/2023 e informes adjuntos por concepto de distribuciones en el marco de la Ley Nº 1358 de 6 d"/>
    <m/>
    <m/>
    <m/>
    <m/>
    <m/>
    <m/>
    <n v="0"/>
    <n v="60730.76"/>
    <n v="60730.76"/>
  </r>
  <r>
    <x v="13"/>
    <n v="1"/>
    <x v="12"/>
    <x v="63"/>
    <n v="5334"/>
    <s v="00015011107"/>
    <s v="De: 00099021001 A:00015011107 Transferencia Bimonetaria de recursos a solicitud del Ministerio de Gobierno mediante nota CITE: MG/DGAA/UF/T/Nº 340/2023 e informes adjuntos por concepto de distribuciones en el marco de la Ley Nº 1358 de 6 d"/>
    <m/>
    <m/>
    <m/>
    <m/>
    <m/>
    <m/>
    <n v="0"/>
    <n v="45547.93"/>
    <n v="45547.93"/>
  </r>
  <r>
    <x v="2"/>
    <n v="1"/>
    <x v="1"/>
    <x v="64"/>
    <n v="5397"/>
    <s v="00291014359"/>
    <s v="De: 00099021001 A:00291014359 Transferencia de recursos a solicitud de la Administradora Boliviana de Carreteras mediante nota CITE: ABC/GNA/SAF/ATE/2023-2573 (operación bimonetaria), para el pago a beneficiarios (TC 6,86) H.R 2023-13354-R"/>
    <m/>
    <m/>
    <m/>
    <m/>
    <m/>
    <m/>
    <n v="0"/>
    <n v="13720000"/>
    <n v="13720000"/>
  </r>
  <r>
    <x v="2"/>
    <n v="1"/>
    <x v="1"/>
    <x v="64"/>
    <n v="5399"/>
    <s v="00291014369"/>
    <s v="De: 00099021001 A:00291014369 Transferencia de recursos a solicitud de la Administradora Boliviana de Carreteras mediante nota CITE: ABC/GNA/SAF/ATE/2023-2573 (operación bimonetaria), para el pago a beneficiarios (TC 6,86) H.R 2023-13354-R"/>
    <m/>
    <m/>
    <m/>
    <m/>
    <m/>
    <m/>
    <n v="0"/>
    <n v="11406214.880000001"/>
    <n v="11406214.880000001"/>
  </r>
  <r>
    <x v="3"/>
    <n v="7"/>
    <x v="2"/>
    <x v="64"/>
    <n v="5401"/>
    <s v="00086077007"/>
    <s v="De: 00099021001 A:00086077007 Transferencia de recursos a solicitud de la Unidad Coordinadora y Ejecutora de Programas y Proyectos del Ministerio de Medio Ambiente y Agua mediante nota CITE: CAR/UCEP-MMAyA No. 1031/2023 UCEP-MMAyA/2023-042"/>
    <m/>
    <m/>
    <m/>
    <m/>
    <m/>
    <m/>
    <n v="0"/>
    <n v="5704986.5300000003"/>
    <n v="5704986.5300000003"/>
  </r>
  <r>
    <x v="0"/>
    <n v="2"/>
    <x v="0"/>
    <x v="64"/>
    <n v="5402"/>
    <s v="00099021001"/>
    <s v="De: 00099021001 A:00378012001 Transferencia de recursos a solicitud del Servicio Nacional Textil dependiente del Ministerio de Desarrollo Productivo y Economía Plural mediante nota CITE: CAR/SENATEX/UAF Nº 0378/2023 operación bimonetaria,"/>
    <m/>
    <m/>
    <m/>
    <m/>
    <m/>
    <m/>
    <n v="165188.79999999999"/>
    <n v="0"/>
    <n v="165188.79999999999"/>
  </r>
  <r>
    <x v="20"/>
    <n v="1"/>
    <x v="19"/>
    <x v="64"/>
    <n v="5402"/>
    <s v="00378012001"/>
    <s v="De: 00099021001 A:00378012001 Transferencia de recursos a solicitud del Servicio Nacional Textil dependiente del Ministerio de Desarrollo Productivo y Economía Plural mediante nota CITE: CAR/SENATEX/UAF Nº 0378/2023 operación bimonetaria,"/>
    <m/>
    <m/>
    <m/>
    <m/>
    <m/>
    <m/>
    <n v="0"/>
    <n v="165188.79999999999"/>
    <n v="165188.79999999999"/>
  </r>
  <r>
    <x v="3"/>
    <n v="10"/>
    <x v="2"/>
    <x v="65"/>
    <n v="5444"/>
    <s v="00086107003"/>
    <s v="De: 00066047003 A:00086107003 Transferencia de recursos a solicitud del Ministerio de Planificación del Desarrollo mediante nota CITE: MPD/VIPFE/DGPP/UP-NE 1759/2023 CITE: MMAyA/DESPACHO Nº 2985/2023 del Ministerio de Medio Abmient y Agua,"/>
    <m/>
    <m/>
    <m/>
    <m/>
    <m/>
    <m/>
    <n v="0"/>
    <n v="504317.54"/>
    <n v="504317.54"/>
  </r>
  <r>
    <x v="0"/>
    <n v="2"/>
    <x v="0"/>
    <x v="66"/>
    <n v="5517"/>
    <s v="00099021001"/>
    <s v="De: 00099021001 A:00086057003 Transferencia de recursos a solicitud del Ministerio de Medio Ambiente y Agua mediante notas CITE: CAR/UCPPAAP/CG/ADM Nos. 0945/2023 (operación bimonetaria), para la Ejecución del Programa de Agua y Alcantarill"/>
    <m/>
    <m/>
    <m/>
    <m/>
    <m/>
    <m/>
    <n v="6517000"/>
    <n v="0"/>
    <n v="6517000"/>
  </r>
  <r>
    <x v="3"/>
    <n v="5"/>
    <x v="2"/>
    <x v="66"/>
    <n v="5517"/>
    <s v="00086057003"/>
    <s v="De: 00099021001 A:00086057003 Transferencia de recursos a solicitud del Ministerio de Medio Ambiente y Agua mediante notas CITE: CAR/UCPPAAP/CG/ADM Nos. 0945/2023 (operación bimonetaria), para la Ejecución del Programa de Agua y Alcantarill"/>
    <m/>
    <m/>
    <m/>
    <m/>
    <m/>
    <m/>
    <n v="0"/>
    <n v="6517000"/>
    <n v="6517000"/>
  </r>
  <r>
    <x v="0"/>
    <n v="2"/>
    <x v="0"/>
    <x v="67"/>
    <n v="5581"/>
    <s v="00099021001"/>
    <s v="De: 00099021001 A:00046057009 Transferencia a solicitud del Programa 4612/BL-BO dependiente el Ministerio de Salud y Deportes mediante nota CITE: MSyD/DGP/UGESPRO/ FRISDP/CE/263/2023 (operación bimonetaria), para el Programa Mejora en la A"/>
    <m/>
    <m/>
    <m/>
    <m/>
    <m/>
    <m/>
    <n v="3384099.74"/>
    <n v="0"/>
    <n v="3384099.74"/>
  </r>
  <r>
    <x v="0"/>
    <n v="2"/>
    <x v="0"/>
    <x v="67"/>
    <n v="5584"/>
    <s v="00099021001"/>
    <s v="De: 00099021001 A:00086107011 Transferencia de recursos a solicitud del Ministerio de Medio Ambiente y Agua mediante nota CITE: CAR/UCP-PPCR No. 0578/2023 UCP-PPCR/2023-03761 (operación bimonetaria), (TC 6,86) H.R 2023-14224-R."/>
    <m/>
    <m/>
    <m/>
    <m/>
    <m/>
    <m/>
    <n v="29223549.989999998"/>
    <n v="0"/>
    <n v="29223549.989999998"/>
  </r>
  <r>
    <x v="3"/>
    <n v="10"/>
    <x v="2"/>
    <x v="67"/>
    <n v="5584"/>
    <s v="00086107011"/>
    <s v="De: 00099021001 A:00086107011 Transferencia de recursos a solicitud del Ministerio de Medio Ambiente y Agua mediante nota CITE: CAR/UCP-PPCR No. 0578/2023 UCP-PPCR/2023-03761 (operación bimonetaria), (TC 6,86) H.R 2023-14224-R."/>
    <m/>
    <m/>
    <m/>
    <m/>
    <m/>
    <m/>
    <n v="0"/>
    <n v="29223549.989999998"/>
    <n v="29223549.989999998"/>
  </r>
  <r>
    <x v="0"/>
    <n v="2"/>
    <x v="0"/>
    <x v="67"/>
    <n v="5586"/>
    <s v="00099021001"/>
    <s v="De: 00099021001 A:00212014306 Transferencia de recursos a solicitud del Instituto Nacional de Reforma Agraria dependiente del Ministerio de Desarrollo Rural y Tierras mediante nota CITE: DGAF-C-EXT Nº 384/2023 (operación bimonetaria), para"/>
    <m/>
    <m/>
    <m/>
    <m/>
    <m/>
    <m/>
    <n v="6406512.8399999999"/>
    <n v="0"/>
    <n v="6406512.8399999999"/>
  </r>
  <r>
    <x v="21"/>
    <n v="1"/>
    <x v="20"/>
    <x v="67"/>
    <n v="5586"/>
    <s v="00212014306"/>
    <s v="De: 00099021001 A:00212014306 Transferencia de recursos a solicitud del Instituto Nacional de Reforma Agraria dependiente del Ministerio de Desarrollo Rural y Tierras mediante nota CITE: DGAF-C-EXT Nº 384/2023 (operación bimonetaria), para"/>
    <m/>
    <m/>
    <m/>
    <m/>
    <m/>
    <m/>
    <n v="0"/>
    <n v="6406512.8399999999"/>
    <n v="6406512.8399999999"/>
  </r>
  <r>
    <x v="0"/>
    <n v="2"/>
    <x v="0"/>
    <x v="68"/>
    <n v="5702"/>
    <s v="00099021001"/>
    <s v="De: 00099021001 A:00117012001 Transferencia de recursos a solicitud de la Dirección General de Aeronáutica Civil mediante nota CITE: DAF-2389/2023 DGAC-48258/2023 (operación bimonetaria), por concepto de recursos depositados por la IATA por"/>
    <m/>
    <m/>
    <m/>
    <m/>
    <m/>
    <m/>
    <n v="610158.57999999996"/>
    <n v="0"/>
    <n v="610158.57999999996"/>
  </r>
  <r>
    <x v="0"/>
    <n v="2"/>
    <x v="0"/>
    <x v="68"/>
    <n v="5704"/>
    <s v="00099021001"/>
    <s v="De: 00099021001 A:00287104333 Transferencia de recursos a solicitud del Fondo Nacional de Inversión Productiva y Social mediante nota CITE: FPS/GFA/UFI/TES/TRL/00343/2023 (operación bimonetaria), para el pago de Comprobantes C-31, en el mar"/>
    <m/>
    <m/>
    <m/>
    <m/>
    <m/>
    <m/>
    <n v="36318164.390000001"/>
    <n v="0"/>
    <n v="36318164.390000001"/>
  </r>
  <r>
    <x v="0"/>
    <n v="2"/>
    <x v="0"/>
    <x v="68"/>
    <n v="5706"/>
    <s v="00099021001"/>
    <s v="De: 00099021001 A:00086057006 De: 00086057006 Transferencia de recursos a solicitud del Ministerio de Medio Ambiente y Agua mediante nota CITE: CAR/UCPPAAP/CG/ADM N°0953/2023 (operación bimonetaria), para la ejecución de programas saneamien"/>
    <m/>
    <m/>
    <m/>
    <m/>
    <m/>
    <m/>
    <n v="14035525.630000001"/>
    <n v="0"/>
    <n v="14035525.630000001"/>
  </r>
  <r>
    <x v="3"/>
    <n v="5"/>
    <x v="2"/>
    <x v="68"/>
    <n v="5706"/>
    <s v="00086057006"/>
    <s v="De: 00099021001 A:00086057006 De: 00086057006 Transferencia de recursos a solicitud del Ministerio de Medio Ambiente y Agua mediante nota CITE: CAR/UCPPAAP/CG/ADM N°0953/2023 (operación bimonetaria), para la ejecución de programas saneamien"/>
    <m/>
    <m/>
    <m/>
    <m/>
    <m/>
    <m/>
    <n v="0"/>
    <n v="14035525.630000001"/>
    <n v="14035525.630000001"/>
  </r>
  <r>
    <x v="0"/>
    <n v="2"/>
    <x v="0"/>
    <x v="68"/>
    <n v="5708"/>
    <s v="00099021001"/>
    <s v="De: 00099021001 A:00086057002 De: 00099021001 A: 00086057002 Transferencia de recursos a solicitud del Ministerio de Medio Ambiente y Agua mediante nota CITE: CAR/UCPPAAP/CG/ADM N°0954/2023 (operación bimonetaria), para la implementación de"/>
    <m/>
    <m/>
    <m/>
    <m/>
    <m/>
    <m/>
    <n v="6796804.6500000004"/>
    <n v="0"/>
    <n v="6796804.6500000004"/>
  </r>
  <r>
    <x v="3"/>
    <n v="5"/>
    <x v="2"/>
    <x v="68"/>
    <n v="5708"/>
    <s v="00086057002"/>
    <s v="De: 00099021001 A:00086057002 De: 00099021001 A: 00086057002 Transferencia de recursos a solicitud del Ministerio de Medio Ambiente y Agua mediante nota CITE: CAR/UCPPAAP/CG/ADM N°0954/2023 (operación bimonetaria), para la implementación de"/>
    <m/>
    <m/>
    <m/>
    <m/>
    <m/>
    <m/>
    <n v="0"/>
    <n v="6796804.6500000004"/>
    <n v="6796804.6500000004"/>
  </r>
  <r>
    <x v="3"/>
    <n v="10"/>
    <x v="2"/>
    <x v="69"/>
    <n v="5787"/>
    <s v="00086107008"/>
    <s v="De: 00066047003 A:00086107008 Transferencia de recursos a solicitud del Ministerio de Planificación del Desarrollo mediante nota CITE: MPD/VIPFE/DGPP/UP-NE 1885/2023, para la Ejecución del Proyecto Construcción Sistema de Riego Villa San Jo"/>
    <m/>
    <m/>
    <m/>
    <m/>
    <m/>
    <m/>
    <n v="0"/>
    <n v="31969.39"/>
    <n v="31969.39"/>
  </r>
  <r>
    <x v="3"/>
    <n v="10"/>
    <x v="2"/>
    <x v="69"/>
    <n v="5788"/>
    <s v="00086107008"/>
    <s v="De: 00066047003 A:00086107008 Transferencia de recursos a solicitud del Ministerio de Planificación del Desarrollo mediante nota CITE: MPD/VIPFE/DGPP/UP-NE 1865/2023, para la Ejecución del Proyecto Construcción Sistema de Riego Circuata Pol"/>
    <m/>
    <m/>
    <m/>
    <m/>
    <m/>
    <m/>
    <n v="0"/>
    <n v="30678.3"/>
    <n v="30678.3"/>
  </r>
  <r>
    <x v="3"/>
    <n v="10"/>
    <x v="2"/>
    <x v="69"/>
    <n v="5789"/>
    <s v="00086107008"/>
    <s v="De: 00066047003 A:00086107008 Transferencia de recursos a solicitud del Ministerio de Planificación del Desarrollo mediante nota CITE: MPD/VIPFE/DGPP/UP-NE 1884/2023, para la Ejecución del Proyecto Construcción Presa y Sistema de Riego Pina"/>
    <m/>
    <m/>
    <m/>
    <m/>
    <m/>
    <m/>
    <n v="0"/>
    <n v="73250.63"/>
    <n v="73250.63"/>
  </r>
  <r>
    <x v="3"/>
    <n v="10"/>
    <x v="2"/>
    <x v="69"/>
    <n v="5802"/>
    <s v="00086107010"/>
    <s v="De: 00066047003 A:00086107010 Transferencia de recursos a solicitud del Ministerio de Planificación del Desarrollo mediante nota CITE: MPD/VIPFE/DGPP/UP-NE 1777/2023, correspondiente al Estudio de Diseño Técnico de Preinversión EDTP Compone"/>
    <m/>
    <m/>
    <m/>
    <m/>
    <m/>
    <m/>
    <n v="0"/>
    <n v="274053.11"/>
    <n v="274053.11"/>
  </r>
  <r>
    <x v="3"/>
    <n v="10"/>
    <x v="2"/>
    <x v="69"/>
    <n v="5803"/>
    <s v="00086107006"/>
    <s v="De: 00066047003 A:00086107006 Transferencia de recursos a solicitud del Ministerio de Planificación del Desarrollo mediante nota CITE: MPD/VIPFE/DGPP/UP-NE 1847/2023, para la Ejecución del Proyecto Construcción Sistema de Distribución y Tec"/>
    <m/>
    <m/>
    <m/>
    <m/>
    <m/>
    <m/>
    <n v="0"/>
    <n v="134614.18"/>
    <n v="134614.18"/>
  </r>
  <r>
    <x v="3"/>
    <n v="10"/>
    <x v="2"/>
    <x v="69"/>
    <n v="5804"/>
    <s v="00086107009"/>
    <s v="De: 00066047003 A:00086107009 Transferencia de recursos a solicitud del Ministerio de Planificación del Desarrollo mediante nota CITE: MPD/VIPFE/DGPP/UP-NE 1855/2023, para la Ejecución del Proyecto Construcción Represa de Agua en San Miguel"/>
    <m/>
    <m/>
    <m/>
    <m/>
    <m/>
    <m/>
    <n v="0"/>
    <n v="230039.93"/>
    <n v="230039.93"/>
  </r>
  <r>
    <x v="0"/>
    <n v="2"/>
    <x v="0"/>
    <x v="70"/>
    <n v="5920"/>
    <s v="00099021001"/>
    <s v="De: 00099021001 A:00086047005 Transferencia de recursos a solicitud de la Unidad de Coordinación y Ejecución del Programa Más Inversión para Riego UCEP MI RIEGO dependiente del Ministerio de Medio Ambiente y Agua mediante nota CITE: MMAyA/"/>
    <m/>
    <m/>
    <m/>
    <m/>
    <m/>
    <m/>
    <n v="6859949.9900000002"/>
    <n v="0"/>
    <n v="6859949.9900000002"/>
  </r>
  <r>
    <x v="3"/>
    <n v="4"/>
    <x v="2"/>
    <x v="70"/>
    <n v="5920"/>
    <s v="00086047005"/>
    <s v="De: 00099021001 A:00086047005 Transferencia de recursos a solicitud de la Unidad de Coordinación y Ejecución del Programa Más Inversión para Riego UCEP MI RIEGO dependiente del Ministerio de Medio Ambiente y Agua mediante nota CITE: MMAyA/"/>
    <m/>
    <m/>
    <m/>
    <m/>
    <m/>
    <m/>
    <n v="0"/>
    <n v="6859949.9900000002"/>
    <n v="6859949.9900000002"/>
  </r>
  <r>
    <x v="0"/>
    <n v="2"/>
    <x v="0"/>
    <x v="70"/>
    <n v="5922"/>
    <s v="00099021001"/>
    <s v="De: 00099021001 A:00383012001 Transferencia de recursos a solicitud de la Agencia Boliviana de Correos dependiente del Ministerio de Obras Públicas, Servicios y Vivienda mediante nota CITE: AGBC-AGBC/DAF/TFC-CPRV-0513-CAR/2023 (operación bi"/>
    <m/>
    <m/>
    <m/>
    <m/>
    <m/>
    <m/>
    <n v="1047485.71"/>
    <n v="0"/>
    <n v="1047485.71"/>
  </r>
  <r>
    <x v="0"/>
    <n v="2"/>
    <x v="0"/>
    <x v="70"/>
    <n v="5925"/>
    <s v="00099021001"/>
    <s v="De: 00099021001 A:00132039201 Transferencia de recursos a solicitud del Servicio de Desarrollo de las Empresas Públicas Productivas mediante nota CITE: SEDEM/GG/EB/Nº 01605/2023 (operación bimonetaria), para realizar la devolución de fondo"/>
    <m/>
    <m/>
    <m/>
    <m/>
    <m/>
    <m/>
    <n v="16464"/>
    <n v="0"/>
    <n v="16464"/>
  </r>
  <r>
    <x v="9"/>
    <n v="3"/>
    <x v="8"/>
    <x v="70"/>
    <n v="5925"/>
    <s v="00132039201"/>
    <s v="De: 00099021001 A:00132039201 Transferencia de recursos a solicitud del Servicio de Desarrollo de las Empresas Públicas Productivas mediante nota CITE: SEDEM/GG/EB/Nº 01605/2023 (operación bimonetaria), para realizar la devolución de fondo"/>
    <m/>
    <m/>
    <m/>
    <m/>
    <m/>
    <m/>
    <n v="0"/>
    <n v="16464"/>
    <n v="16464"/>
  </r>
  <r>
    <x v="3"/>
    <n v="10"/>
    <x v="2"/>
    <x v="70"/>
    <n v="5926"/>
    <s v="00086107004"/>
    <s v="De: 00066047003 A:00086107004 Transferencia de recursos a solicitud del Ministerio de Planificación del Desarrollo mediante nota CITE: MPD/VIPFE/DGPP/UP-NE 1891/2023, para la Ejecución del Proyecto Construcción Sistema de Riego Represa de T"/>
    <m/>
    <m/>
    <m/>
    <m/>
    <m/>
    <m/>
    <n v="0"/>
    <n v="99692.65"/>
    <n v="99692.65"/>
  </r>
  <r>
    <x v="3"/>
    <n v="10"/>
    <x v="2"/>
    <x v="70"/>
    <n v="5927"/>
    <s v="00086107008"/>
    <s v="De: 00066047003 A:00086107008 Transferencia de recursos a solicitud del Ministerio de Planificación del Desarrollo mediante nota CITE: MPD/VIPFE/DGPP/UP-NE 1898/2023, para la Ejecución del Proyecto Construcción Presa y Sistema de Riego Cent"/>
    <m/>
    <m/>
    <m/>
    <m/>
    <m/>
    <m/>
    <n v="0"/>
    <n v="77961.23"/>
    <n v="77961.23"/>
  </r>
  <r>
    <x v="3"/>
    <n v="10"/>
    <x v="2"/>
    <x v="70"/>
    <n v="5928"/>
    <s v="00086107004"/>
    <s v="De: 00066047003 A:00086107004 Transferencia de recursos a solicitud del Ministerio de Planificación del Desarrollo mediante nota CITE: MPD/VIPFE/DGPP/UP-NE 1899/2023, para la Ejecución del Proyecto Mejoramiento y Ampliación del Sistema de R"/>
    <m/>
    <m/>
    <m/>
    <m/>
    <m/>
    <m/>
    <n v="0"/>
    <n v="27135.94"/>
    <n v="27135.94"/>
  </r>
  <r>
    <x v="3"/>
    <n v="10"/>
    <x v="2"/>
    <x v="70"/>
    <n v="5929"/>
    <s v="00086107004"/>
    <s v="De: 00066047003 A:00086107004 Transferencia de recursos a solicitud del Ministerio de Planificación del Desarrollo mediante nota CITE: MPD/VIPFE/DGPP/UP-NE 1900/2023, para la Ejecución del Proyecto Construcción Sistema de Riego Central Agr"/>
    <m/>
    <m/>
    <m/>
    <m/>
    <m/>
    <m/>
    <n v="0"/>
    <n v="75620.17"/>
    <n v="75620.17"/>
  </r>
  <r>
    <x v="0"/>
    <n v="2"/>
    <x v="0"/>
    <x v="70"/>
    <n v="5931"/>
    <s v="00099021001"/>
    <s v="De: 00099021001 A:00041097001 Transferencia de recursos a solicitud del Ministerio de Desarrollo Productivo y Economía Plural mediante nota CITE: CAR/PDUL/CN Nº 0269/2023 (operación bimonetaria), correspondiente al Programa de Dinamizació"/>
    <m/>
    <m/>
    <m/>
    <m/>
    <m/>
    <m/>
    <n v="3430000"/>
    <n v="0"/>
    <n v="3430000"/>
  </r>
  <r>
    <x v="0"/>
    <n v="2"/>
    <x v="0"/>
    <x v="71"/>
    <n v="5958"/>
    <s v="00099021001"/>
    <s v="De: 00099021001 A:00287104327 Transferencia de recursos a solicitud del Fondo Nacional de Inversión Productiva y Social mediante nota CITE: FPS/GFA/UFI/TES/TRL/0348/2023 (operación bimonetaria) para el pago de Comprobantes C-31, en el marc"/>
    <m/>
    <m/>
    <m/>
    <m/>
    <m/>
    <m/>
    <n v="13720000"/>
    <n v="0"/>
    <n v="13720000"/>
  </r>
  <r>
    <x v="22"/>
    <n v="10"/>
    <x v="21"/>
    <x v="71"/>
    <n v="5958"/>
    <s v="00287104327"/>
    <s v="De: 00099021001 A:00287104327 Transferencia de recursos a solicitud del Fondo Nacional de Inversión Productiva y Social mediante nota CITE: FPS/GFA/UFI/TES/TRL/0348/2023 (operación bimonetaria) para el pago de Comprobantes C-31, en el marc"/>
    <m/>
    <m/>
    <m/>
    <m/>
    <m/>
    <m/>
    <n v="0"/>
    <n v="13720000"/>
    <n v="13720000"/>
  </r>
  <r>
    <x v="0"/>
    <n v="2"/>
    <x v="0"/>
    <x v="71"/>
    <n v="5960"/>
    <s v="00099021001"/>
    <s v="De: 00099021001 A:00287104318 Transferencia de recursos a solicitud del Fondo Nacional de Inversión Productiva y Social mediante nota CITE: FPS/GFA/UFI/TES/TRL/00345/2023 (operación bimonetaria), para el pago de Comprobantes C-31, en el mar"/>
    <m/>
    <m/>
    <m/>
    <m/>
    <m/>
    <m/>
    <n v="1959460.9"/>
    <n v="0"/>
    <n v="1959460.9"/>
  </r>
  <r>
    <x v="22"/>
    <n v="10"/>
    <x v="21"/>
    <x v="71"/>
    <n v="5960"/>
    <s v="00287104318"/>
    <s v="De: 00099021001 A:00287104318 Transferencia de recursos a solicitud del Fondo Nacional de Inversión Productiva y Social mediante nota CITE: FPS/GFA/UFI/TES/TRL/00345/2023 (operación bimonetaria), para el pago de Comprobantes C-31, en el mar"/>
    <m/>
    <m/>
    <m/>
    <m/>
    <m/>
    <m/>
    <n v="0"/>
    <n v="1959460.9"/>
    <n v="1959460.9"/>
  </r>
  <r>
    <x v="17"/>
    <n v="8"/>
    <x v="16"/>
    <x v="71"/>
    <n v="5962"/>
    <s v="00047081101"/>
    <s v="De: 00047081101 A:00099021001 Transferencia de recursos a solicitud del Servicio Nacional de Sanidad Agropecuaria e Inocuidad Alimentaria mediante nota CITE: SENASAG/UNAAF/Nº 124/2023 y nota de la Dirección General de Crédito Público CITE:"/>
    <m/>
    <m/>
    <m/>
    <m/>
    <m/>
    <m/>
    <n v="275353.68"/>
    <n v="0"/>
    <n v="275353.68"/>
  </r>
  <r>
    <x v="0"/>
    <n v="2"/>
    <x v="0"/>
    <x v="71"/>
    <n v="5962"/>
    <s v="00099021001"/>
    <s v="De: 00047081101 A:00099021001 Transferencia de recursos a solicitud del Servicio Nacional de Sanidad Agropecuaria e Inocuidad Alimentaria mediante nota CITE: SENASAG/UNAAF/Nº 124/2023 y nota de la Dirección General de Crédito Público CITE:"/>
    <m/>
    <m/>
    <m/>
    <m/>
    <m/>
    <m/>
    <n v="0"/>
    <n v="275353.68"/>
    <n v="275353.68"/>
  </r>
  <r>
    <x v="23"/>
    <n v="4"/>
    <x v="22"/>
    <x v="71"/>
    <n v="5963"/>
    <s v="00066047003"/>
    <s v="De: 00066047003 A:00081127002 Transferencia de recursos a solicitud del Ministerio de Planificación del Desarrollo mediante nota CITE: MPD/VIPFE/DGPP/UP-NE 1932/2023, para la Ejecución del Proyecto Mejoramiento y Ampliación del Aeropuerto d"/>
    <m/>
    <m/>
    <m/>
    <m/>
    <m/>
    <m/>
    <n v="152915.84"/>
    <n v="0"/>
    <n v="152915.84"/>
  </r>
  <r>
    <x v="24"/>
    <n v="12"/>
    <x v="23"/>
    <x v="71"/>
    <n v="5963"/>
    <s v="00081127002"/>
    <s v="De: 00066047003 A:00081127002 Transferencia de recursos a solicitud del Ministerio de Planificación del Desarrollo mediante nota CITE: MPD/VIPFE/DGPP/UP-NE 1932/2023, para la Ejecución del Proyecto Mejoramiento y Ampliación del Aeropuerto d"/>
    <m/>
    <m/>
    <m/>
    <m/>
    <m/>
    <m/>
    <n v="0"/>
    <n v="152915.84"/>
    <n v="152915.84"/>
  </r>
  <r>
    <x v="0"/>
    <n v="2"/>
    <x v="0"/>
    <x v="71"/>
    <n v="5967"/>
    <s v="00099024113"/>
    <s v="De: 00099024113 A:00016011001 Transferencia de recursos a solicitud de la Unidad de Proyectos Especiales (UPRE) dependiente del Ministerio de la Presidencia mediante nota CITE: MP/UPR/6384/2023, registro que fue apropiada de forma incorrect"/>
    <m/>
    <m/>
    <m/>
    <m/>
    <m/>
    <m/>
    <n v="14090.2"/>
    <n v="0"/>
    <n v="14090.2"/>
  </r>
  <r>
    <x v="25"/>
    <n v="1"/>
    <x v="24"/>
    <x v="71"/>
    <n v="5967"/>
    <s v="00016011001"/>
    <s v="De: 00099024113 A:00016011001 Transferencia de recursos a solicitud de la Unidad de Proyectos Especiales (UPRE) dependiente del Ministerio de la Presidencia mediante nota CITE: MP/UPR/6384/2023, registro que fue apropiada de forma incorrect"/>
    <m/>
    <m/>
    <m/>
    <m/>
    <m/>
    <m/>
    <n v="0"/>
    <n v="14090.2"/>
    <n v="14090.2"/>
  </r>
  <r>
    <x v="23"/>
    <n v="4"/>
    <x v="22"/>
    <x v="71"/>
    <n v="5968"/>
    <s v="00066047003"/>
    <s v="De: 00066047003 A:00086107005 Transferencia de recursos a solicitud del Ministerio de Planificación del Desarrollo mediante nota CITE: MPD/VIPFE/DGPP/UP-NE 1937/2023, para la Ejecución del Proyecto Construcción Sistema de Riego Cantón Cohon"/>
    <m/>
    <m/>
    <m/>
    <m/>
    <m/>
    <m/>
    <n v="31532.16"/>
    <n v="0"/>
    <n v="31532.16"/>
  </r>
  <r>
    <x v="3"/>
    <n v="10"/>
    <x v="2"/>
    <x v="71"/>
    <n v="5968"/>
    <s v="00086107005"/>
    <s v="De: 00066047003 A:00086107005 Transferencia de recursos a solicitud del Ministerio de Planificación del Desarrollo mediante nota CITE: MPD/VIPFE/DGPP/UP-NE 1937/2023, para la Ejecución del Proyecto Construcción Sistema de Riego Cantón Cohon"/>
    <m/>
    <m/>
    <m/>
    <m/>
    <m/>
    <m/>
    <n v="0"/>
    <n v="31532.16"/>
    <n v="31532.16"/>
  </r>
  <r>
    <x v="23"/>
    <n v="4"/>
    <x v="22"/>
    <x v="71"/>
    <n v="5969"/>
    <s v="00066047003"/>
    <s v="De: 00066047003 A:00086107005 Transferencia de recursos a solicitud del Ministerio de Planificación del Desarrollo mediante nota CITE: MPD/VIPFE/DGPP/UP-NE 1934/2023, para la Ejecución del Proyecto Construcción Presa Comunidades Laimiña, Ch"/>
    <m/>
    <m/>
    <m/>
    <m/>
    <m/>
    <m/>
    <n v="121359.73"/>
    <n v="0"/>
    <n v="121359.73"/>
  </r>
  <r>
    <x v="3"/>
    <n v="10"/>
    <x v="2"/>
    <x v="71"/>
    <n v="5969"/>
    <s v="00086107005"/>
    <s v="De: 00066047003 A:00086107005 Transferencia de recursos a solicitud del Ministerio de Planificación del Desarrollo mediante nota CITE: MPD/VIPFE/DGPP/UP-NE 1934/2023, para la Ejecución del Proyecto Construcción Presa Comunidades Laimiña, Ch"/>
    <m/>
    <m/>
    <m/>
    <m/>
    <m/>
    <m/>
    <n v="0"/>
    <n v="121359.73"/>
    <n v="121359.73"/>
  </r>
  <r>
    <x v="23"/>
    <n v="4"/>
    <x v="22"/>
    <x v="71"/>
    <n v="5970"/>
    <s v="00066047003"/>
    <s v="De: 00066047003 A:00086107007 Transferencia de recursos a solicitud del Ministerio de Planificación del Desarrollo mediante nota CITE: MPD/VIPFE/DGPP/UP-NE 1935/2023, para la Ejecución del Proyecto Construcción Sistema de Riego La Pampa Zon"/>
    <m/>
    <m/>
    <m/>
    <m/>
    <m/>
    <m/>
    <n v="178251.12"/>
    <n v="0"/>
    <n v="178251.12"/>
  </r>
  <r>
    <x v="3"/>
    <n v="10"/>
    <x v="2"/>
    <x v="71"/>
    <n v="5970"/>
    <s v="00086107007"/>
    <s v="De: 00066047003 A:00086107007 Transferencia de recursos a solicitud del Ministerio de Planificación del Desarrollo mediante nota CITE: MPD/VIPFE/DGPP/UP-NE 1935/2023, para la Ejecución del Proyecto Construcción Sistema de Riego La Pampa Zon"/>
    <m/>
    <m/>
    <m/>
    <m/>
    <m/>
    <m/>
    <n v="0"/>
    <n v="178251.12"/>
    <n v="178251.12"/>
  </r>
  <r>
    <x v="0"/>
    <n v="2"/>
    <x v="0"/>
    <x v="72"/>
    <n v="5977"/>
    <s v="00099021001"/>
    <s v="De: 00099021001 A:00291084302 Transferencia de recursos a solicitud de la Administradora Boliviana de Carreteras mediante nota CITE: ABC/GNA/SAF/ATE/2023-2688 (operación bimonetaria), para el pago a beneficiarios (TC 6,86) H.R 2023-15689-"/>
    <m/>
    <m/>
    <m/>
    <m/>
    <m/>
    <m/>
    <n v="37730000"/>
    <n v="0"/>
    <n v="37730000"/>
  </r>
  <r>
    <x v="2"/>
    <n v="8"/>
    <x v="1"/>
    <x v="72"/>
    <n v="5977"/>
    <s v="00291084302"/>
    <s v="De: 00099021001 A:00291084302 Transferencia de recursos a solicitud de la Administradora Boliviana de Carreteras mediante nota CITE: ABC/GNA/SAF/ATE/2023-2688 (operación bimonetaria), para el pago a beneficiarios (TC 6,86) H.R 2023-15689-"/>
    <m/>
    <m/>
    <m/>
    <m/>
    <m/>
    <m/>
    <n v="0"/>
    <n v="37730000"/>
    <n v="37730000"/>
  </r>
  <r>
    <x v="0"/>
    <n v="2"/>
    <x v="0"/>
    <x v="73"/>
    <n v="6001"/>
    <s v="00099021001"/>
    <s v="De: 00099021001 A:00086077009 Transferencia que realizamos a solicitud de la Unidad Coordinadora y Ejecutora de Programas y Proyectos del Ministerio de Medio Ambiente y Agua mediante nota CITE: CAR/UCEP-MMAyA N° 1092/2023 UCEP-MMAyA/2023-04"/>
    <m/>
    <m/>
    <m/>
    <m/>
    <m/>
    <m/>
    <n v="8296956.4500000002"/>
    <n v="0"/>
    <n v="8296956.4500000002"/>
  </r>
  <r>
    <x v="3"/>
    <n v="7"/>
    <x v="2"/>
    <x v="73"/>
    <n v="6001"/>
    <s v="00086077009"/>
    <s v="De: 00099021001 A:00086077009 Transferencia que realizamos a solicitud de la Unidad Coordinadora y Ejecutora de Programas y Proyectos del Ministerio de Medio Ambiente y Agua mediante nota CITE: CAR/UCEP-MMAyA N° 1092/2023 UCEP-MMAyA/2023-04"/>
    <m/>
    <m/>
    <m/>
    <m/>
    <m/>
    <m/>
    <n v="0"/>
    <n v="8296956.4500000002"/>
    <n v="8296956.4500000002"/>
  </r>
  <r>
    <x v="0"/>
    <n v="2"/>
    <x v="0"/>
    <x v="73"/>
    <n v="6023"/>
    <s v="00099021001"/>
    <s v="De: 00099021001 A:00291014380 Transferencia de recursos a solicitud de la Administradora Boliviana de Carreteras mediante nota CITE: ABC/GNA/SAF/ATE/2023-2691 (operación bimonetaria), para el pago a beneficiarios (TC 6,86) H.R 2023-15984-"/>
    <m/>
    <m/>
    <m/>
    <m/>
    <m/>
    <m/>
    <n v="6860000"/>
    <n v="0"/>
    <n v="6860000"/>
  </r>
  <r>
    <x v="2"/>
    <n v="1"/>
    <x v="1"/>
    <x v="73"/>
    <n v="6023"/>
    <s v="00291014380"/>
    <s v="De: 00099021001 A:00291014380 Transferencia de recursos a solicitud de la Administradora Boliviana de Carreteras mediante nota CITE: ABC/GNA/SAF/ATE/2023-2691 (operación bimonetaria), para el pago a beneficiarios (TC 6,86) H.R 2023-15984-"/>
    <m/>
    <m/>
    <m/>
    <m/>
    <m/>
    <m/>
    <n v="0"/>
    <n v="6860000"/>
    <n v="6860000"/>
  </r>
  <r>
    <x v="0"/>
    <n v="2"/>
    <x v="0"/>
    <x v="73"/>
    <n v="6024"/>
    <s v="00099021001"/>
    <s v="De: 00099021001 A:00291014376 Transferencia de recursos a solicitud de la Administradora Boliviana de Carreteras mediante nota CITE: ABC/GNA/SAF/ATE/2023-2691 (operación bimonetaria), para el pago a beneficiarios (TC 6,86) H.R 2023-15984-"/>
    <m/>
    <m/>
    <m/>
    <m/>
    <m/>
    <m/>
    <n v="10290000"/>
    <n v="0"/>
    <n v="10290000"/>
  </r>
  <r>
    <x v="2"/>
    <n v="1"/>
    <x v="1"/>
    <x v="73"/>
    <n v="6024"/>
    <s v="00291014376"/>
    <s v="De: 00099021001 A:00291014376 Transferencia de recursos a solicitud de la Administradora Boliviana de Carreteras mediante nota CITE: ABC/GNA/SAF/ATE/2023-2691 (operación bimonetaria), para el pago a beneficiarios (TC 6,86) H.R 2023-15984-"/>
    <m/>
    <m/>
    <m/>
    <m/>
    <m/>
    <m/>
    <n v="0"/>
    <n v="10290000"/>
    <n v="10290000"/>
  </r>
  <r>
    <x v="0"/>
    <n v="2"/>
    <x v="0"/>
    <x v="73"/>
    <n v="6025"/>
    <s v="00099021001"/>
    <s v="De: 00099021001 A:00291014346 Transferencia de recursos a solicitud de la Administradora Boliviana de Carreteras mediante nota CITE: ABC/GNA/SAF/ATE/2023-2691 (operación bimonetaria), para el pago a beneficiarios (TC 6,86) H.R 2023-15984-"/>
    <m/>
    <m/>
    <m/>
    <m/>
    <m/>
    <m/>
    <n v="205800"/>
    <n v="0"/>
    <n v="205800"/>
  </r>
  <r>
    <x v="2"/>
    <n v="1"/>
    <x v="1"/>
    <x v="73"/>
    <n v="6025"/>
    <s v="00291014346"/>
    <s v="De: 00099021001 A:00291014346 Transferencia de recursos a solicitud de la Administradora Boliviana de Carreteras mediante nota CITE: ABC/GNA/SAF/ATE/2023-2691 (operación bimonetaria), para el pago a beneficiarios (TC 6,86) H.R 2023-15984-"/>
    <m/>
    <m/>
    <m/>
    <m/>
    <m/>
    <m/>
    <n v="0"/>
    <n v="205800"/>
    <n v="205800"/>
  </r>
  <r>
    <x v="0"/>
    <n v="2"/>
    <x v="0"/>
    <x v="74"/>
    <n v="6129"/>
    <s v="00099021001"/>
    <s v="De: 00099021001 A:00383012001 Transferencia de recursos a solicitud de la Agencia Boliviana de Correos dependiente del Ministerio de Obras Públicas, Servicios y Vivienda mediante nota CITE: AGBC-AGBC/DAF/TFC-CPRV-0537-CAR/2023 (operación bi"/>
    <m/>
    <m/>
    <m/>
    <m/>
    <m/>
    <m/>
    <n v="28497.61"/>
    <n v="0"/>
    <n v="28497.61"/>
  </r>
  <r>
    <x v="0"/>
    <n v="2"/>
    <x v="0"/>
    <x v="74"/>
    <n v="6131"/>
    <s v="00099021001"/>
    <s v="De: 00099021001 A:00253018012 Transferencia de recursos a solicitud del Programa Multipropósito de Agua Potable y Riego para los Municipios de Batallas, Pucarani y El Alto dependiente del Ministerio de Medio Ambiente y Agua mediante nota CI"/>
    <m/>
    <m/>
    <m/>
    <m/>
    <m/>
    <m/>
    <n v="4994105.79"/>
    <n v="0"/>
    <n v="4994105.79"/>
  </r>
  <r>
    <x v="4"/>
    <n v="1"/>
    <x v="3"/>
    <x v="74"/>
    <n v="6131"/>
    <s v="00253018012"/>
    <s v="De: 00099021001 A:00253018012 Transferencia de recursos a solicitud del Programa Multipropósito de Agua Potable y Riego para los Municipios de Batallas, Pucarani y El Alto dependiente del Ministerio de Medio Ambiente y Agua mediante nota CI"/>
    <m/>
    <m/>
    <m/>
    <m/>
    <m/>
    <m/>
    <n v="0"/>
    <n v="4994105.79"/>
    <n v="4994105.79"/>
  </r>
  <r>
    <x v="0"/>
    <n v="2"/>
    <x v="0"/>
    <x v="74"/>
    <n v="6158"/>
    <s v="00099021001"/>
    <s v="De: 00099021001 A:00514014302 Transferencia de recursos a solicitud del a Empresa Nacional de Electricidad mediante nota CITE: ENDE-DEEM-12/21-23 (operación bimonetaria), para el programa de expansión de infraestructura eléctrica component"/>
    <m/>
    <m/>
    <m/>
    <m/>
    <m/>
    <m/>
    <n v="1372000"/>
    <n v="0"/>
    <n v="1372000"/>
  </r>
  <r>
    <x v="26"/>
    <n v="1"/>
    <x v="25"/>
    <x v="74"/>
    <n v="6158"/>
    <s v="00514014302"/>
    <s v="De: 00099021001 A:00514014302 Transferencia de recursos a solicitud del a Empresa Nacional de Electricidad mediante nota CITE: ENDE-DEEM-12/21-23 (operación bimonetaria), para el programa de expansión de infraestructura eléctrica component"/>
    <m/>
    <m/>
    <m/>
    <m/>
    <m/>
    <m/>
    <n v="0"/>
    <n v="1372000"/>
    <n v="1372000"/>
  </r>
  <r>
    <x v="0"/>
    <n v="2"/>
    <x v="0"/>
    <x v="75"/>
    <n v="6187"/>
    <s v="00099021001"/>
    <s v="De: 00099021001 A:00047377001 Transferencia de recursos a solicitud del Ministerio de Desarrollo Rural y Tierras mediante nota CITE: MDRYT-UE-APROCAM/PRCC-AR/0460-2023 (operación bimonetaria), para el Programa Construyendo Resiliencia Ant"/>
    <m/>
    <m/>
    <m/>
    <m/>
    <m/>
    <m/>
    <n v="11956294"/>
    <n v="0"/>
    <n v="11956294"/>
  </r>
  <r>
    <x v="0"/>
    <n v="2"/>
    <x v="0"/>
    <x v="75"/>
    <n v="6189"/>
    <s v="00099021001"/>
    <s v="De: 00099021001 A:00086057007 Transferencia de recursos a solicitud del Programa Ampliación y Mejora para Abastecimientos Sostenible y Resiliente de Agua en Ciudades, dependiente del Ministerio de Medio Ambiente y Agua mediante nota CITE: C"/>
    <m/>
    <m/>
    <m/>
    <m/>
    <m/>
    <m/>
    <n v="3068772.5"/>
    <n v="0"/>
    <n v="3068772.5"/>
  </r>
  <r>
    <x v="3"/>
    <n v="5"/>
    <x v="2"/>
    <x v="75"/>
    <n v="6189"/>
    <s v="00086057007"/>
    <s v="De: 00099021001 A:00086057007 Transferencia de recursos a solicitud del Programa Ampliación y Mejora para Abastecimientos Sostenible y Resiliente de Agua en Ciudades, dependiente del Ministerio de Medio Ambiente y Agua mediante nota CITE: C"/>
    <m/>
    <m/>
    <m/>
    <m/>
    <m/>
    <m/>
    <n v="0"/>
    <n v="3068772.5"/>
    <n v="3068772.5"/>
  </r>
  <r>
    <x v="0"/>
    <n v="2"/>
    <x v="0"/>
    <x v="76"/>
    <n v="6364"/>
    <s v="00099021001"/>
    <s v="De: 00099021001 A:00378012002 Transferencia a solicitud del Servicio Nacional Textil (SENATEX) dependiente del Ministerio de Desarrollo Productivo y Economía Plural mediante nota CITE: CAR/SENATEX/UAF Nº 0391/2023 (operación bimonetaria), T"/>
    <m/>
    <m/>
    <m/>
    <m/>
    <m/>
    <m/>
    <n v="165326"/>
    <n v="0"/>
    <n v="165326"/>
  </r>
  <r>
    <x v="20"/>
    <n v="1"/>
    <x v="19"/>
    <x v="76"/>
    <n v="6364"/>
    <s v="00378012002"/>
    <s v="De: 00099021001 A:00378012002 Transferencia a solicitud del Servicio Nacional Textil (SENATEX) dependiente del Ministerio de Desarrollo Productivo y Economía Plural mediante nota CITE: CAR/SENATEX/UAF Nº 0391/2023 (operación bimonetaria), T"/>
    <m/>
    <m/>
    <m/>
    <m/>
    <m/>
    <m/>
    <n v="0"/>
    <n v="165326"/>
    <n v="165326"/>
  </r>
  <r>
    <x v="0"/>
    <n v="2"/>
    <x v="0"/>
    <x v="76"/>
    <n v="6377"/>
    <s v="00099021001"/>
    <s v="De: 00099021001 A:00015011107 Transferencia Bimonetaria de recursos (1 de 5) a solicitud del Ministerio de Gobierno mediante nota CITE: MG/DGAA/UF/T/Nº 393/2023 e informes adjuntos por concepto de distribuciones (GASTOS DE ADMINISTRACIÓN);"/>
    <m/>
    <m/>
    <m/>
    <m/>
    <m/>
    <m/>
    <n v="63988.43"/>
    <n v="0"/>
    <n v="63988.43"/>
  </r>
  <r>
    <x v="13"/>
    <n v="1"/>
    <x v="12"/>
    <x v="76"/>
    <n v="6377"/>
    <s v="00015011107"/>
    <s v="De: 00099021001 A:00015011107 Transferencia Bimonetaria de recursos (1 de 5) a solicitud del Ministerio de Gobierno mediante nota CITE: MG/DGAA/UF/T/Nº 393/2023 e informes adjuntos por concepto de distribuciones (GASTOS DE ADMINISTRACIÓN);"/>
    <m/>
    <m/>
    <m/>
    <m/>
    <m/>
    <m/>
    <n v="0"/>
    <n v="63988.43"/>
    <n v="63988.43"/>
  </r>
  <r>
    <x v="0"/>
    <n v="2"/>
    <x v="0"/>
    <x v="76"/>
    <n v="6379"/>
    <s v="00099021001"/>
    <s v="De: 00099021001 A:00015011107 Transferencia Bimonetaria de recursos (2 de 5) a solicitud del Ministerio de Gobierno mediante nota CITE: MG/DGAA/UF/T/Nº 393/2023 e informes adjuntos por concepto de distribuciones (FONDO DE DEVOLUCIÓN); en el"/>
    <m/>
    <m/>
    <m/>
    <m/>
    <m/>
    <m/>
    <n v="491789.7"/>
    <n v="0"/>
    <n v="491789.7"/>
  </r>
  <r>
    <x v="13"/>
    <n v="1"/>
    <x v="12"/>
    <x v="76"/>
    <n v="6379"/>
    <s v="00015011107"/>
    <s v="De: 00099021001 A:00015011107 Transferencia Bimonetaria de recursos (2 de 5) a solicitud del Ministerio de Gobierno mediante nota CITE: MG/DGAA/UF/T/Nº 393/2023 e informes adjuntos por concepto de distribuciones (FONDO DE DEVOLUCIÓN); en el"/>
    <m/>
    <m/>
    <m/>
    <m/>
    <m/>
    <m/>
    <n v="0"/>
    <n v="491789.7"/>
    <n v="491789.7"/>
  </r>
  <r>
    <x v="0"/>
    <n v="2"/>
    <x v="0"/>
    <x v="76"/>
    <n v="6381"/>
    <s v="00099021001"/>
    <s v="De: 00099021001 A:00015011107 Transferencia Bimonetaria de recursos (3 de 5) a solicitud del Ministerio de Gobierno mediante nota CITE: MG/DGAA/UF/T/Nº 393/2023 e informes adjuntos por concepto de distribuciones (DISTRIBUCIONES); en el marc"/>
    <m/>
    <m/>
    <m/>
    <m/>
    <m/>
    <m/>
    <n v="6032010.4199999999"/>
    <n v="0"/>
    <n v="6032010.4199999999"/>
  </r>
  <r>
    <x v="13"/>
    <n v="1"/>
    <x v="12"/>
    <x v="76"/>
    <n v="6381"/>
    <s v="00015011107"/>
    <s v="De: 00099021001 A:00015011107 Transferencia Bimonetaria de recursos (3 de 5) a solicitud del Ministerio de Gobierno mediante nota CITE: MG/DGAA/UF/T/Nº 393/2023 e informes adjuntos por concepto de distribuciones (DISTRIBUCIONES); en el marc"/>
    <m/>
    <m/>
    <m/>
    <m/>
    <m/>
    <m/>
    <n v="0"/>
    <n v="6032010.4199999999"/>
    <n v="6032010.4199999999"/>
  </r>
  <r>
    <x v="0"/>
    <n v="2"/>
    <x v="0"/>
    <x v="76"/>
    <n v="6383"/>
    <s v="00099021001"/>
    <s v="De: 00099021001 A:00015011107 Transferencia Bimonetaria de recursos (4 de 5) a solicitud del Ministerio de Gobierno mediante nota CITE: MG/DGAA/UF/T/Nº 393/2023 e informes adjuntos por concepto de distribuciones (DIRCABI); en el marco de la"/>
    <m/>
    <m/>
    <m/>
    <m/>
    <m/>
    <m/>
    <n v="1856003.18"/>
    <n v="0"/>
    <n v="1856003.18"/>
  </r>
  <r>
    <x v="13"/>
    <n v="1"/>
    <x v="12"/>
    <x v="76"/>
    <n v="6383"/>
    <s v="00015011107"/>
    <s v="De: 00099021001 A:00015011107 Transferencia Bimonetaria de recursos (4 de 5) a solicitud del Ministerio de Gobierno mediante nota CITE: MG/DGAA/UF/T/Nº 393/2023 e informes adjuntos por concepto de distribuciones (DIRCABI); en el marco de la"/>
    <m/>
    <m/>
    <m/>
    <m/>
    <m/>
    <m/>
    <n v="0"/>
    <n v="1856003.18"/>
    <n v="1856003.18"/>
  </r>
  <r>
    <x v="0"/>
    <n v="2"/>
    <x v="0"/>
    <x v="76"/>
    <n v="6385"/>
    <s v="00099021001"/>
    <s v="De: 00099021001 A:00015011107 Transferencia Bimonetaria de recursos (5 de 5) a solicitud del Ministerio de Gobierno mediante nota CITE: MG/DGAA/UF/T/Nº 393/2023 e informes adjuntos por concepto de distribuciones (MIN. PÚBLICO); en el marco"/>
    <m/>
    <m/>
    <m/>
    <m/>
    <m/>
    <m/>
    <n v="1392002.46"/>
    <n v="0"/>
    <n v="1392002.46"/>
  </r>
  <r>
    <x v="13"/>
    <n v="1"/>
    <x v="12"/>
    <x v="76"/>
    <n v="6385"/>
    <s v="00015011107"/>
    <s v="De: 00099021001 A:00015011107 Transferencia Bimonetaria de recursos (5 de 5) a solicitud del Ministerio de Gobierno mediante nota CITE: MG/DGAA/UF/T/Nº 393/2023 e informes adjuntos por concepto de distribuciones (MIN. PÚBLICO); en el marco"/>
    <m/>
    <m/>
    <m/>
    <m/>
    <m/>
    <m/>
    <n v="0"/>
    <n v="1392002.46"/>
    <n v="1392002.46"/>
  </r>
  <r>
    <x v="0"/>
    <n v="2"/>
    <x v="0"/>
    <x v="76"/>
    <n v="6387"/>
    <s v="00099021001"/>
    <s v="De: 00099021001 A:00015011107 Transferencia Bimonetaria de recursos (1 de 5) a solicitud del Ministerio de Gobierno mediante nota CITE: MG/DGAA/UF/T/Nº 389/2023 e informes adjuntos por concepto de distribuciones (GASTOS DE ADMINISTRACIÓN);"/>
    <m/>
    <m/>
    <m/>
    <m/>
    <m/>
    <m/>
    <n v="1360"/>
    <n v="0"/>
    <n v="1360"/>
  </r>
  <r>
    <x v="13"/>
    <n v="1"/>
    <x v="12"/>
    <x v="76"/>
    <n v="6387"/>
    <s v="00015011107"/>
    <s v="De: 00099021001 A:00015011107 Transferencia Bimonetaria de recursos (1 de 5) a solicitud del Ministerio de Gobierno mediante nota CITE: MG/DGAA/UF/T/Nº 389/2023 e informes adjuntos por concepto de distribuciones (GASTOS DE ADMINISTRACIÓN);"/>
    <m/>
    <m/>
    <m/>
    <m/>
    <m/>
    <m/>
    <n v="0"/>
    <n v="1360"/>
    <n v="1360"/>
  </r>
  <r>
    <x v="0"/>
    <n v="2"/>
    <x v="0"/>
    <x v="76"/>
    <n v="6389"/>
    <s v="00099021001"/>
    <s v="De: 00099021001 A:00015011107 Transferencia Bimonetaria de recursos (2 de 5) a solicitud del Ministerio de Gobierno mediante nota CITE: MG/DGAA/UF/T/Nº 389/2023 e informes adjuntos por concepto de distribuciones (FONDO DE DEVOLUCIÓN); en el"/>
    <m/>
    <m/>
    <m/>
    <m/>
    <m/>
    <m/>
    <n v="3090.43"/>
    <n v="0"/>
    <n v="3090.43"/>
  </r>
  <r>
    <x v="13"/>
    <n v="1"/>
    <x v="12"/>
    <x v="76"/>
    <n v="6389"/>
    <s v="00015011107"/>
    <s v="De: 00099021001 A:00015011107 Transferencia Bimonetaria de recursos (2 de 5) a solicitud del Ministerio de Gobierno mediante nota CITE: MG/DGAA/UF/T/Nº 389/2023 e informes adjuntos por concepto de distribuciones (FONDO DE DEVOLUCIÓN); en el"/>
    <m/>
    <m/>
    <m/>
    <m/>
    <m/>
    <m/>
    <n v="0"/>
    <n v="3090.43"/>
    <n v="3090.43"/>
  </r>
  <r>
    <x v="0"/>
    <n v="2"/>
    <x v="0"/>
    <x v="76"/>
    <n v="6391"/>
    <s v="00099021001"/>
    <s v="De: 00099021001 A:00015011107 Transferencia Bimonetaria de recursos (3 de 5) a solicitud del Ministerio de Gobierno mediante nota CITE: MG/DGAA/UF/T/Nº 389/2023 e informes adjuntos por concepto de distribuciones (DISTRIBUCIONES); en el marc"/>
    <m/>
    <m/>
    <m/>
    <m/>
    <m/>
    <m/>
    <n v="37282.800000000003"/>
    <n v="0"/>
    <n v="37282.800000000003"/>
  </r>
  <r>
    <x v="13"/>
    <n v="1"/>
    <x v="12"/>
    <x v="76"/>
    <n v="6391"/>
    <s v="00015011107"/>
    <s v="De: 00099021001 A:00015011107 Transferencia Bimonetaria de recursos (3 de 5) a solicitud del Ministerio de Gobierno mediante nota CITE: MG/DGAA/UF/T/Nº 389/2023 e informes adjuntos por concepto de distribuciones (DISTRIBUCIONES); en el marc"/>
    <m/>
    <m/>
    <m/>
    <m/>
    <m/>
    <m/>
    <n v="0"/>
    <n v="37282.800000000003"/>
    <n v="37282.800000000003"/>
  </r>
  <r>
    <x v="0"/>
    <n v="2"/>
    <x v="0"/>
    <x v="76"/>
    <n v="6393"/>
    <s v="00099021001"/>
    <s v="De: 00099021001 A:00015011107 Transferencia Bimonetaria de recursos (4 de 5) a solicitud del Ministerio de Gobierno mediante nota CITE: MG/DGAA/UF/T/Nº 389/2023 e informes adjuntos por concepto de distribuciones (DIRCABI); en el marco de la"/>
    <m/>
    <m/>
    <m/>
    <m/>
    <m/>
    <m/>
    <n v="11471.64"/>
    <n v="0"/>
    <n v="11471.64"/>
  </r>
  <r>
    <x v="13"/>
    <n v="1"/>
    <x v="12"/>
    <x v="76"/>
    <n v="6393"/>
    <s v="00015011107"/>
    <s v="De: 00099021001 A:00015011107 Transferencia Bimonetaria de recursos (4 de 5) a solicitud del Ministerio de Gobierno mediante nota CITE: MG/DGAA/UF/T/Nº 389/2023 e informes adjuntos por concepto de distribuciones (DIRCABI); en el marco de la"/>
    <m/>
    <m/>
    <m/>
    <m/>
    <m/>
    <m/>
    <n v="0"/>
    <n v="11471.64"/>
    <n v="11471.64"/>
  </r>
  <r>
    <x v="0"/>
    <n v="2"/>
    <x v="0"/>
    <x v="76"/>
    <n v="6395"/>
    <s v="00099021001"/>
    <s v="De: 00099021001 A:00015011107 Transferencia Bimonetaria de recursos (5 de 5) a solicitud del Ministerio de Gobierno mediante nota CITE: MG/DGAA/UF/T/Nº 389/2023 e informes adjuntos por concepto de distribuciones (MIN. PÚBLICO); en el marco"/>
    <m/>
    <m/>
    <m/>
    <m/>
    <m/>
    <m/>
    <n v="8603.74"/>
    <n v="0"/>
    <n v="8603.74"/>
  </r>
  <r>
    <x v="13"/>
    <n v="1"/>
    <x v="12"/>
    <x v="76"/>
    <n v="6395"/>
    <s v="00015011107"/>
    <s v="De: 00099021001 A:00015011107 Transferencia Bimonetaria de recursos (5 de 5) a solicitud del Ministerio de Gobierno mediante nota CITE: MG/DGAA/UF/T/Nº 389/2023 e informes adjuntos por concepto de distribuciones (MIN. PÚBLICO); en el marco"/>
    <m/>
    <m/>
    <m/>
    <m/>
    <m/>
    <m/>
    <n v="0"/>
    <n v="8603.74"/>
    <n v="8603.74"/>
  </r>
  <r>
    <x v="0"/>
    <n v="2"/>
    <x v="0"/>
    <x v="76"/>
    <n v="6427"/>
    <s v="00099021001"/>
    <s v="De: 00099021001 A:00086018043 Transferencia de recursos a solicitud del Ministerio de Medio Ambiente y Agua mediante nota CITE: MMAYA/DGAA No. 564/2023 (operación bimonetaria), para el pago de planillas de sueldo a consultores individuales"/>
    <m/>
    <m/>
    <m/>
    <m/>
    <m/>
    <m/>
    <n v="307939.5"/>
    <n v="0"/>
    <n v="307939.5"/>
  </r>
  <r>
    <x v="3"/>
    <n v="1"/>
    <x v="2"/>
    <x v="76"/>
    <n v="6427"/>
    <s v="00086018043"/>
    <s v="De: 00099021001 A:00086018043 Transferencia de recursos a solicitud del Ministerio de Medio Ambiente y Agua mediante nota CITE: MMAYA/DGAA No. 564/2023 (operación bimonetaria), para el pago de planillas de sueldo a consultores individuales"/>
    <m/>
    <m/>
    <m/>
    <m/>
    <m/>
    <m/>
    <n v="0"/>
    <n v="307939.5"/>
    <n v="307939.5"/>
  </r>
  <r>
    <x v="0"/>
    <n v="2"/>
    <x v="0"/>
    <x v="76"/>
    <n v="6429"/>
    <s v="00099021001"/>
    <s v="De: 00099021001 A:00086017006 Transferencia de recursos a solicitud del Programa Agua y Saneamiento en Ciudades Intermedias y Menores - PASCIM del Viceministerio de Agua Potable y Saneamiento Básico mediante nota CITE: MMAYA/DGAA No. 561/2"/>
    <m/>
    <m/>
    <m/>
    <m/>
    <m/>
    <m/>
    <n v="2628338.41"/>
    <n v="0"/>
    <n v="2628338.41"/>
  </r>
  <r>
    <x v="3"/>
    <n v="1"/>
    <x v="2"/>
    <x v="76"/>
    <n v="6429"/>
    <s v="00086017006"/>
    <s v="De: 00099021001 A:00086017006 Transferencia de recursos a solicitud del Programa Agua y Saneamiento en Ciudades Intermedias y Menores - PASCIM del Viceministerio de Agua Potable y Saneamiento Básico mediante nota CITE: MMAYA/DGAA No. 561/2"/>
    <m/>
    <m/>
    <m/>
    <m/>
    <m/>
    <m/>
    <n v="0"/>
    <n v="2628338.41"/>
    <n v="2628338.41"/>
  </r>
  <r>
    <x v="0"/>
    <n v="2"/>
    <x v="0"/>
    <x v="76"/>
    <n v="6433"/>
    <s v="00099021001"/>
    <s v="De: 00099021001 A:00206044302 Transferencia de recursos a solicitud del Instituto Nacional de Estadística mediante nota CITE: INE-DGE-CGP-JNAP-CPV Nº 02944/2023- (operación bimonetaria), para el Programa de Censo de Población y vivienda (TC"/>
    <m/>
    <m/>
    <m/>
    <m/>
    <m/>
    <m/>
    <n v="54880000"/>
    <n v="0"/>
    <n v="54880000"/>
  </r>
  <r>
    <x v="27"/>
    <n v="4"/>
    <x v="26"/>
    <x v="76"/>
    <n v="6433"/>
    <s v="00206044302"/>
    <s v="De: 00099021001 A:00206044302 Transferencia de recursos a solicitud del Instituto Nacional de Estadística mediante nota CITE: INE-DGE-CGP-JNAP-CPV Nº 02944/2023- (operación bimonetaria), para el Programa de Censo de Población y vivienda (TC"/>
    <m/>
    <m/>
    <m/>
    <m/>
    <m/>
    <m/>
    <n v="0"/>
    <n v="54880000"/>
    <n v="54880000"/>
  </r>
  <r>
    <x v="23"/>
    <n v="1"/>
    <x v="22"/>
    <x v="76"/>
    <n v="6434"/>
    <s v="00066011102"/>
    <s v="De: 00066011102 A:00099021001 Transferencia a solicitud del Ministerio de Planificación del Desarrollo mediante nota CITE: MPD/DGAA/UF/T-NE 0073/2023 y la nota interna CITE: MEFP/VTCP/DGCP/UODP/Nº 1196/2023 H.R. 2023-15489-R"/>
    <m/>
    <m/>
    <m/>
    <m/>
    <m/>
    <m/>
    <n v="5413.72"/>
    <n v="0"/>
    <n v="5413.72"/>
  </r>
  <r>
    <x v="0"/>
    <n v="2"/>
    <x v="0"/>
    <x v="76"/>
    <n v="6435"/>
    <s v="00099021001"/>
    <s v="De: 00099021001 A:00287104334 Transferencia de recursos a solicitud del Fondo Nacional de Inversión Productiva y Social mediante nota CITE: FPS/GFA/UFI/TES/TRL/00363/2023, (operación bimonetaria), para realizar pagos en el marco del Cont"/>
    <m/>
    <m/>
    <m/>
    <m/>
    <m/>
    <m/>
    <n v="68600000"/>
    <n v="0"/>
    <n v="68600000"/>
  </r>
  <r>
    <x v="22"/>
    <n v="10"/>
    <x v="21"/>
    <x v="76"/>
    <n v="6435"/>
    <s v="00287104334"/>
    <s v="De: 00099021001 A:00287104334 Transferencia de recursos a solicitud del Fondo Nacional de Inversión Productiva y Social mediante nota CITE: FPS/GFA/UFI/TES/TRL/00363/2023, (operación bimonetaria), para realizar pagos en el marco del Cont"/>
    <m/>
    <m/>
    <m/>
    <m/>
    <m/>
    <m/>
    <n v="0"/>
    <n v="68600000"/>
    <n v="68600000"/>
  </r>
  <r>
    <x v="0"/>
    <n v="2"/>
    <x v="0"/>
    <x v="76"/>
    <n v="6438"/>
    <s v="00099021001"/>
    <s v="De: 00099021001 A:00015011107 Transferencia Bimonetaria de recursos (1 de 3) a solicitud del Ministerio de Gobierno mediante nota CITE: MG/DGAA/UF/T/Nº 390/2023 e informes adjuntos por concepto de distribuciones (DIPREVCON); en el marco de"/>
    <m/>
    <m/>
    <m/>
    <m/>
    <m/>
    <m/>
    <n v="366823.13"/>
    <n v="0"/>
    <n v="366823.13"/>
  </r>
  <r>
    <x v="13"/>
    <n v="1"/>
    <x v="12"/>
    <x v="76"/>
    <n v="6438"/>
    <s v="00015011107"/>
    <s v="De: 00099021001 A:00015011107 Transferencia Bimonetaria de recursos (1 de 3) a solicitud del Ministerio de Gobierno mediante nota CITE: MG/DGAA/UF/T/Nº 390/2023 e informes adjuntos por concepto de distribuciones (DIPREVCON); en el marco de"/>
    <m/>
    <m/>
    <m/>
    <m/>
    <m/>
    <m/>
    <n v="0"/>
    <n v="366823.13"/>
    <n v="366823.13"/>
  </r>
  <r>
    <x v="0"/>
    <n v="2"/>
    <x v="0"/>
    <x v="76"/>
    <n v="6440"/>
    <s v="00099021001"/>
    <s v="De: 00099021001 A:00015011107 Transferencia Bimonetaria de recursos (2 de 3) a solicitud del Ministerio de Gobierno mediante nota CITE: MG/DGAA/UF/T/Nº 390/2023 e informes adjuntos por concepto de distribuciones (DIRCABI); en el marco de la"/>
    <m/>
    <m/>
    <m/>
    <m/>
    <m/>
    <m/>
    <n v="112868.68"/>
    <n v="0"/>
    <n v="112868.68"/>
  </r>
  <r>
    <x v="13"/>
    <n v="1"/>
    <x v="12"/>
    <x v="76"/>
    <n v="6440"/>
    <s v="00015011107"/>
    <s v="De: 00099021001 A:00015011107 Transferencia Bimonetaria de recursos (2 de 3) a solicitud del Ministerio de Gobierno mediante nota CITE: MG/DGAA/UF/T/Nº 390/2023 e informes adjuntos por concepto de distribuciones (DIRCABI); en el marco de la"/>
    <m/>
    <m/>
    <m/>
    <m/>
    <m/>
    <m/>
    <n v="0"/>
    <n v="112868.68"/>
    <n v="112868.68"/>
  </r>
  <r>
    <x v="0"/>
    <n v="2"/>
    <x v="0"/>
    <x v="76"/>
    <n v="6442"/>
    <s v="00099021001"/>
    <s v="De: 00099021001 A:00015011107 Transferencia Bimonetaria de recursos (3 de 3) a solicitud del Ministerio de Gobierno mediante nota CITE: MG/DGAA/UF/T/Nº 390/2023 e informes adjuntos por concepto de distribuciones (MINISTERIO PÚBLICO); en el"/>
    <m/>
    <m/>
    <m/>
    <m/>
    <m/>
    <m/>
    <n v="84651.51"/>
    <n v="0"/>
    <n v="84651.51"/>
  </r>
  <r>
    <x v="13"/>
    <n v="1"/>
    <x v="12"/>
    <x v="76"/>
    <n v="6442"/>
    <s v="00015011107"/>
    <s v="De: 00099021001 A:00015011107 Transferencia Bimonetaria de recursos (3 de 3) a solicitud del Ministerio de Gobierno mediante nota CITE: MG/DGAA/UF/T/Nº 390/2023 e informes adjuntos por concepto de distribuciones (MINISTERIO PÚBLICO); en el"/>
    <m/>
    <m/>
    <m/>
    <m/>
    <m/>
    <m/>
    <n v="0"/>
    <n v="84651.51"/>
    <n v="84651.51"/>
  </r>
  <r>
    <x v="0"/>
    <n v="2"/>
    <x v="0"/>
    <x v="77"/>
    <n v="6548"/>
    <s v="00099021001"/>
    <s v="De: 00099021001 A:00212014306 Transferencia de recursos a solicitud del Instituo Nacional de Reforma Agraria dependiente del Ministerio de Desarrollo Rural y Tierras mediante nota CITE: DGAF-C-EXT Nº 403/2023 (operación bimonetaria), para"/>
    <m/>
    <m/>
    <m/>
    <m/>
    <m/>
    <m/>
    <n v="22844753.539999999"/>
    <n v="0"/>
    <n v="22844753.539999999"/>
  </r>
  <r>
    <x v="21"/>
    <n v="1"/>
    <x v="20"/>
    <x v="77"/>
    <n v="6548"/>
    <s v="00212014306"/>
    <s v="De: 00099021001 A:00212014306 Transferencia de recursos a solicitud del Instituo Nacional de Reforma Agraria dependiente del Ministerio de Desarrollo Rural y Tierras mediante nota CITE: DGAF-C-EXT Nº 403/2023 (operación bimonetaria), para"/>
    <m/>
    <m/>
    <m/>
    <m/>
    <m/>
    <m/>
    <n v="0"/>
    <n v="22844753.539999999"/>
    <n v="22844753.539999999"/>
  </r>
  <r>
    <x v="0"/>
    <n v="2"/>
    <x v="0"/>
    <x v="78"/>
    <n v="6918"/>
    <s v="00099021001"/>
    <s v="De: 00389012001 A:00099021001 Transferencia a solicitud de la Dirección General de Administración y Finanzas Territoriales mediante nota interna CITE: MEFP/VTCP/DGAFT/USCFT/N°199/2023, por concepto de recuperaciones de la deuda emergente de"/>
    <m/>
    <m/>
    <m/>
    <m/>
    <m/>
    <m/>
    <n v="0"/>
    <n v="140543.63"/>
    <n v="140543.63"/>
  </r>
  <r>
    <x v="2"/>
    <n v="1"/>
    <x v="1"/>
    <x v="79"/>
    <n v="6958"/>
    <s v="00291012009"/>
    <s v="De: 00291012009 A:00099021001 Transferencia que realizamos a solicitud de la Dirección General de Crédito Público mediante nota CITE: MEFP/VTCP/DGCP/UODP/Nº 1211/2023 en cumplimiento a lo establecido en el parágrafo III de la Disposición A"/>
    <m/>
    <m/>
    <m/>
    <m/>
    <m/>
    <m/>
    <n v="2102443.9500000002"/>
    <n v="0"/>
    <n v="2102443.9500000002"/>
  </r>
  <r>
    <x v="3"/>
    <n v="1"/>
    <x v="2"/>
    <x v="79"/>
    <n v="6959"/>
    <s v="00086011101"/>
    <s v="De: 00086011101 A:00099021001 Transferencia que realizamos a solicitud de la Dirección General de Crédito Público mediante nota CITE: MEFP/VTCP/DGCP/UODP/Nº 1211/2023 en cumplimiento a lo establecido en el parágrafo III de la Disposición A"/>
    <m/>
    <m/>
    <m/>
    <m/>
    <m/>
    <m/>
    <n v="159481.82999999999"/>
    <n v="0"/>
    <n v="159481.82999999999"/>
  </r>
  <r>
    <x v="0"/>
    <n v="2"/>
    <x v="0"/>
    <x v="79"/>
    <n v="6962"/>
    <s v="00099021001"/>
    <s v="De: 00099021001 A:00117012001 Transferencia de recursos a solicitud de la Dirección General de Aeronáutica Civil mediante nota CITE: DAF-2703/2023 DGAC-51688/2023 (operación bimonetaria), por concepto de recursos depositados por la IATA por"/>
    <m/>
    <m/>
    <m/>
    <m/>
    <m/>
    <m/>
    <n v="647671.81000000006"/>
    <n v="0"/>
    <n v="647671.81000000006"/>
  </r>
  <r>
    <x v="28"/>
    <n v="1"/>
    <x v="27"/>
    <x v="79"/>
    <n v="6962"/>
    <s v="00117012001"/>
    <s v="De: 00099021001 A:00117012001 Transferencia de recursos a solicitud de la Dirección General de Aeronáutica Civil mediante nota CITE: DAF-2703/2023 DGAC-51688/2023 (operación bimonetaria), por concepto de recursos depositados por la IATA por"/>
    <m/>
    <m/>
    <m/>
    <m/>
    <m/>
    <m/>
    <n v="0"/>
    <n v="647671.81000000006"/>
    <n v="647671.81000000006"/>
  </r>
  <r>
    <x v="0"/>
    <n v="2"/>
    <x v="0"/>
    <x v="79"/>
    <n v="6965"/>
    <s v="00099021001"/>
    <s v="De: 00099021001 A:00015011107 Transferencia Bimonetaria de recursos (1 de 3) a solicitud del Ministerio de Gobierno mediante nota CITE: MG/DGAA/UF/T/Nº 396/2023 e informes adjuntos por concepto de distribuciones (DIPREVCON); en el marco de"/>
    <m/>
    <m/>
    <m/>
    <m/>
    <m/>
    <m/>
    <n v="495408.28"/>
    <n v="0"/>
    <n v="495408.28"/>
  </r>
  <r>
    <x v="13"/>
    <n v="1"/>
    <x v="12"/>
    <x v="79"/>
    <n v="6965"/>
    <s v="00015011107"/>
    <s v="De: 00099021001 A:00015011107 Transferencia Bimonetaria de recursos (1 de 3) a solicitud del Ministerio de Gobierno mediante nota CITE: MG/DGAA/UF/T/Nº 396/2023 e informes adjuntos por concepto de distribuciones (DIPREVCON); en el marco de"/>
    <m/>
    <m/>
    <m/>
    <m/>
    <m/>
    <m/>
    <n v="0"/>
    <n v="495408.28"/>
    <n v="495408.28"/>
  </r>
  <r>
    <x v="0"/>
    <n v="2"/>
    <x v="0"/>
    <x v="79"/>
    <n v="6967"/>
    <s v="00099021001"/>
    <s v="De: 00099021001 A:00015011107 Transferencia Bimonetaria de recursos (2 de 3) a solicitud del Ministerio de Gobierno mediante nota CITE: MG/DGAA/UF/T/Nº 396/2023 e informes adjuntos por concepto de distribuciones (DIRCABI); en el marco de la"/>
    <m/>
    <m/>
    <m/>
    <m/>
    <m/>
    <m/>
    <n v="152433.32"/>
    <n v="0"/>
    <n v="152433.32"/>
  </r>
  <r>
    <x v="13"/>
    <n v="1"/>
    <x v="12"/>
    <x v="79"/>
    <n v="6967"/>
    <s v="00015011107"/>
    <s v="De: 00099021001 A:00015011107 Transferencia Bimonetaria de recursos (2 de 3) a solicitud del Ministerio de Gobierno mediante nota CITE: MG/DGAA/UF/T/Nº 396/2023 e informes adjuntos por concepto de distribuciones (DIRCABI); en el marco de la"/>
    <m/>
    <m/>
    <m/>
    <m/>
    <m/>
    <m/>
    <n v="0"/>
    <n v="152433.32"/>
    <n v="152433.32"/>
  </r>
  <r>
    <x v="0"/>
    <n v="2"/>
    <x v="0"/>
    <x v="79"/>
    <n v="6969"/>
    <s v="00099021001"/>
    <s v="De: 00099021001 A:00015011107 Transferencia Bimonetaria de recursos (3 de 3) a solicitud del Ministerio de Gobierno mediante nota CITE: MG/DGAA/UF/T/Nº 396/2023 e informes adjuntos por concepto de distribuciones (MINISTERIO PÚBLICO); en el"/>
    <m/>
    <m/>
    <m/>
    <m/>
    <m/>
    <m/>
    <n v="114324.99"/>
    <n v="0"/>
    <n v="114324.99"/>
  </r>
  <r>
    <x v="13"/>
    <n v="1"/>
    <x v="12"/>
    <x v="79"/>
    <n v="6969"/>
    <s v="00015011107"/>
    <s v="De: 00099021001 A:00015011107 Transferencia Bimonetaria de recursos (3 de 3) a solicitud del Ministerio de Gobierno mediante nota CITE: MG/DGAA/UF/T/Nº 396/2023 e informes adjuntos por concepto de distribuciones (MINISTERIO PÚBLICO); en el"/>
    <m/>
    <m/>
    <m/>
    <m/>
    <m/>
    <m/>
    <n v="0"/>
    <n v="114324.99"/>
    <n v="114324.99"/>
  </r>
  <r>
    <x v="0"/>
    <n v="2"/>
    <x v="0"/>
    <x v="79"/>
    <n v="6971"/>
    <s v="00099021001"/>
    <s v="De: 00099021001 A:00015011107 Transferencia Bimonetaria de recursos (1 de 5) a solicitud del Ministerio de Gobierno mediante nota CITE: MG/DGAA/UF/T/Nº 395/2023 e informes adjuntos por concepto de distribuciones (GASTOS DE ADMINISTRACIÓN);"/>
    <m/>
    <m/>
    <m/>
    <m/>
    <m/>
    <m/>
    <n v="24093.14"/>
    <n v="0"/>
    <n v="24093.14"/>
  </r>
  <r>
    <x v="13"/>
    <n v="1"/>
    <x v="12"/>
    <x v="79"/>
    <n v="6971"/>
    <s v="00015011107"/>
    <s v="De: 00099021001 A:00015011107 Transferencia Bimonetaria de recursos (1 de 5) a solicitud del Ministerio de Gobierno mediante nota CITE: MG/DGAA/UF/T/Nº 395/2023 e informes adjuntos por concepto de distribuciones (GASTOS DE ADMINISTRACIÓN);"/>
    <m/>
    <m/>
    <m/>
    <m/>
    <m/>
    <m/>
    <n v="0"/>
    <n v="24093.14"/>
    <n v="24093.14"/>
  </r>
  <r>
    <x v="0"/>
    <n v="2"/>
    <x v="0"/>
    <x v="79"/>
    <n v="6973"/>
    <s v="00099021001"/>
    <s v="De: 00099021001 A:00015011107 Transferencia Bimonetaria de recursos (2 de 5) a solicitud del Ministerio de Gobierno mediante nota CITE: MG/DGAA/UF/T/Nº 395/2023 e informes adjuntos por concepto de distribuciones (FONDO DE DEVOLUCIÓN); en el"/>
    <m/>
    <m/>
    <m/>
    <m/>
    <m/>
    <m/>
    <n v="98916.06"/>
    <n v="0"/>
    <n v="98916.06"/>
  </r>
  <r>
    <x v="13"/>
    <n v="1"/>
    <x v="12"/>
    <x v="79"/>
    <n v="6973"/>
    <s v="00015011107"/>
    <s v="De: 00099021001 A:00015011107 Transferencia Bimonetaria de recursos (2 de 5) a solicitud del Ministerio de Gobierno mediante nota CITE: MG/DGAA/UF/T/Nº 395/2023 e informes adjuntos por concepto de distribuciones (FONDO DE DEVOLUCIÓN); en el"/>
    <m/>
    <m/>
    <m/>
    <m/>
    <m/>
    <m/>
    <n v="0"/>
    <n v="98916.06"/>
    <n v="98916.06"/>
  </r>
  <r>
    <x v="0"/>
    <n v="2"/>
    <x v="0"/>
    <x v="79"/>
    <n v="6975"/>
    <s v="00099021001"/>
    <s v="De: 00099021001 A:00015011107 Transferencia Bimonetaria de recursos (3 de 5) a solicitud del Ministerio de Gobierno mediante nota CITE: MG/DGAA/UF/T/Nº 395/2023 e informes adjuntos por concepto de distribuciones (DISTRIBUCIONES); en el marc"/>
    <m/>
    <m/>
    <m/>
    <m/>
    <m/>
    <m/>
    <n v="1205953.01"/>
    <n v="0"/>
    <n v="1205953.01"/>
  </r>
  <r>
    <x v="13"/>
    <n v="1"/>
    <x v="12"/>
    <x v="79"/>
    <n v="6975"/>
    <s v="00015011107"/>
    <s v="De: 00099021001 A:00015011107 Transferencia Bimonetaria de recursos (3 de 5) a solicitud del Ministerio de Gobierno mediante nota CITE: MG/DGAA/UF/T/Nº 395/2023 e informes adjuntos por concepto de distribuciones (DISTRIBUCIONES); en el marc"/>
    <m/>
    <m/>
    <m/>
    <m/>
    <m/>
    <m/>
    <n v="0"/>
    <n v="1205953.01"/>
    <n v="1205953.01"/>
  </r>
  <r>
    <x v="0"/>
    <n v="2"/>
    <x v="0"/>
    <x v="79"/>
    <n v="6977"/>
    <s v="00099021001"/>
    <s v="De: 00099021001 A:00015011107 Transferencia Bimonetaria de recursos (4 de 5) a solicitud del Ministerio de Gobierno mediante nota CITE: MG/DGAA/UF/T/Nº 395/2023 e informes adjuntos por concepto de distribuciones (DIRCABI); en el marco de la"/>
    <m/>
    <m/>
    <m/>
    <m/>
    <m/>
    <m/>
    <n v="371062.48"/>
    <n v="0"/>
    <n v="371062.48"/>
  </r>
  <r>
    <x v="13"/>
    <n v="1"/>
    <x v="12"/>
    <x v="79"/>
    <n v="6977"/>
    <s v="00015011107"/>
    <s v="De: 00099021001 A:00015011107 Transferencia Bimonetaria de recursos (4 de 5) a solicitud del Ministerio de Gobierno mediante nota CITE: MG/DGAA/UF/T/Nº 395/2023 e informes adjuntos por concepto de distribuciones (DIRCABI); en el marco de la"/>
    <m/>
    <m/>
    <m/>
    <m/>
    <m/>
    <m/>
    <n v="0"/>
    <n v="371062.48"/>
    <n v="371062.48"/>
  </r>
  <r>
    <x v="0"/>
    <n v="2"/>
    <x v="0"/>
    <x v="79"/>
    <n v="6979"/>
    <s v="00099021001"/>
    <s v="De: 00099021001 A:00015011107 Transferencia Bimonetaria de recursos (5 de 5) a solicitud del Ministerio de Gobierno mediante nota CITE: MG/DGAA/UF/T/Nº 395/2023 e informes adjuntos por concepto de distribuciones (MINISTERIO PUBLICO); en el"/>
    <m/>
    <m/>
    <m/>
    <m/>
    <m/>
    <m/>
    <n v="278296.82"/>
    <n v="0"/>
    <n v="278296.82"/>
  </r>
  <r>
    <x v="13"/>
    <n v="1"/>
    <x v="12"/>
    <x v="79"/>
    <n v="6979"/>
    <s v="00015011107"/>
    <s v="De: 00099021001 A:00015011107 Transferencia Bimonetaria de recursos (5 de 5) a solicitud del Ministerio de Gobierno mediante nota CITE: MG/DGAA/UF/T/Nº 395/2023 e informes adjuntos por concepto de distribuciones (MINISTERIO PUBLICO); en el"/>
    <m/>
    <m/>
    <m/>
    <m/>
    <m/>
    <m/>
    <n v="0"/>
    <n v="278296.82"/>
    <n v="278296.82"/>
  </r>
  <r>
    <x v="23"/>
    <n v="3"/>
    <x v="22"/>
    <x v="79"/>
    <n v="6980"/>
    <s v="00066031009"/>
    <s v="De: 00066031009 A:00030011001 Transferencia de recursos a solicitud del Ministerio de Planificación del Desarrollo mediante nota CITE: MPD/VIPFE/DGGFE/UAP-NE 3857/2023, para la Ejecución del Proyecto Herramienta Educativa Audiovisual en la"/>
    <m/>
    <m/>
    <m/>
    <m/>
    <m/>
    <m/>
    <n v="173800"/>
    <n v="0"/>
    <n v="173800"/>
  </r>
  <r>
    <x v="29"/>
    <n v="1"/>
    <x v="28"/>
    <x v="79"/>
    <n v="6980"/>
    <s v="00030011001"/>
    <s v="De: 00066031009 A:00030011001 Transferencia de recursos a solicitud del Ministerio de Planificación del Desarrollo mediante nota CITE: MPD/VIPFE/DGGFE/UAP-NE 3857/2023, para la Ejecución del Proyecto Herramienta Educativa Audiovisual en la"/>
    <m/>
    <m/>
    <m/>
    <m/>
    <m/>
    <m/>
    <n v="0"/>
    <n v="173800"/>
    <n v="173800"/>
  </r>
  <r>
    <x v="23"/>
    <n v="3"/>
    <x v="22"/>
    <x v="79"/>
    <n v="7016"/>
    <s v="00066037001"/>
    <s v="De: 00066037001 A:00086107012 De: 00066037001 A: 00086107012 Transferencia de recursos a solicitud del Ministerio de Planificación del Desarrollo mediante nota CITE: MPD/VIPFE/DGGFE/UAP –NE 3652/2023, para el Proyecto Construcción Muro Defe"/>
    <m/>
    <m/>
    <m/>
    <m/>
    <m/>
    <m/>
    <n v="1892541.3"/>
    <n v="0"/>
    <n v="1892541.3"/>
  </r>
  <r>
    <x v="3"/>
    <n v="10"/>
    <x v="2"/>
    <x v="79"/>
    <n v="7016"/>
    <s v="00086107012"/>
    <s v="De: 00066037001 A:00086107012 De: 00066037001 A: 00086107012 Transferencia de recursos a solicitud del Ministerio de Planificación del Desarrollo mediante nota CITE: MPD/VIPFE/DGGFE/UAP –NE 3652/2023, para el Proyecto Construcción Muro Defe"/>
    <m/>
    <m/>
    <m/>
    <m/>
    <m/>
    <m/>
    <n v="0"/>
    <n v="1892541.3"/>
    <n v="1892541.3"/>
  </r>
  <r>
    <x v="0"/>
    <n v="2"/>
    <x v="0"/>
    <x v="79"/>
    <n v="7072"/>
    <s v="00099021001"/>
    <s v="De: 00099021001 A:00086018043 Transferencia de recursos a solicitud del Ministerio de Medio Ambiente y Agua mediante nota CITE: MMAYA/DGAA No. 572/2023 (operación bimonetaria), para cumplir con los gastos previstos en el mes de diciembre 20"/>
    <m/>
    <m/>
    <m/>
    <m/>
    <m/>
    <m/>
    <n v="1781899.41"/>
    <n v="0"/>
    <n v="1781899.41"/>
  </r>
  <r>
    <x v="3"/>
    <n v="1"/>
    <x v="2"/>
    <x v="79"/>
    <n v="7072"/>
    <s v="00086018043"/>
    <s v="De: 00099021001 A:00086018043 Transferencia de recursos a solicitud del Ministerio de Medio Ambiente y Agua mediante nota CITE: MMAYA/DGAA No. 572/2023 (operación bimonetaria), para cumplir con los gastos previstos en el mes de diciembre 20"/>
    <m/>
    <m/>
    <m/>
    <m/>
    <m/>
    <m/>
    <n v="0"/>
    <n v="1781899.41"/>
    <n v="1781899.41"/>
  </r>
  <r>
    <x v="0"/>
    <n v="2"/>
    <x v="0"/>
    <x v="79"/>
    <n v="7074"/>
    <s v="00099021001"/>
    <s v="De: 00099021001 A:00086057012 Transferencia de recursos a solicitud del Ministerio de Medio Ambiente y Agua mediante nota CITE: CAR/UCPPAAP/CG/ADM No. 12675/2023 (operación bimonetaria), para la Ejecución del Programa de Gestión Integral de"/>
    <m/>
    <m/>
    <m/>
    <m/>
    <m/>
    <m/>
    <n v="14870835.59"/>
    <n v="0"/>
    <n v="14870835.59"/>
  </r>
  <r>
    <x v="3"/>
    <n v="5"/>
    <x v="2"/>
    <x v="79"/>
    <n v="7074"/>
    <s v="00086057012"/>
    <s v="De: 00099021001 A:00086057012 Transferencia de recursos a solicitud del Ministerio de Medio Ambiente y Agua mediante nota CITE: CAR/UCPPAAP/CG/ADM No. 12675/2023 (operación bimonetaria), para la Ejecución del Programa de Gestión Integral de"/>
    <m/>
    <m/>
    <m/>
    <m/>
    <m/>
    <m/>
    <n v="0"/>
    <n v="14870835.59"/>
    <n v="14870835.59"/>
  </r>
  <r>
    <x v="0"/>
    <n v="2"/>
    <x v="0"/>
    <x v="79"/>
    <n v="7076"/>
    <s v="00099021001"/>
    <s v="De: 00099021001 A:00086057007 Transferencia de recursos a solicitud del Ministerio de Medio Ambiente y Agua mediante nota CITE: CAR/UCPPAAP/CG/ADM No. 12661/2023 (operación bimonetaria), para la Ejecución del Programa Ampliación y Mejora pa"/>
    <m/>
    <m/>
    <m/>
    <m/>
    <m/>
    <m/>
    <n v="27440000"/>
    <n v="0"/>
    <n v="27440000"/>
  </r>
  <r>
    <x v="3"/>
    <n v="5"/>
    <x v="2"/>
    <x v="79"/>
    <n v="7076"/>
    <s v="00086057007"/>
    <s v="De: 00099021001 A:00086057007 Transferencia de recursos a solicitud del Ministerio de Medio Ambiente y Agua mediante nota CITE: CAR/UCPPAAP/CG/ADM No. 12661/2023 (operación bimonetaria), para la Ejecución del Programa Ampliación y Mejora pa"/>
    <m/>
    <m/>
    <m/>
    <m/>
    <m/>
    <m/>
    <n v="0"/>
    <n v="27440000"/>
    <n v="27440000"/>
  </r>
  <r>
    <x v="0"/>
    <n v="2"/>
    <x v="0"/>
    <x v="79"/>
    <n v="7078"/>
    <s v="00099021001"/>
    <s v="De: 00099021001 A:00287104311 Transferencia de recursos a solicitud del Fondo Nacional de Inversión Productiva y Social mediante nota CITE: FPS/GFA/UFI/TES/TRL/00375/2023, (operación bimonetaria), para realizar pagos en el marco del Cont"/>
    <m/>
    <m/>
    <m/>
    <m/>
    <m/>
    <m/>
    <n v="2000000"/>
    <n v="0"/>
    <n v="2000000"/>
  </r>
  <r>
    <x v="22"/>
    <n v="10"/>
    <x v="21"/>
    <x v="79"/>
    <n v="7078"/>
    <s v="00287104311"/>
    <s v="De: 00099021001 A:00287104311 Transferencia de recursos a solicitud del Fondo Nacional de Inversión Productiva y Social mediante nota CITE: FPS/GFA/UFI/TES/TRL/00375/2023, (operación bimonetaria), para realizar pagos en el marco del Cont"/>
    <m/>
    <m/>
    <m/>
    <m/>
    <m/>
    <m/>
    <n v="0"/>
    <n v="2000000"/>
    <n v="2000000"/>
  </r>
  <r>
    <x v="0"/>
    <n v="2"/>
    <x v="0"/>
    <x v="79"/>
    <n v="7079"/>
    <s v="00099021001"/>
    <s v="De: 00099021001 A:00865012001 Transferencia de recursos a solicitud del Fondo de Desarrollo del Sistema Financiero y Apoyo al Sector Productivo FONDESIF dependiente del Ministerio de Planificación del Desarrollo mediante nota CITE: FSF-DAA-"/>
    <m/>
    <m/>
    <m/>
    <m/>
    <m/>
    <m/>
    <n v="4444520.05"/>
    <n v="0"/>
    <n v="4444520.05"/>
  </r>
  <r>
    <x v="30"/>
    <n v="1"/>
    <x v="29"/>
    <x v="79"/>
    <n v="7079"/>
    <s v="00865012001"/>
    <s v="De: 00099021001 A:00865012001 Transferencia de recursos a solicitud del Fondo de Desarrollo del Sistema Financiero y Apoyo al Sector Productivo FONDESIF dependiente del Ministerio de Planificación del Desarrollo mediante nota CITE: FSF-DAA-"/>
    <m/>
    <m/>
    <m/>
    <m/>
    <m/>
    <m/>
    <n v="0"/>
    <n v="4444520.05"/>
    <n v="4444520.05"/>
  </r>
  <r>
    <x v="0"/>
    <n v="2"/>
    <x v="0"/>
    <x v="79"/>
    <n v="7081"/>
    <s v="00099021001"/>
    <s v="De: 00099021001 A:00291034305 Transferencia de recursos a solicitud de la Administradora Boliviana de Carreteras mediante nota CITE: ABC/GNA/SAF/ATE/2023-2740 (operación bimonetaria), para el pago a beneficiarios (TC 6,86) H.R 2023-17954-"/>
    <m/>
    <m/>
    <m/>
    <m/>
    <m/>
    <m/>
    <n v="4802000"/>
    <n v="0"/>
    <n v="4802000"/>
  </r>
  <r>
    <x v="2"/>
    <n v="3"/>
    <x v="1"/>
    <x v="79"/>
    <n v="7081"/>
    <s v="00291034305"/>
    <s v="De: 00099021001 A:00291034305 Transferencia de recursos a solicitud de la Administradora Boliviana de Carreteras mediante nota CITE: ABC/GNA/SAF/ATE/2023-2740 (operación bimonetaria), para el pago a beneficiarios (TC 6,86) H.R 2023-17954-"/>
    <m/>
    <m/>
    <m/>
    <m/>
    <m/>
    <m/>
    <n v="0"/>
    <n v="4802000"/>
    <n v="4802000"/>
  </r>
  <r>
    <x v="0"/>
    <n v="2"/>
    <x v="0"/>
    <x v="79"/>
    <n v="7083"/>
    <s v="00099021001"/>
    <s v="De: 00099021001 A:00291024303 Transferencia de recursos a solicitud de la Administradora Boliviana de Carreteras mediante nota CITE: ABC/GNA/SAF/ATE/2023-2782 (operación bimonetaria), para el pago a beneficiarios (TC 6,86) H.R 2023-18672-"/>
    <m/>
    <m/>
    <m/>
    <m/>
    <m/>
    <m/>
    <n v="3430000"/>
    <n v="0"/>
    <n v="3430000"/>
  </r>
  <r>
    <x v="2"/>
    <n v="2"/>
    <x v="1"/>
    <x v="79"/>
    <n v="7083"/>
    <s v="00291024303"/>
    <s v="De: 00099021001 A:00291024303 Transferencia de recursos a solicitud de la Administradora Boliviana de Carreteras mediante nota CITE: ABC/GNA/SAF/ATE/2023-2782 (operación bimonetaria), para el pago a beneficiarios (TC 6,86) H.R 2023-18672-"/>
    <m/>
    <m/>
    <m/>
    <m/>
    <m/>
    <m/>
    <n v="0"/>
    <n v="3430000"/>
    <n v="3430000"/>
  </r>
  <r>
    <x v="0"/>
    <n v="2"/>
    <x v="0"/>
    <x v="79"/>
    <n v="7085"/>
    <s v="00099021001"/>
    <s v="De: 00099021001 A:00291084306 Transferencia de recursos a solicitud de la Administradora Boliviana de Carreteras mediante nota CITE: ABC/GNA/SAF/ATE/2023-2782 (operación bimonetaria), para el pago a beneficiarios (TC 6,86) H.R 2023-18672-"/>
    <m/>
    <m/>
    <m/>
    <m/>
    <m/>
    <m/>
    <n v="9604000"/>
    <n v="0"/>
    <n v="9604000"/>
  </r>
  <r>
    <x v="2"/>
    <n v="8"/>
    <x v="1"/>
    <x v="79"/>
    <n v="7085"/>
    <s v="00291084306"/>
    <s v="De: 00099021001 A:00291084306 Transferencia de recursos a solicitud de la Administradora Boliviana de Carreteras mediante nota CITE: ABC/GNA/SAF/ATE/2023-2782 (operación bimonetaria), para el pago a beneficiarios (TC 6,86) H.R 2023-18672-"/>
    <m/>
    <m/>
    <m/>
    <m/>
    <m/>
    <m/>
    <n v="0"/>
    <n v="9604000"/>
    <n v="9604000"/>
  </r>
  <r>
    <x v="0"/>
    <n v="2"/>
    <x v="0"/>
    <x v="79"/>
    <n v="7087"/>
    <s v="00099021001"/>
    <s v="De: 00099021001 A:00291014338 Transferencia de recursos a solicitud de la Administradora Boliviana de Carreteras mediante nota CITE: ABC/GNA/SAF/ATE/2023-2782 (operación bimonetaria), para el pago a beneficiarios (TC 6,86) H.R 2023-18672-"/>
    <m/>
    <m/>
    <m/>
    <m/>
    <m/>
    <m/>
    <n v="1372000"/>
    <n v="0"/>
    <n v="1372000"/>
  </r>
  <r>
    <x v="2"/>
    <n v="1"/>
    <x v="1"/>
    <x v="79"/>
    <n v="7087"/>
    <s v="00291014338"/>
    <s v="De: 00099021001 A:00291014338 Transferencia de recursos a solicitud de la Administradora Boliviana de Carreteras mediante nota CITE: ABC/GNA/SAF/ATE/2023-2782 (operación bimonetaria), para el pago a beneficiarios (TC 6,86) H.R 2023-18672-"/>
    <m/>
    <m/>
    <m/>
    <m/>
    <m/>
    <m/>
    <n v="0"/>
    <n v="1372000"/>
    <n v="1372000"/>
  </r>
  <r>
    <x v="0"/>
    <n v="2"/>
    <x v="0"/>
    <x v="80"/>
    <n v="7091"/>
    <s v="00099021001"/>
    <s v="De: 00099021001 A:00291014369 Transferencia de recursos a solicitud de la Administradora Boliviana de Carreteras mediante nota CITE: ABC/GNA/SAF/ATE/2023-2793 (operación bimonetaria), para el pago a beneficiarios (TC 6,86) H.R 2023-18838-"/>
    <m/>
    <m/>
    <m/>
    <m/>
    <m/>
    <m/>
    <n v="61740000"/>
    <n v="0"/>
    <n v="61740000"/>
  </r>
  <r>
    <x v="2"/>
    <n v="1"/>
    <x v="1"/>
    <x v="80"/>
    <n v="7091"/>
    <s v="00291014369"/>
    <s v="De: 00099021001 A:00291014369 Transferencia de recursos a solicitud de la Administradora Boliviana de Carreteras mediante nota CITE: ABC/GNA/SAF/ATE/2023-2793 (operación bimonetaria), para el pago a beneficiarios (TC 6,86) H.R 2023-18838-"/>
    <m/>
    <m/>
    <m/>
    <m/>
    <m/>
    <m/>
    <n v="0"/>
    <n v="61740000"/>
    <n v="61740000"/>
  </r>
  <r>
    <x v="0"/>
    <n v="2"/>
    <x v="0"/>
    <x v="80"/>
    <n v="7093"/>
    <s v="00099021001"/>
    <s v="De: 00099021001 A:00086047010 Transferencia de recursos a solicitud del Ministerio de Medio Ambiente y Agua mediante nota CITE: MMAyA/VRHR/UCOORD/UCEP - MI RIEGO FINAN Nº 01257/2023 (operación bimonetaria), para la Ejecución del Programa P"/>
    <m/>
    <m/>
    <m/>
    <m/>
    <m/>
    <m/>
    <n v="30035250.920000002"/>
    <n v="0"/>
    <n v="30035250.920000002"/>
  </r>
  <r>
    <x v="3"/>
    <n v="4"/>
    <x v="2"/>
    <x v="80"/>
    <n v="7093"/>
    <s v="00086047010"/>
    <s v="De: 00099021001 A:00086047010 Transferencia de recursos a solicitud del Ministerio de Medio Ambiente y Agua mediante nota CITE: MMAyA/VRHR/UCOORD/UCEP - MI RIEGO FINAN Nº 01257/2023 (operación bimonetaria), para la Ejecución del Programa P"/>
    <m/>
    <m/>
    <m/>
    <m/>
    <m/>
    <m/>
    <n v="0"/>
    <n v="30035250.920000002"/>
    <n v="30035250.920000002"/>
  </r>
  <r>
    <x v="1"/>
    <n v="1"/>
    <x v="0"/>
    <x v="81"/>
    <n v="7129"/>
    <s v="00099014102"/>
    <s v="De: 00099014102 A:00660012002 Transferencia de recursos a solicitud a solicitud del Órgano Judicial mediante nota CITE: Nº 01011/2022-DGAF/OJ y de acuerdo a las nota internas CITE: MEFP/VTCP/DGPOT/UAOS/Nº 1864/2023 de la Unidad de Administ"/>
    <m/>
    <m/>
    <m/>
    <m/>
    <m/>
    <m/>
    <n v="2673.43"/>
    <n v="0"/>
    <n v="2673.43"/>
  </r>
  <r>
    <x v="11"/>
    <n v="1"/>
    <x v="10"/>
    <x v="81"/>
    <n v="7129"/>
    <s v="00660012002"/>
    <s v="De: 00099014102 A:00660012002 Transferencia de recursos a solicitud a solicitud del Órgano Judicial mediante nota CITE: Nº 01011/2022-DGAF/OJ y de acuerdo a las nota internas CITE: MEFP/VTCP/DGPOT/UAOS/Nº 1864/2023 de la Unidad de Administ"/>
    <m/>
    <m/>
    <m/>
    <m/>
    <m/>
    <m/>
    <n v="0"/>
    <n v="2673.43"/>
    <n v="2673.43"/>
  </r>
  <r>
    <x v="0"/>
    <n v="2"/>
    <x v="0"/>
    <x v="81"/>
    <n v="7131"/>
    <s v="00099021001"/>
    <s v="De: 00099021001 A:00078027009 Transferencia de recursos a solicitud del Ministerio de Hidrocarburos y Energías mediante nota CITE: MHE/VMEER/PEVD/PEIE/2023-0032 (operación bimonetaria) emergentes del Programa de Expansión de Infraestructura"/>
    <m/>
    <m/>
    <m/>
    <m/>
    <m/>
    <m/>
    <n v="862778.91"/>
    <n v="0"/>
    <n v="862778.91"/>
  </r>
  <r>
    <x v="19"/>
    <n v="2"/>
    <x v="18"/>
    <x v="81"/>
    <n v="7131"/>
    <s v="00078027009"/>
    <s v="De: 00099021001 A:00078027009 Transferencia de recursos a solicitud del Ministerio de Hidrocarburos y Energías mediante nota CITE: MHE/VMEER/PEVD/PEIE/2023-0032 (operación bimonetaria) emergentes del Programa de Expansión de Infraestructura"/>
    <m/>
    <m/>
    <m/>
    <m/>
    <m/>
    <m/>
    <n v="0"/>
    <n v="862778.91"/>
    <n v="862778.91"/>
  </r>
  <r>
    <x v="22"/>
    <n v="10"/>
    <x v="21"/>
    <x v="81"/>
    <n v="7138"/>
    <s v="00287102007"/>
    <s v="De: 00287102007 A:00099021001 Transferencia de recursos a solicitud del Fondo Nacional de Inversión Productiva y Social mediante nota CITE: CAR/FPS/GFA/UFI/ Nº 0385/2023, por concepto de multas en favor del Tesoro General de la Nación, co"/>
    <m/>
    <m/>
    <m/>
    <m/>
    <m/>
    <m/>
    <n v="8470.2099999999991"/>
    <n v="0"/>
    <n v="8470.2099999999991"/>
  </r>
  <r>
    <x v="0"/>
    <n v="2"/>
    <x v="0"/>
    <x v="81"/>
    <n v="7138"/>
    <s v="00099021001"/>
    <s v="De: 00287102007 A:00099021001 Transferencia de recursos a solicitud del Fondo Nacional de Inversión Productiva y Social mediante nota CITE: CAR/FPS/GFA/UFI/ Nº 0385/2023, por concepto de multas en favor del Tesoro General de la Nación, co"/>
    <m/>
    <m/>
    <m/>
    <m/>
    <m/>
    <m/>
    <n v="0"/>
    <n v="8470.2099999999991"/>
    <n v="8470.2099999999991"/>
  </r>
  <r>
    <x v="23"/>
    <n v="3"/>
    <x v="22"/>
    <x v="81"/>
    <n v="7139"/>
    <s v="00066031010"/>
    <s v="De: 00066031010 A:00016018011 Transferencia de recursos a solicitud del Ministerio de Planificación del Desarrollo mediante nota CITE: MPD/VIPFE/DGGFE/UAP-NE 3837/2023, para la Ejecución del Proyecto Equipamiento de la Carrera de Electricid"/>
    <m/>
    <m/>
    <m/>
    <m/>
    <m/>
    <m/>
    <n v="860292"/>
    <n v="0"/>
    <n v="860292"/>
  </r>
  <r>
    <x v="25"/>
    <n v="1"/>
    <x v="24"/>
    <x v="81"/>
    <n v="7139"/>
    <s v="00016018011"/>
    <s v="De: 00066031010 A:00016018011 Transferencia de recursos a solicitud del Ministerio de Planificación del Desarrollo mediante nota CITE: MPD/VIPFE/DGGFE/UAP-NE 3837/2023, para la Ejecución del Proyecto Equipamiento de la Carrera de Electricid"/>
    <m/>
    <m/>
    <m/>
    <m/>
    <m/>
    <m/>
    <n v="0"/>
    <n v="860292"/>
    <n v="860292"/>
  </r>
  <r>
    <x v="23"/>
    <n v="3"/>
    <x v="22"/>
    <x v="81"/>
    <n v="7140"/>
    <s v="00066031011"/>
    <s v="De: 00066031011 A:00086071002 Transferencia de recursos a solicitud del Ministerio de Planificación del Desarrollo mediante nota CITE: MPD/VIPFE/DGGFE/UAP-NE 3840/2023, para la Ejecución del Proyecto Ampliación y Mejoramiento Sistema de Agu"/>
    <m/>
    <m/>
    <m/>
    <m/>
    <m/>
    <m/>
    <n v="17372.39"/>
    <n v="0"/>
    <n v="17372.39"/>
  </r>
  <r>
    <x v="3"/>
    <n v="7"/>
    <x v="2"/>
    <x v="81"/>
    <n v="7140"/>
    <s v="00086071002"/>
    <s v="De: 00066031011 A:00086071002 Transferencia de recursos a solicitud del Ministerio de Planificación del Desarrollo mediante nota CITE: MPD/VIPFE/DGGFE/UAP-NE 3840/2023, para la Ejecución del Proyecto Ampliación y Mejoramiento Sistema de Agu"/>
    <m/>
    <m/>
    <m/>
    <m/>
    <m/>
    <m/>
    <n v="0"/>
    <n v="17372.39"/>
    <n v="17372.39"/>
  </r>
  <r>
    <x v="0"/>
    <n v="2"/>
    <x v="0"/>
    <x v="81"/>
    <n v="7142"/>
    <s v="00099021001"/>
    <s v="De: 00099021001 A:00086108004 Transferencia de recursos a solicitud del Ministerio de Medio Ambiente y Agua mediante nota CITE: CAR/UCP-PPCR No. 0666/2023 UCP-PPCR/2023-04160 (operación bimonetaria), de acuerdo al Convenio de Cooperación T"/>
    <m/>
    <m/>
    <m/>
    <m/>
    <m/>
    <m/>
    <n v="998805.92"/>
    <n v="0"/>
    <n v="998805.92"/>
  </r>
  <r>
    <x v="3"/>
    <n v="10"/>
    <x v="2"/>
    <x v="81"/>
    <n v="7142"/>
    <s v="00086108004"/>
    <s v="De: 00099021001 A:00086108004 Transferencia de recursos a solicitud del Ministerio de Medio Ambiente y Agua mediante nota CITE: CAR/UCP-PPCR No. 0666/2023 UCP-PPCR/2023-04160 (operación bimonetaria), de acuerdo al Convenio de Cooperación T"/>
    <m/>
    <m/>
    <m/>
    <m/>
    <m/>
    <m/>
    <n v="0"/>
    <n v="998805.92"/>
    <n v="998805.92"/>
  </r>
  <r>
    <x v="0"/>
    <n v="2"/>
    <x v="0"/>
    <x v="81"/>
    <n v="7144"/>
    <s v="00099021001"/>
    <s v="De: 00099021001 A:00046057009 Transferencia a solicitud del Programa 4612/BL-BO dependiente el Ministerio de Salud y Deportes mediante nota CITE: MSyD/DGP/UGESPRO/ FRISDP/CE/267/2023 (operación bimonetaria), para el Programa Mejora en la Ac"/>
    <m/>
    <m/>
    <m/>
    <m/>
    <m/>
    <m/>
    <n v="78894.87"/>
    <n v="0"/>
    <n v="78894.87"/>
  </r>
  <r>
    <x v="31"/>
    <n v="5"/>
    <x v="30"/>
    <x v="81"/>
    <n v="7144"/>
    <s v="00046057009"/>
    <s v="De: 00099021001 A:00046057009 Transferencia a solicitud del Programa 4612/BL-BO dependiente el Ministerio de Salud y Deportes mediante nota CITE: MSyD/DGP/UGESPRO/ FRISDP/CE/267/2023 (operación bimonetaria), para el Programa Mejora en la Ac"/>
    <m/>
    <m/>
    <m/>
    <m/>
    <m/>
    <m/>
    <n v="0"/>
    <n v="78894.87"/>
    <n v="78894.87"/>
  </r>
  <r>
    <x v="0"/>
    <n v="2"/>
    <x v="0"/>
    <x v="81"/>
    <n v="7145"/>
    <s v="00099021001"/>
    <s v="De: 00099021001 A:00046207001 Transferencia de recursos a solicitud del Ministerio de Salud y Deportes mediante nota CITE: MSyD/DPCHPGBID5376/CE/125/2023 (operación bimonetaria), para el Programa Apoyo a Poblaciones Vulnerables afectadas p"/>
    <m/>
    <m/>
    <m/>
    <m/>
    <m/>
    <m/>
    <n v="6860000"/>
    <n v="0"/>
    <n v="6860000"/>
  </r>
  <r>
    <x v="31"/>
    <n v="20"/>
    <x v="30"/>
    <x v="81"/>
    <n v="7145"/>
    <s v="00046207001"/>
    <s v="De: 00099021001 A:00046207001 Transferencia de recursos a solicitud del Ministerio de Salud y Deportes mediante nota CITE: MSyD/DPCHPGBID5376/CE/125/2023 (operación bimonetaria), para el Programa Apoyo a Poblaciones Vulnerables afectadas p"/>
    <m/>
    <m/>
    <m/>
    <m/>
    <m/>
    <m/>
    <n v="0"/>
    <n v="6860000"/>
    <n v="6860000"/>
  </r>
  <r>
    <x v="0"/>
    <n v="2"/>
    <x v="0"/>
    <x v="82"/>
    <n v="7167"/>
    <s v="00099021001"/>
    <s v="De: 00099021001 A:00086077004 Transferencia de recursos a solicitud de la Unidad Coordinadora y Ejecutora de Programas y Proyectos del Ministerio de Medio Ambiente y Agua mediante nota CITE: CAR/UCEP-MMAyA No. 1133/2023 UCEP-MMAyA/2023-0466"/>
    <m/>
    <m/>
    <m/>
    <m/>
    <m/>
    <m/>
    <n v="3608484.51"/>
    <n v="0"/>
    <n v="3608484.51"/>
  </r>
  <r>
    <x v="3"/>
    <n v="7"/>
    <x v="2"/>
    <x v="82"/>
    <n v="7167"/>
    <s v="00086077004"/>
    <s v="De: 00099021001 A:00086077004 Transferencia de recursos a solicitud de la Unidad Coordinadora y Ejecutora de Programas y Proyectos del Ministerio de Medio Ambiente y Agua mediante nota CITE: CAR/UCEP-MMAyA No. 1133/2023 UCEP-MMAyA/2023-0466"/>
    <m/>
    <m/>
    <m/>
    <m/>
    <m/>
    <m/>
    <n v="0"/>
    <n v="3608484.51"/>
    <n v="3608484.51"/>
  </r>
  <r>
    <x v="0"/>
    <n v="2"/>
    <x v="0"/>
    <x v="82"/>
    <n v="7170"/>
    <s v="00099021001"/>
    <s v="De: 00099021001 A:00287104327 Transferencia de recursos a solicitud del Fondo Nacional de Inversión Productiva y Social mediante nota CITE: FPS/GFA/UFI/TES/TRL/0392/2023 (operación bimonetaria) para el pago de Comprobantes C-31, en el marc"/>
    <m/>
    <m/>
    <m/>
    <m/>
    <m/>
    <m/>
    <n v="686000"/>
    <n v="0"/>
    <n v="686000"/>
  </r>
  <r>
    <x v="22"/>
    <n v="10"/>
    <x v="21"/>
    <x v="82"/>
    <n v="7170"/>
    <s v="00287104327"/>
    <s v="De: 00099021001 A:00287104327 Transferencia de recursos a solicitud del Fondo Nacional de Inversión Productiva y Social mediante nota CITE: FPS/GFA/UFI/TES/TRL/0392/2023 (operación bimonetaria) para el pago de Comprobantes C-31, en el marc"/>
    <m/>
    <m/>
    <m/>
    <m/>
    <m/>
    <m/>
    <n v="0"/>
    <n v="686000"/>
    <n v="686000"/>
  </r>
  <r>
    <x v="0"/>
    <n v="2"/>
    <x v="0"/>
    <x v="82"/>
    <n v="7172"/>
    <s v="00099021001"/>
    <s v="De: 00099021001 A:00117012001 Transferencia de recursos a solicitud de la Dirección General de Aeronáutica Civil mediante nota CITE: DAF-2776/2023 DGAC-53160/2023 (operación bimonetaria), por concepto de recursos depositados por la IATA por"/>
    <m/>
    <m/>
    <m/>
    <m/>
    <m/>
    <m/>
    <n v="574863.88"/>
    <n v="0"/>
    <n v="574863.88"/>
  </r>
  <r>
    <x v="28"/>
    <n v="1"/>
    <x v="27"/>
    <x v="82"/>
    <n v="7172"/>
    <s v="00117012001"/>
    <s v="De: 00099021001 A:00117012001 Transferencia de recursos a solicitud de la Dirección General de Aeronáutica Civil mediante nota CITE: DAF-2776/2023 DGAC-53160/2023 (operación bimonetaria), por concepto de recursos depositados por la IATA por"/>
    <m/>
    <m/>
    <m/>
    <m/>
    <m/>
    <m/>
    <n v="0"/>
    <n v="574863.88"/>
    <n v="574863.88"/>
  </r>
  <r>
    <x v="3"/>
    <n v="1"/>
    <x v="2"/>
    <x v="82"/>
    <n v="7173"/>
    <s v="00086014102"/>
    <s v="De: 00086014102 A:00066011102 De: 00086014102 A: 00066011102 Débito Automático (DA) según CITE: MPD/VIPFE/DGPP/UP-NE 1793/2023, Inf. Legal MPD/VIPFE/DGPP/UP-INF 0532/2023 e Inf. Técnico MPD/VIPFE/DGPP/UP-INF 0502/2023 y MEFP/VTCP/DGPOT/UPC"/>
    <m/>
    <m/>
    <m/>
    <m/>
    <m/>
    <m/>
    <n v="27604.21"/>
    <n v="0"/>
    <n v="27604.21"/>
  </r>
  <r>
    <x v="23"/>
    <n v="1"/>
    <x v="22"/>
    <x v="82"/>
    <n v="7173"/>
    <s v="00066011102"/>
    <s v="De: 00086014102 A:00066011102 De: 00086014102 A: 00066011102 Débito Automático (DA) según CITE: MPD/VIPFE/DGPP/UP-NE 1793/2023, Inf. Legal MPD/VIPFE/DGPP/UP-INF 0532/2023 e Inf. Técnico MPD/VIPFE/DGPP/UP-INF 0502/2023 y MEFP/VTCP/DGPOT/UPC"/>
    <m/>
    <m/>
    <m/>
    <m/>
    <m/>
    <m/>
    <n v="0"/>
    <n v="27604.21"/>
    <n v="27604.21"/>
  </r>
  <r>
    <x v="2"/>
    <n v="1"/>
    <x v="1"/>
    <x v="82"/>
    <n v="7174"/>
    <s v="00291012009"/>
    <s v="De: 00291012009 A:00066011102 De: 00291012009 A: 00066011102 Débito Automático (DA) según CITE: MPD/VIPFE/DGPP/UP-NE 1795/2023, Inf. Legal MPD/VIPFE/DGPP/UP-INF 0536/2023 e Inf. Técnico MPD/VIPFE/DGPP/UP-INF 0519/2023 y MEFP/VTCP/DGPOT/UPC"/>
    <m/>
    <m/>
    <m/>
    <m/>
    <m/>
    <m/>
    <n v="56090.27"/>
    <n v="0"/>
    <n v="56090.27"/>
  </r>
  <r>
    <x v="23"/>
    <n v="1"/>
    <x v="22"/>
    <x v="82"/>
    <n v="7174"/>
    <s v="00066011102"/>
    <s v="De: 00291012009 A:00066011102 De: 00291012009 A: 00066011102 Débito Automático (DA) según CITE: MPD/VIPFE/DGPP/UP-NE 1795/2023, Inf. Legal MPD/VIPFE/DGPP/UP-INF 0536/2023 e Inf. Técnico MPD/VIPFE/DGPP/UP-INF 0519/2023 y MEFP/VTCP/DGPOT/UPC"/>
    <m/>
    <m/>
    <m/>
    <m/>
    <m/>
    <m/>
    <n v="0"/>
    <n v="56090.27"/>
    <n v="56090.27"/>
  </r>
  <r>
    <x v="23"/>
    <n v="4"/>
    <x v="22"/>
    <x v="82"/>
    <n v="7175"/>
    <s v="00066047003"/>
    <s v="De: 00066047003 A:00086107009 Transferencia de recursos a solicitud del Ministerio de Planificación del Desarrollo mediante nota CITE: MPD/VIPFE/DGPP/UP-NE 2104/2023, correspondiente al Estudio de Diseño Técnico de Preinversión (EDTP) Const"/>
    <m/>
    <m/>
    <m/>
    <m/>
    <m/>
    <m/>
    <n v="690119.77"/>
    <n v="0"/>
    <n v="690119.77"/>
  </r>
  <r>
    <x v="3"/>
    <n v="10"/>
    <x v="2"/>
    <x v="82"/>
    <n v="7175"/>
    <s v="00086107009"/>
    <s v="De: 00066047003 A:00086107009 Transferencia de recursos a solicitud del Ministerio de Planificación del Desarrollo mediante nota CITE: MPD/VIPFE/DGPP/UP-NE 2104/2023, correspondiente al Estudio de Diseño Técnico de Preinversión (EDTP) Const"/>
    <m/>
    <m/>
    <m/>
    <m/>
    <m/>
    <m/>
    <n v="0"/>
    <n v="690119.77"/>
    <n v="690119.77"/>
  </r>
  <r>
    <x v="23"/>
    <n v="4"/>
    <x v="22"/>
    <x v="82"/>
    <n v="7176"/>
    <s v="00066047003"/>
    <s v="De: 00066047003 A:00086107006 Transferencia de recursos a solicitud del Ministerio de Planificación del Desarrollo mediante nota CITE: MPD/VIPFE/DGPP/UP-NE 2089/2023, correspondiente al Estudio de Diseño Técnico de Preinversión Construcción"/>
    <m/>
    <m/>
    <m/>
    <m/>
    <m/>
    <m/>
    <n v="44647.199999999997"/>
    <n v="0"/>
    <n v="44647.199999999997"/>
  </r>
  <r>
    <x v="3"/>
    <n v="10"/>
    <x v="2"/>
    <x v="82"/>
    <n v="7176"/>
    <s v="00086107006"/>
    <s v="De: 00066047003 A:00086107006 Transferencia de recursos a solicitud del Ministerio de Planificación del Desarrollo mediante nota CITE: MPD/VIPFE/DGPP/UP-NE 2089/2023, correspondiente al Estudio de Diseño Técnico de Preinversión Construcción"/>
    <m/>
    <m/>
    <m/>
    <m/>
    <m/>
    <m/>
    <n v="0"/>
    <n v="44647.199999999997"/>
    <n v="44647.199999999997"/>
  </r>
  <r>
    <x v="23"/>
    <n v="4"/>
    <x v="22"/>
    <x v="82"/>
    <n v="7177"/>
    <s v="00066047003"/>
    <s v="De: 00066047003 A:00086107006 Transferencia de recursos a solicitud del Ministerio de Planificación del Desarrollo mediante nota CITE: MPD/VIPFE/DGPP/UP-NE 2107/2023, correspondiente al Estudio de Diseño Técnico de Preinversión Construcción"/>
    <m/>
    <m/>
    <m/>
    <m/>
    <m/>
    <m/>
    <n v="34775.58"/>
    <n v="0"/>
    <n v="34775.58"/>
  </r>
  <r>
    <x v="3"/>
    <n v="10"/>
    <x v="2"/>
    <x v="82"/>
    <n v="7177"/>
    <s v="00086107006"/>
    <s v="De: 00066047003 A:00086107006 Transferencia de recursos a solicitud del Ministerio de Planificación del Desarrollo mediante nota CITE: MPD/VIPFE/DGPP/UP-NE 2107/2023, correspondiente al Estudio de Diseño Técnico de Preinversión Construcción"/>
    <m/>
    <m/>
    <m/>
    <m/>
    <m/>
    <m/>
    <n v="0"/>
    <n v="34775.58"/>
    <n v="34775.58"/>
  </r>
  <r>
    <x v="23"/>
    <n v="4"/>
    <x v="22"/>
    <x v="82"/>
    <n v="7178"/>
    <s v="00066047003"/>
    <s v="De: 00066047003 A:00086107005 Transferencia de recursos a solicitud del Ministerio de Planificación del Desarrollo mediante nota CITE: MPD/VIPFE/DGPP/UP-NE 2128/2023, correspondiente al Estudio de Diseño Técnico de Preinversión Construcción"/>
    <m/>
    <m/>
    <m/>
    <m/>
    <m/>
    <m/>
    <n v="318205.21999999997"/>
    <n v="0"/>
    <n v="318205.21999999997"/>
  </r>
  <r>
    <x v="3"/>
    <n v="10"/>
    <x v="2"/>
    <x v="82"/>
    <n v="7178"/>
    <s v="00086107005"/>
    <s v="De: 00066047003 A:00086107005 Transferencia de recursos a solicitud del Ministerio de Planificación del Desarrollo mediante nota CITE: MPD/VIPFE/DGPP/UP-NE 2128/2023, correspondiente al Estudio de Diseño Técnico de Preinversión Construcción"/>
    <m/>
    <m/>
    <m/>
    <m/>
    <m/>
    <m/>
    <n v="0"/>
    <n v="318205.21999999997"/>
    <n v="318205.21999999997"/>
  </r>
  <r>
    <x v="23"/>
    <n v="4"/>
    <x v="22"/>
    <x v="82"/>
    <n v="7179"/>
    <s v="00066047003"/>
    <s v="De: 00066047003 A:00086107005 Transferencia de recursos a solicitud del Ministerio de Planificación del Desarrollo mediante nota CITE: MPD/VIPFE/DGPP/UP-NE 2117/2023, correspondiente al Estudio de Diseño Técnico de Preinversión Construcción"/>
    <m/>
    <m/>
    <m/>
    <m/>
    <m/>
    <m/>
    <n v="70568.98"/>
    <n v="0"/>
    <n v="70568.98"/>
  </r>
  <r>
    <x v="3"/>
    <n v="10"/>
    <x v="2"/>
    <x v="82"/>
    <n v="7179"/>
    <s v="00086107005"/>
    <s v="De: 00066047003 A:00086107005 Transferencia de recursos a solicitud del Ministerio de Planificación del Desarrollo mediante nota CITE: MPD/VIPFE/DGPP/UP-NE 2117/2023, correspondiente al Estudio de Diseño Técnico de Preinversión Construcción"/>
    <m/>
    <m/>
    <m/>
    <m/>
    <m/>
    <m/>
    <n v="0"/>
    <n v="70568.98"/>
    <n v="70568.98"/>
  </r>
  <r>
    <x v="23"/>
    <n v="4"/>
    <x v="22"/>
    <x v="82"/>
    <n v="7180"/>
    <s v="00066047002"/>
    <s v="De: 00066047002 A:00081017009 Transferencia de recursos a solicitud del Ministerio de Planificación del Desarrollo mediante nota CITE: MPD/VIPFE/DGPP/UP-NE 2134/2023, correspondiente al Estudio de Diseño Técnico de Preinversión Hidrovía Ich"/>
    <m/>
    <m/>
    <m/>
    <m/>
    <m/>
    <m/>
    <n v="1196392.04"/>
    <n v="0"/>
    <n v="1196392.04"/>
  </r>
  <r>
    <x v="24"/>
    <n v="1"/>
    <x v="23"/>
    <x v="82"/>
    <n v="7180"/>
    <s v="00081017009"/>
    <s v="De: 00066047002 A:00081017009 Transferencia de recursos a solicitud del Ministerio de Planificación del Desarrollo mediante nota CITE: MPD/VIPFE/DGPP/UP-NE 2134/2023, correspondiente al Estudio de Diseño Técnico de Preinversión Hidrovía Ich"/>
    <m/>
    <m/>
    <m/>
    <m/>
    <m/>
    <m/>
    <n v="0"/>
    <n v="1196392.04"/>
    <n v="1196392.04"/>
  </r>
  <r>
    <x v="23"/>
    <n v="4"/>
    <x v="22"/>
    <x v="82"/>
    <n v="7181"/>
    <s v="00066047003"/>
    <s v="De: 00066047003 A:00086107010 Transferencia de recursos a solicitud del Ministerio de Planificación del Desarrollo mediante nota CITE: MPD/VIPFE/DGPP/UP-NE 2097/2023, correspondiente al Estudio de Diseño Técnico de Preinversión Componente R"/>
    <m/>
    <m/>
    <m/>
    <m/>
    <m/>
    <m/>
    <n v="548106.21"/>
    <n v="0"/>
    <n v="548106.21"/>
  </r>
  <r>
    <x v="3"/>
    <n v="10"/>
    <x v="2"/>
    <x v="82"/>
    <n v="7181"/>
    <s v="00086107010"/>
    <s v="De: 00066047003 A:00086107010 Transferencia de recursos a solicitud del Ministerio de Planificación del Desarrollo mediante nota CITE: MPD/VIPFE/DGPP/UP-NE 2097/2023, correspondiente al Estudio de Diseño Técnico de Preinversión Componente R"/>
    <m/>
    <m/>
    <m/>
    <m/>
    <m/>
    <m/>
    <n v="0"/>
    <n v="548106.21"/>
    <n v="548106.21"/>
  </r>
  <r>
    <x v="23"/>
    <n v="4"/>
    <x v="22"/>
    <x v="82"/>
    <n v="7182"/>
    <s v="00066047003"/>
    <s v="De: 00066047003 A:00086107006 Transferencia de recursos a solicitud del Ministerio de Planificación del Desarrollo mediante nota CITE: MPD/VIPFE/DGPP/UP-NE 2108/2023, correspondiente al Estudio de Diseño Técnico de Preinversión Construcción"/>
    <m/>
    <m/>
    <m/>
    <m/>
    <m/>
    <m/>
    <n v="510564.8"/>
    <n v="0"/>
    <n v="510564.8"/>
  </r>
  <r>
    <x v="3"/>
    <n v="10"/>
    <x v="2"/>
    <x v="82"/>
    <n v="7182"/>
    <s v="00086107006"/>
    <s v="De: 00066047003 A:00086107006 Transferencia de recursos a solicitud del Ministerio de Planificación del Desarrollo mediante nota CITE: MPD/VIPFE/DGPP/UP-NE 2108/2023, correspondiente al Estudio de Diseño Técnico de Preinversión Construcción"/>
    <m/>
    <m/>
    <m/>
    <m/>
    <m/>
    <m/>
    <n v="0"/>
    <n v="510564.8"/>
    <n v="510564.8"/>
  </r>
  <r>
    <x v="23"/>
    <n v="4"/>
    <x v="22"/>
    <x v="82"/>
    <n v="7183"/>
    <s v="00066047003"/>
    <s v="De: 00066047003 A:00081127002 Transferencia de recursos a solicitud del Ministerio de Planificación del Desarrollo mediante nota CITE: MPD/VIPFE/DGPP/UP-NE 2112/2023, correspondiente al Estudio de Diseño Técnico de Preinversión Mejoramiento"/>
    <m/>
    <m/>
    <m/>
    <m/>
    <m/>
    <m/>
    <n v="611663.34"/>
    <n v="0"/>
    <n v="611663.34"/>
  </r>
  <r>
    <x v="24"/>
    <n v="12"/>
    <x v="23"/>
    <x v="82"/>
    <n v="7183"/>
    <s v="00081127002"/>
    <s v="De: 00066047003 A:00081127002 Transferencia de recursos a solicitud del Ministerio de Planificación del Desarrollo mediante nota CITE: MPD/VIPFE/DGPP/UP-NE 2112/2023, correspondiente al Estudio de Diseño Técnico de Preinversión Mejoramiento"/>
    <m/>
    <m/>
    <m/>
    <m/>
    <m/>
    <m/>
    <n v="0"/>
    <n v="611663.34"/>
    <n v="611663.34"/>
  </r>
  <r>
    <x v="23"/>
    <n v="4"/>
    <x v="22"/>
    <x v="82"/>
    <n v="7184"/>
    <s v="00066047003"/>
    <s v="De: 00066047003 A:00086107008 Transferencia de recursos a solicitud del MPD mediante nota CITE: MPD/VIPFE/DGPP/UP-NE 2110/2023, correspondiente a la Construcción de la Presa y Sistemas Pinaya, Construcción Presa y Sistema de Riego Central A"/>
    <m/>
    <m/>
    <m/>
    <m/>
    <m/>
    <m/>
    <n v="91880.05"/>
    <n v="0"/>
    <n v="91880.05"/>
  </r>
  <r>
    <x v="3"/>
    <n v="10"/>
    <x v="2"/>
    <x v="82"/>
    <n v="7184"/>
    <s v="00086107008"/>
    <s v="De: 00066047003 A:00086107008 Transferencia de recursos a solicitud del MPD mediante nota CITE: MPD/VIPFE/DGPP/UP-NE 2110/2023, correspondiente a la Construcción de la Presa y Sistemas Pinaya, Construcción Presa y Sistema de Riego Central A"/>
    <m/>
    <m/>
    <m/>
    <m/>
    <m/>
    <m/>
    <n v="0"/>
    <n v="91880.05"/>
    <n v="91880.05"/>
  </r>
  <r>
    <x v="1"/>
    <n v="1"/>
    <x v="0"/>
    <x v="82"/>
    <n v="7185"/>
    <s v="00099014102"/>
    <s v="De: 00099014102 A:00660012002 De: 00099014102 A: 00660012002 Transferencia de recursos a solicitud a solicitud del Órgano Judicial mediante nota CITE: TSE-DNEF-ST.No. 1687/2023 y de acuerdo a la nota interna CITE: MEFP/VTCP/DGPOT/UAIS/Nº 19"/>
    <m/>
    <m/>
    <m/>
    <m/>
    <m/>
    <m/>
    <n v="40.67"/>
    <n v="0"/>
    <n v="40.67"/>
  </r>
  <r>
    <x v="11"/>
    <n v="1"/>
    <x v="10"/>
    <x v="82"/>
    <n v="7185"/>
    <s v="00660012002"/>
    <s v="De: 00099014102 A:00660012002 De: 00099014102 A: 00660012002 Transferencia de recursos a solicitud a solicitud del Órgano Judicial mediante nota CITE: TSE-DNEF-ST.No. 1687/2023 y de acuerdo a la nota interna CITE: MEFP/VTCP/DGPOT/UAIS/Nº 19"/>
    <m/>
    <m/>
    <m/>
    <m/>
    <m/>
    <m/>
    <n v="0"/>
    <n v="40.67"/>
    <n v="40.67"/>
  </r>
  <r>
    <x v="23"/>
    <n v="4"/>
    <x v="22"/>
    <x v="82"/>
    <n v="7186"/>
    <s v="00066047003"/>
    <s v="De: 00066047003 A:00086107008 De: 000660470003 A: 00086107008 Transferencia de recursos a solicitud del Ministerio de Planificación del Desarrollo mediante nota CITE: MPD/VIPFE/DGPP/UP-NE 2109/2023 en el marco del Contrato del Préstamo N°3"/>
    <m/>
    <m/>
    <m/>
    <m/>
    <m/>
    <m/>
    <n v="88169.45"/>
    <n v="0"/>
    <n v="88169.45"/>
  </r>
  <r>
    <x v="3"/>
    <n v="10"/>
    <x v="2"/>
    <x v="82"/>
    <n v="7186"/>
    <s v="00086107008"/>
    <s v="De: 00066047003 A:00086107008 De: 000660470003 A: 00086107008 Transferencia de recursos a solicitud del Ministerio de Planificación del Desarrollo mediante nota CITE: MPD/VIPFE/DGPP/UP-NE 2109/2023 en el marco del Contrato del Préstamo N°3"/>
    <m/>
    <m/>
    <m/>
    <m/>
    <m/>
    <m/>
    <n v="0"/>
    <n v="88169.45"/>
    <n v="88169.45"/>
  </r>
  <r>
    <x v="25"/>
    <n v="1"/>
    <x v="24"/>
    <x v="82"/>
    <n v="7187"/>
    <s v="00016011101"/>
    <s v="De: 00016011101 A:00099021001 De: 00016011101 A: 00099021001 Transferencia de recursos a solicitud del Ministerio de Educación mediante nota CITE: ME/DGAA/UF No.0862/2023, por concepto de gastos no ejecutados y/o pagados por la impresión y"/>
    <m/>
    <m/>
    <m/>
    <m/>
    <m/>
    <m/>
    <n v="25702256.690000001"/>
    <n v="0"/>
    <n v="25702256.690000001"/>
  </r>
  <r>
    <x v="0"/>
    <n v="2"/>
    <x v="0"/>
    <x v="82"/>
    <n v="7187"/>
    <s v="00099021001"/>
    <s v="De: 00016011101 A:00099021001 De: 00016011101 A: 00099021001 Transferencia de recursos a solicitud del Ministerio de Educación mediante nota CITE: ME/DGAA/UF No.0862/2023, por concepto de gastos no ejecutados y/o pagados por la impresión y"/>
    <m/>
    <m/>
    <m/>
    <m/>
    <m/>
    <m/>
    <n v="0"/>
    <n v="25702256.690000001"/>
    <n v="25702256.690000001"/>
  </r>
  <r>
    <x v="22"/>
    <n v="10"/>
    <x v="21"/>
    <x v="82"/>
    <n v="7188"/>
    <s v="00287102007"/>
    <s v="De: 00287102007 A:00099021001 De: 00287102007 A: 00099021001 Transferencia de recursos a solicitud del Fondo Nacional de Inversión Productiva y Social mediante nota CITE: CAR/FPS/GFA/UFI/ Nº 0390/2023, por concepto de multas en favor del Te"/>
    <m/>
    <m/>
    <m/>
    <m/>
    <m/>
    <m/>
    <n v="332070.21000000002"/>
    <n v="0"/>
    <n v="332070.21000000002"/>
  </r>
  <r>
    <x v="0"/>
    <n v="2"/>
    <x v="0"/>
    <x v="82"/>
    <n v="7188"/>
    <s v="00099021001"/>
    <s v="De: 00287102007 A:00099021001 De: 00287102007 A: 00099021001 Transferencia de recursos a solicitud del Fondo Nacional de Inversión Productiva y Social mediante nota CITE: CAR/FPS/GFA/UFI/ Nº 0390/2023, por concepto de multas en favor del Te"/>
    <m/>
    <m/>
    <m/>
    <m/>
    <m/>
    <m/>
    <n v="0"/>
    <n v="332070.21000000002"/>
    <n v="332070.21000000002"/>
  </r>
  <r>
    <x v="0"/>
    <n v="2"/>
    <x v="0"/>
    <x v="82"/>
    <n v="7190"/>
    <s v="00099021001"/>
    <s v="De: 00099021001 A:00253014306 Transferencia de recursos a solicitud del Ministerio de Medio Ambiente y Agua mediante nota CITE: GM - 1537 - EMAGUA/2023 (operación bimonetaria), para la Ejecución del Programa Multiproposito de Agua Potable y"/>
    <m/>
    <m/>
    <m/>
    <m/>
    <m/>
    <m/>
    <n v="13720000"/>
    <n v="0"/>
    <n v="13720000"/>
  </r>
  <r>
    <x v="4"/>
    <n v="1"/>
    <x v="3"/>
    <x v="82"/>
    <n v="7190"/>
    <s v="00253014306"/>
    <s v="De: 00099021001 A:00253014306 Transferencia de recursos a solicitud del Ministerio de Medio Ambiente y Agua mediante nota CITE: GM - 1537 - EMAGUA/2023 (operación bimonetaria), para la Ejecución del Programa Multiproposito de Agua Potable y"/>
    <m/>
    <m/>
    <m/>
    <m/>
    <m/>
    <m/>
    <n v="0"/>
    <n v="13720000"/>
    <n v="13720000"/>
  </r>
  <r>
    <x v="0"/>
    <n v="2"/>
    <x v="0"/>
    <x v="82"/>
    <n v="7192"/>
    <s v="00099021001"/>
    <s v="De: 00099021001 A:00253014307 Transferencia de recursos a solicitud del Ministerio de Medio Ambiente y Agua mediante nota CITE: GM - 1536 - EMAGUA/2023 (operación bimonetaria), para la Ejecución del Programa Multiproposito de Agua Potable y"/>
    <m/>
    <m/>
    <m/>
    <m/>
    <m/>
    <m/>
    <n v="1029000"/>
    <n v="0"/>
    <n v="1029000"/>
  </r>
  <r>
    <x v="4"/>
    <n v="1"/>
    <x v="3"/>
    <x v="82"/>
    <n v="7192"/>
    <s v="00253014307"/>
    <s v="De: 00099021001 A:00253014307 Transferencia de recursos a solicitud del Ministerio de Medio Ambiente y Agua mediante nota CITE: GM - 1536 - EMAGUA/2023 (operación bimonetaria), para la Ejecución del Programa Multiproposito de Agua Potable y"/>
    <m/>
    <m/>
    <m/>
    <m/>
    <m/>
    <m/>
    <n v="0"/>
    <n v="1029000"/>
    <n v="1029000"/>
  </r>
  <r>
    <x v="0"/>
    <n v="2"/>
    <x v="0"/>
    <x v="82"/>
    <n v="7195"/>
    <s v="00099021001"/>
    <s v="De: 00099021001 A:00291014338 Transferencia de recursos a solicitud de la Administradora Boliviana de Carreteras mediante nota CITE: ABC/GNA/SAF/ATE/2023-2831 (operación bimonetaria), para el pago a beneficiarios (TC 6,86) H.R 2023-19352-R."/>
    <m/>
    <m/>
    <m/>
    <m/>
    <m/>
    <m/>
    <n v="1372000"/>
    <n v="0"/>
    <n v="1372000"/>
  </r>
  <r>
    <x v="2"/>
    <n v="1"/>
    <x v="1"/>
    <x v="82"/>
    <n v="7195"/>
    <s v="00291014338"/>
    <s v="De: 00099021001 A:00291014338 Transferencia de recursos a solicitud de la Administradora Boliviana de Carreteras mediante nota CITE: ABC/GNA/SAF/ATE/2023-2831 (operación bimonetaria), para el pago a beneficiarios (TC 6,86) H.R 2023-19352-R."/>
    <m/>
    <m/>
    <m/>
    <m/>
    <m/>
    <m/>
    <n v="0"/>
    <n v="1372000"/>
    <n v="1372000"/>
  </r>
  <r>
    <x v="0"/>
    <n v="2"/>
    <x v="0"/>
    <x v="82"/>
    <n v="7197"/>
    <s v="00099021001"/>
    <s v="De: 00099021001 A:00291014346 Transferencia de recursos a solicitud de la Administradora Boliviana de Carreteras mediante nota CITE: ABC/GNA/SAF/ATE/2023-2831 (operación bimonetaria), para el pago a beneficiarios (TC 6,86) H.R 2023-19352-R."/>
    <m/>
    <m/>
    <m/>
    <m/>
    <m/>
    <m/>
    <n v="260680"/>
    <n v="0"/>
    <n v="260680"/>
  </r>
  <r>
    <x v="2"/>
    <n v="1"/>
    <x v="1"/>
    <x v="82"/>
    <n v="7197"/>
    <s v="00291014346"/>
    <s v="De: 00099021001 A:00291014346 Transferencia de recursos a solicitud de la Administradora Boliviana de Carreteras mediante nota CITE: ABC/GNA/SAF/ATE/2023-2831 (operación bimonetaria), para el pago a beneficiarios (TC 6,86) H.R 2023-19352-R."/>
    <m/>
    <m/>
    <m/>
    <m/>
    <m/>
    <m/>
    <n v="0"/>
    <n v="260680"/>
    <n v="260680"/>
  </r>
  <r>
    <x v="0"/>
    <n v="2"/>
    <x v="0"/>
    <x v="82"/>
    <n v="7199"/>
    <s v="00099021001"/>
    <s v="De: 00099021001 A:00291014380 Transferencia de recursos a solicitud de la Administradora Boliviana de Carreteras mediante nota CITE: ABC/GNA/SAF/ATE/2023-2831 (operación bimonetaria), para el pago a beneficiarios (TC 6,86) H.R 2023-19352-R."/>
    <m/>
    <m/>
    <m/>
    <m/>
    <m/>
    <m/>
    <n v="6860000"/>
    <n v="0"/>
    <n v="6860000"/>
  </r>
  <r>
    <x v="2"/>
    <n v="1"/>
    <x v="1"/>
    <x v="82"/>
    <n v="7199"/>
    <s v="00291014380"/>
    <s v="De: 00099021001 A:00291014380 Transferencia de recursos a solicitud de la Administradora Boliviana de Carreteras mediante nota CITE: ABC/GNA/SAF/ATE/2023-2831 (operación bimonetaria), para el pago a beneficiarios (TC 6,86) H.R 2023-19352-R."/>
    <m/>
    <m/>
    <m/>
    <m/>
    <m/>
    <m/>
    <n v="0"/>
    <n v="6860000"/>
    <n v="6860000"/>
  </r>
  <r>
    <x v="0"/>
    <n v="2"/>
    <x v="0"/>
    <x v="82"/>
    <n v="7201"/>
    <s v="00099021001"/>
    <s v="De: 00099021001 A:00291084302 Transferencia de recursos a solicitud de la Administradora Boliviana de Carreteras mediante nota CITE: ABC/GNA/SAF/ATE/2023-2830 (operación bimonetaria), para el pago a beneficiarios (TC 6,86) H.R 2023-19357-R."/>
    <m/>
    <m/>
    <m/>
    <m/>
    <m/>
    <m/>
    <n v="39102000"/>
    <n v="0"/>
    <n v="39102000"/>
  </r>
  <r>
    <x v="2"/>
    <n v="8"/>
    <x v="1"/>
    <x v="82"/>
    <n v="7201"/>
    <s v="00291084302"/>
    <s v="De: 00099021001 A:00291084302 Transferencia de recursos a solicitud de la Administradora Boliviana de Carreteras mediante nota CITE: ABC/GNA/SAF/ATE/2023-2830 (operación bimonetaria), para el pago a beneficiarios (TC 6,86) H.R 2023-19357-R."/>
    <m/>
    <m/>
    <m/>
    <m/>
    <m/>
    <m/>
    <n v="0"/>
    <n v="39102000"/>
    <n v="39102000"/>
  </r>
  <r>
    <x v="0"/>
    <n v="2"/>
    <x v="0"/>
    <x v="82"/>
    <n v="7203"/>
    <s v="00099021001"/>
    <s v="De: 00099021001 A:00291014380 Transferencia de recursos a solicitud de la Administradora Boliviana de Carreteras mediante nota CITE: ABC/GNA/SAF/ATE/2023-2830 (operación bimonetaria), para el pago a beneficiarios (TC 6,86) H.R 2023-19357-R."/>
    <m/>
    <m/>
    <m/>
    <m/>
    <m/>
    <m/>
    <n v="327622.14"/>
    <n v="0"/>
    <n v="327622.14"/>
  </r>
  <r>
    <x v="2"/>
    <n v="1"/>
    <x v="1"/>
    <x v="82"/>
    <n v="7203"/>
    <s v="00291014380"/>
    <s v="De: 00099021001 A:00291014380 Transferencia de recursos a solicitud de la Administradora Boliviana de Carreteras mediante nota CITE: ABC/GNA/SAF/ATE/2023-2830 (operación bimonetaria), para el pago a beneficiarios (TC 6,86) H.R 2023-19357-R."/>
    <m/>
    <m/>
    <m/>
    <m/>
    <m/>
    <m/>
    <n v="0"/>
    <n v="327622.14"/>
    <n v="327622.14"/>
  </r>
  <r>
    <x v="0"/>
    <n v="2"/>
    <x v="0"/>
    <x v="82"/>
    <n v="7205"/>
    <s v="00099021001"/>
    <s v="De: 00099021001 A:00291014372 Transferencia de recursos a solicitud de la Administradora Boliviana de Carreteras mediante nota CITE: ABC/GNA/SAF/ATE/2023-2830 (operación bimonetaria), para el pago a beneficiarios (TC 6,86) H.R 2023-19357-R."/>
    <m/>
    <m/>
    <m/>
    <m/>
    <m/>
    <m/>
    <n v="28109666.34"/>
    <n v="0"/>
    <n v="28109666.34"/>
  </r>
  <r>
    <x v="2"/>
    <n v="1"/>
    <x v="1"/>
    <x v="82"/>
    <n v="7205"/>
    <s v="00291014372"/>
    <s v="De: 00099021001 A:00291014372 Transferencia de recursos a solicitud de la Administradora Boliviana de Carreteras mediante nota CITE: ABC/GNA/SAF/ATE/2023-2830 (operación bimonetaria), para el pago a beneficiarios (TC 6,86) H.R 2023-19357-R."/>
    <m/>
    <m/>
    <m/>
    <m/>
    <m/>
    <m/>
    <n v="0"/>
    <n v="28109666.34"/>
    <n v="28109666.34"/>
  </r>
  <r>
    <x v="0"/>
    <n v="2"/>
    <x v="0"/>
    <x v="82"/>
    <n v="7208"/>
    <s v="00099021001"/>
    <s v="De: 00099021001 A:00066047003 Transferencia de recursos a solicitud del Ministerio de Planificación del Desarrollo mediante nota CITE: MPD/VIPFE/DGPP/UP-NE 2122/2023, (operación bimonetaria) correspondiente al Contrato de Préstamo Nº 3534/"/>
    <m/>
    <m/>
    <m/>
    <m/>
    <m/>
    <m/>
    <n v="13720000"/>
    <n v="0"/>
    <n v="13720000"/>
  </r>
  <r>
    <x v="23"/>
    <n v="4"/>
    <x v="22"/>
    <x v="82"/>
    <n v="7208"/>
    <s v="00066047003"/>
    <s v="De: 00099021001 A:00066047003 Transferencia de recursos a solicitud del Ministerio de Planificación del Desarrollo mediante nota CITE: MPD/VIPFE/DGPP/UP-NE 2122/2023, (operación bimonetaria) correspondiente al Contrato de Préstamo Nº 3534/"/>
    <m/>
    <m/>
    <m/>
    <m/>
    <m/>
    <m/>
    <n v="0"/>
    <n v="13720000"/>
    <n v="13720000"/>
  </r>
  <r>
    <x v="0"/>
    <n v="2"/>
    <x v="0"/>
    <x v="82"/>
    <n v="7210"/>
    <s v="00099021001"/>
    <s v="De: 00099021001 A:00086108004 Transferencia de recursos a solicitud del Ministerio de Medio Ambiente y Agua mediante nota CITE: CAR/UCP-PPCR No. 0691/2023 UCP-PPCR/2023-04291 (operación bimonetaria), de acuerdo al Convenio de Cooperación T"/>
    <m/>
    <m/>
    <m/>
    <m/>
    <m/>
    <m/>
    <n v="499402.92"/>
    <n v="0"/>
    <n v="499402.92"/>
  </r>
  <r>
    <x v="3"/>
    <n v="10"/>
    <x v="2"/>
    <x v="82"/>
    <n v="7210"/>
    <s v="00086108004"/>
    <s v="De: 00099021001 A:00086108004 Transferencia de recursos a solicitud del Ministerio de Medio Ambiente y Agua mediante nota CITE: CAR/UCP-PPCR No. 0691/2023 UCP-PPCR/2023-04291 (operación bimonetaria), de acuerdo al Convenio de Cooperación T"/>
    <m/>
    <m/>
    <m/>
    <m/>
    <m/>
    <m/>
    <n v="0"/>
    <n v="499402.92"/>
    <n v="499402.92"/>
  </r>
  <r>
    <x v="0"/>
    <n v="2"/>
    <x v="0"/>
    <x v="83"/>
    <n v="7247"/>
    <s v="00099021001"/>
    <s v="De: 00099021001 A:00086074301 Transferencia de recursos a solicitud de la Unidad de Administración e Información Salarial mediante nota CITE: MEFP/VTCP/DGPOT/UAIS/Nº 1897/2023 para atender la solicitud del Ministerio de Medio Ambiente y Agu"/>
    <m/>
    <m/>
    <m/>
    <m/>
    <m/>
    <m/>
    <n v="894.78"/>
    <n v="0"/>
    <n v="894.78"/>
  </r>
  <r>
    <x v="3"/>
    <n v="7"/>
    <x v="2"/>
    <x v="83"/>
    <n v="7247"/>
    <s v="00086074301"/>
    <s v="De: 00099021001 A:00086074301 Transferencia de recursos a solicitud de la Unidad de Administración e Información Salarial mediante nota CITE: MEFP/VTCP/DGPOT/UAIS/Nº 1897/2023 para atender la solicitud del Ministerio de Medio Ambiente y Agu"/>
    <m/>
    <m/>
    <m/>
    <m/>
    <m/>
    <m/>
    <n v="0"/>
    <n v="894.78"/>
    <n v="894.78"/>
  </r>
  <r>
    <x v="0"/>
    <n v="2"/>
    <x v="0"/>
    <x v="83"/>
    <n v="7248"/>
    <s v="00099021001"/>
    <s v="De: 00099021001 A:00086074301 Transferencia de recursos a solicitud de la Unidad de Administración e Información Salarial mediante nota CITE: MEFP/VTCP/DGPOT/UAIS/Nº 1897/2023 para atender la solicitud del Ministerio de Medio Ambiente y Agu"/>
    <m/>
    <m/>
    <m/>
    <m/>
    <m/>
    <m/>
    <n v="339.1"/>
    <n v="0"/>
    <n v="339.1"/>
  </r>
  <r>
    <x v="3"/>
    <n v="7"/>
    <x v="2"/>
    <x v="83"/>
    <n v="7248"/>
    <s v="00086074301"/>
    <s v="De: 00099021001 A:00086074301 Transferencia de recursos a solicitud de la Unidad de Administración e Información Salarial mediante nota CITE: MEFP/VTCP/DGPOT/UAIS/Nº 1897/2023 para atender la solicitud del Ministerio de Medio Ambiente y Agu"/>
    <m/>
    <m/>
    <m/>
    <m/>
    <m/>
    <m/>
    <n v="0"/>
    <n v="339.1"/>
    <n v="339.1"/>
  </r>
  <r>
    <x v="0"/>
    <n v="2"/>
    <x v="0"/>
    <x v="83"/>
    <n v="7249"/>
    <s v="00099021001"/>
    <s v="De: 00099021001 A:00086077007 Transferencia de recursos a solicitud de la Unidad de Administración e Información Salarial mediante nota CITE: MEFP/VTCP/DGPOT/UAIS/Nº 1897/2023 para atender la solicitud del Ministerio de Medio Ambiente y Agu"/>
    <m/>
    <m/>
    <m/>
    <m/>
    <m/>
    <m/>
    <n v="128.38999999999999"/>
    <n v="0"/>
    <n v="128.38999999999999"/>
  </r>
  <r>
    <x v="3"/>
    <n v="7"/>
    <x v="2"/>
    <x v="83"/>
    <n v="7249"/>
    <s v="00086077007"/>
    <s v="De: 00099021001 A:00086077007 Transferencia de recursos a solicitud de la Unidad de Administración e Información Salarial mediante nota CITE: MEFP/VTCP/DGPOT/UAIS/Nº 1897/2023 para atender la solicitud del Ministerio de Medio Ambiente y Agu"/>
    <m/>
    <m/>
    <m/>
    <m/>
    <m/>
    <m/>
    <n v="0"/>
    <n v="128.38999999999999"/>
    <n v="128.38999999999999"/>
  </r>
  <r>
    <x v="0"/>
    <n v="2"/>
    <x v="0"/>
    <x v="83"/>
    <n v="7250"/>
    <s v="00099021001"/>
    <s v="De: 00099021001 A:00086077009 Transferencia de recursos a solicitud de la Unidad de Administración e Información Salarial mediante nota CITE: MEFP/VTCP/DGPOT/UAIS/Nº 1897/2023 para atender la solicitud del Ministerio de Medio Ambiente y Agu"/>
    <m/>
    <m/>
    <m/>
    <m/>
    <m/>
    <m/>
    <n v="859.21"/>
    <n v="0"/>
    <n v="859.21"/>
  </r>
  <r>
    <x v="3"/>
    <n v="7"/>
    <x v="2"/>
    <x v="83"/>
    <n v="7250"/>
    <s v="00086077009"/>
    <s v="De: 00099021001 A:00086077009 Transferencia de recursos a solicitud de la Unidad de Administración e Información Salarial mediante nota CITE: MEFP/VTCP/DGPOT/UAIS/Nº 1897/2023 para atender la solicitud del Ministerio de Medio Ambiente y Agu"/>
    <m/>
    <m/>
    <m/>
    <m/>
    <m/>
    <m/>
    <n v="0"/>
    <n v="859.21"/>
    <n v="859.21"/>
  </r>
  <r>
    <x v="0"/>
    <n v="2"/>
    <x v="0"/>
    <x v="83"/>
    <n v="7251"/>
    <s v="00099021001"/>
    <s v="De: 00099021001 A:00086077007 Transferencia de recursos a solicitud de la Unidad de Administración e Información Salarial mediante nota CITE: MEFP/VTCP/DGPOT/UAIS/Nº 1897/2023 para atender la solicitud del Ministerio de Medio Ambiente y Agu"/>
    <m/>
    <m/>
    <m/>
    <m/>
    <m/>
    <m/>
    <n v="44.08"/>
    <n v="0"/>
    <n v="44.08"/>
  </r>
  <r>
    <x v="3"/>
    <n v="7"/>
    <x v="2"/>
    <x v="83"/>
    <n v="7251"/>
    <s v="00086077007"/>
    <s v="De: 00099021001 A:00086077007 Transferencia de recursos a solicitud de la Unidad de Administración e Información Salarial mediante nota CITE: MEFP/VTCP/DGPOT/UAIS/Nº 1897/2023 para atender la solicitud del Ministerio de Medio Ambiente y Agu"/>
    <m/>
    <m/>
    <m/>
    <m/>
    <m/>
    <m/>
    <n v="0"/>
    <n v="44.08"/>
    <n v="44.08"/>
  </r>
  <r>
    <x v="0"/>
    <n v="2"/>
    <x v="0"/>
    <x v="83"/>
    <n v="7252"/>
    <s v="00099021001"/>
    <s v="De: 00099021001 A:00086077009 Transferencia de recursos a solicitud de la Unidad de Administración e Información Salarial mediante nota CITE: MEFP/VTCP/DGPOT/UAIS/Nº 1897/2023 para atender la solicitud del Ministerio de Medio Ambiente y Agu"/>
    <m/>
    <m/>
    <m/>
    <m/>
    <m/>
    <m/>
    <n v="295.02"/>
    <n v="0"/>
    <n v="295.02"/>
  </r>
  <r>
    <x v="3"/>
    <n v="7"/>
    <x v="2"/>
    <x v="83"/>
    <n v="7252"/>
    <s v="00086077009"/>
    <s v="De: 00099021001 A:00086077009 Transferencia de recursos a solicitud de la Unidad de Administración e Información Salarial mediante nota CITE: MEFP/VTCP/DGPOT/UAIS/Nº 1897/2023 para atender la solicitud del Ministerio de Medio Ambiente y Agu"/>
    <m/>
    <m/>
    <m/>
    <m/>
    <m/>
    <m/>
    <n v="0"/>
    <n v="295.02"/>
    <n v="295.02"/>
  </r>
  <r>
    <x v="0"/>
    <n v="2"/>
    <x v="0"/>
    <x v="83"/>
    <n v="7253"/>
    <s v="00099021001"/>
    <s v="De: 00099021001 A:00086074301 Transferencia de recursos a solicitud de la Unidad de Administración e Información Salarial mediante nota CITE: MEFP/VTCP/DGPOT/UAIS/Nº 1897/2023 para atender la solicitud del Ministerio de Medio Ambiente y Agu"/>
    <m/>
    <m/>
    <m/>
    <m/>
    <m/>
    <m/>
    <n v="883.65"/>
    <n v="0"/>
    <n v="883.65"/>
  </r>
  <r>
    <x v="3"/>
    <n v="7"/>
    <x v="2"/>
    <x v="83"/>
    <n v="7253"/>
    <s v="00086074301"/>
    <s v="De: 00099021001 A:00086074301 Transferencia de recursos a solicitud de la Unidad de Administración e Información Salarial mediante nota CITE: MEFP/VTCP/DGPOT/UAIS/Nº 1897/2023 para atender la solicitud del Ministerio de Medio Ambiente y Agu"/>
    <m/>
    <m/>
    <m/>
    <m/>
    <m/>
    <m/>
    <n v="0"/>
    <n v="883.65"/>
    <n v="883.65"/>
  </r>
  <r>
    <x v="0"/>
    <n v="2"/>
    <x v="0"/>
    <x v="83"/>
    <n v="7254"/>
    <s v="00099021001"/>
    <s v="De: 00099021001 A:00086077007 Transferencia de recursos a solicitud de la Unidad de Administración e Información Salarial mediante nota CITE: MEFP/VTCP/DGPOT/UAIS/Nº 1897/2023 para atender la solicitud del Ministerio de Medio Ambiente y Agu"/>
    <m/>
    <m/>
    <m/>
    <m/>
    <m/>
    <m/>
    <n v="1185.95"/>
    <n v="0"/>
    <n v="1185.95"/>
  </r>
  <r>
    <x v="3"/>
    <n v="7"/>
    <x v="2"/>
    <x v="83"/>
    <n v="7254"/>
    <s v="00086077007"/>
    <s v="De: 00099021001 A:00086077007 Transferencia de recursos a solicitud de la Unidad de Administración e Información Salarial mediante nota CITE: MEFP/VTCP/DGPOT/UAIS/Nº 1897/2023 para atender la solicitud del Ministerio de Medio Ambiente y Agu"/>
    <m/>
    <m/>
    <m/>
    <m/>
    <m/>
    <m/>
    <n v="0"/>
    <n v="1185.95"/>
    <n v="1185.95"/>
  </r>
  <r>
    <x v="0"/>
    <n v="2"/>
    <x v="0"/>
    <x v="83"/>
    <n v="7255"/>
    <s v="00099021001"/>
    <s v="De: 00099021001 A:00086077009 Transferencia de recursos a solicitud de la Unidad de Administración e Información Salarial mediante nota CITE: MEFP/VTCP/DGPOT/UAIS/Nº 1897/2023 para atender la solicitud del Ministerio de Medio Ambiente y Agu"/>
    <m/>
    <m/>
    <m/>
    <m/>
    <m/>
    <m/>
    <n v="7936.75"/>
    <n v="0"/>
    <n v="7936.75"/>
  </r>
  <r>
    <x v="3"/>
    <n v="7"/>
    <x v="2"/>
    <x v="83"/>
    <n v="7255"/>
    <s v="00086077009"/>
    <s v="De: 00099021001 A:00086077009 Transferencia de recursos a solicitud de la Unidad de Administración e Información Salarial mediante nota CITE: MEFP/VTCP/DGPOT/UAIS/Nº 1897/2023 para atender la solicitud del Ministerio de Medio Ambiente y Agu"/>
    <m/>
    <m/>
    <m/>
    <m/>
    <m/>
    <m/>
    <n v="0"/>
    <n v="7936.75"/>
    <n v="7936.75"/>
  </r>
  <r>
    <x v="0"/>
    <n v="2"/>
    <x v="0"/>
    <x v="83"/>
    <n v="7273"/>
    <s v="00099021001"/>
    <s v="De: 00099021001 A:00130012002 Transferencia de recursos a solicitud de la Unidad de Administración e Información Salarial mediante nota CITE: MEFP/VTCP/DGPOT/UAIS/Nº 2027/2023 para la atención de la solicitud del Fondo de Financiamiento par"/>
    <m/>
    <m/>
    <m/>
    <m/>
    <m/>
    <m/>
    <n v="1825.89"/>
    <n v="0"/>
    <n v="1825.89"/>
  </r>
  <r>
    <x v="32"/>
    <n v="1"/>
    <x v="31"/>
    <x v="83"/>
    <n v="7273"/>
    <s v="00130012002"/>
    <s v="De: 00099021001 A:00130012002 Transferencia de recursos a solicitud de la Unidad de Administración e Información Salarial mediante nota CITE: MEFP/VTCP/DGPOT/UAIS/Nº 2027/2023 para la atención de la solicitud del Fondo de Financiamiento par"/>
    <m/>
    <m/>
    <m/>
    <m/>
    <m/>
    <m/>
    <n v="0"/>
    <n v="1825.89"/>
    <n v="1825.89"/>
  </r>
  <r>
    <x v="1"/>
    <n v="1"/>
    <x v="0"/>
    <x v="83"/>
    <n v="7274"/>
    <s v="00099014102"/>
    <s v="De: 00099014102 A:00041048006 Transferencia de recursos a solicitud de la Unidad de Administración e Información Salarial mediante nota CITE: MEFP/VTCP/DGPOT/UAIS/Nº 2028/2023 para la atención de la solicitud de PRO BOLIVIA realizada median"/>
    <m/>
    <m/>
    <m/>
    <m/>
    <m/>
    <m/>
    <n v="1975.61"/>
    <n v="0"/>
    <n v="1975.61"/>
  </r>
  <r>
    <x v="5"/>
    <n v="4"/>
    <x v="4"/>
    <x v="83"/>
    <n v="7274"/>
    <s v="00041048006"/>
    <s v="De: 00099014102 A:00041048006 Transferencia de recursos a solicitud de la Unidad de Administración e Información Salarial mediante nota CITE: MEFP/VTCP/DGPOT/UAIS/Nº 2028/2023 para la atención de la solicitud de PRO BOLIVIA realizada median"/>
    <m/>
    <m/>
    <m/>
    <m/>
    <m/>
    <m/>
    <n v="0"/>
    <n v="1975.61"/>
    <n v="1975.61"/>
  </r>
  <r>
    <x v="11"/>
    <n v="1"/>
    <x v="10"/>
    <x v="84"/>
    <n v="7299"/>
    <s v="00660012002"/>
    <s v="De: 00660012002 A:00670012002 De: 00660012002 A: 00670012002 Transferencia de recursos por un error operativo misma que solicita se proceda la transferencia de acuerdo a solicitud a través de nota interna CITE: MEFP/VTCP/DGPOT/UAIS/ Nº2034/"/>
    <m/>
    <m/>
    <m/>
    <m/>
    <m/>
    <m/>
    <n v="40.67"/>
    <n v="0"/>
    <n v="40.67"/>
  </r>
  <r>
    <x v="33"/>
    <n v="1"/>
    <x v="32"/>
    <x v="84"/>
    <n v="7299"/>
    <s v="00670012002"/>
    <s v="De: 00660012002 A:00670012002 De: 00660012002 A: 00670012002 Transferencia de recursos por un error operativo misma que solicita se proceda la transferencia de acuerdo a solicitud a través de nota interna CITE: MEFP/VTCP/DGPOT/UAIS/ Nº2034/"/>
    <m/>
    <m/>
    <m/>
    <m/>
    <m/>
    <m/>
    <n v="0"/>
    <n v="40.67"/>
    <n v="40.67"/>
  </r>
  <r>
    <x v="3"/>
    <n v="7"/>
    <x v="2"/>
    <x v="84"/>
    <n v="7300"/>
    <s v="00086071001"/>
    <s v="De: 00086071001 A:00066031011 Transferencia de recursos a solicitud del Ministerio de Planificación del Desarrollo mediante nota CITE: MPD/VIPFE/DGGFE/UAP-NE 3942/2023, correspondiente a la reversión de saldos de Proyectos Financiados con R"/>
    <m/>
    <m/>
    <m/>
    <m/>
    <m/>
    <m/>
    <n v="193570.4"/>
    <n v="0"/>
    <n v="193570.4"/>
  </r>
  <r>
    <x v="23"/>
    <n v="3"/>
    <x v="22"/>
    <x v="84"/>
    <n v="7300"/>
    <s v="00066031011"/>
    <s v="De: 00086071001 A:00066031011 Transferencia de recursos a solicitud del Ministerio de Planificación del Desarrollo mediante nota CITE: MPD/VIPFE/DGGFE/UAP-NE 3942/2023, correspondiente a la reversión de saldos de Proyectos Financiados con R"/>
    <m/>
    <m/>
    <m/>
    <m/>
    <m/>
    <m/>
    <n v="0"/>
    <n v="193570.4"/>
    <n v="193570.4"/>
  </r>
  <r>
    <x v="25"/>
    <n v="1"/>
    <x v="24"/>
    <x v="84"/>
    <n v="7301"/>
    <s v="00016018011"/>
    <s v="De: 00016018011 A:00066031010 Transferencia de recursos a solicitud del Ministerio de Planificación del Desarrollo mediante nota CITE: MPD/VIPFE/DGGFE/UAP-NE 3942/2023, correspondiente a la reversión de saldos de Proyectos Financiados con R"/>
    <m/>
    <m/>
    <m/>
    <m/>
    <m/>
    <m/>
    <n v="860292"/>
    <n v="0"/>
    <n v="860292"/>
  </r>
  <r>
    <x v="23"/>
    <n v="3"/>
    <x v="22"/>
    <x v="84"/>
    <n v="7301"/>
    <s v="00066031010"/>
    <s v="De: 00016018011 A:00066031010 Transferencia de recursos a solicitud del Ministerio de Planificación del Desarrollo mediante nota CITE: MPD/VIPFE/DGGFE/UAP-NE 3942/2023, correspondiente a la reversión de saldos de Proyectos Financiados con R"/>
    <m/>
    <m/>
    <m/>
    <m/>
    <m/>
    <m/>
    <n v="0"/>
    <n v="860292"/>
    <n v="860292"/>
  </r>
  <r>
    <x v="15"/>
    <n v="1"/>
    <x v="14"/>
    <x v="84"/>
    <n v="7302"/>
    <s v="00025011001"/>
    <s v="De: 00025011001 A:00066031040 Transferencia de recursos a solicitud del Ministerio de Planificación del Desarrollo mediante nota CITE: MPD/VIPFE/DGGFE/UAP-NE 3942/2023, correspondiente a la reversión de saldos de Proyectos Financiados con R"/>
    <m/>
    <m/>
    <m/>
    <m/>
    <m/>
    <m/>
    <n v="3773237"/>
    <n v="0"/>
    <n v="3773237"/>
  </r>
  <r>
    <x v="23"/>
    <n v="3"/>
    <x v="22"/>
    <x v="84"/>
    <n v="7302"/>
    <s v="00066031040"/>
    <s v="De: 00025011001 A:00066031040 Transferencia de recursos a solicitud del Ministerio de Planificación del Desarrollo mediante nota CITE: MPD/VIPFE/DGGFE/UAP-NE 3942/2023, correspondiente a la reversión de saldos de Proyectos Financiados con R"/>
    <m/>
    <m/>
    <m/>
    <m/>
    <m/>
    <m/>
    <n v="0"/>
    <n v="3773237"/>
    <n v="3773237"/>
  </r>
  <r>
    <x v="3"/>
    <n v="7"/>
    <x v="2"/>
    <x v="84"/>
    <n v="7303"/>
    <s v="00086071003"/>
    <s v="De: 00086071003 A:00066031015 Transferencia de recursos a solicitud del Ministerio de Planificación del Desarrollo mediante nota CITE: MPD/VIPFE/DGGFE/UAP-NE 3942/2023, correspondiente a la reversión de saldos de Proyectos Financiados con R"/>
    <m/>
    <m/>
    <m/>
    <m/>
    <m/>
    <m/>
    <n v="80749.070000000007"/>
    <n v="0"/>
    <n v="80749.070000000007"/>
  </r>
  <r>
    <x v="23"/>
    <n v="3"/>
    <x v="22"/>
    <x v="84"/>
    <n v="7303"/>
    <s v="00066031015"/>
    <s v="De: 00086071003 A:00066031015 Transferencia de recursos a solicitud del Ministerio de Planificación del Desarrollo mediante nota CITE: MPD/VIPFE/DGGFE/UAP-NE 3942/2023, correspondiente a la reversión de saldos de Proyectos Financiados con R"/>
    <m/>
    <m/>
    <m/>
    <m/>
    <m/>
    <m/>
    <n v="0"/>
    <n v="80749.070000000007"/>
    <n v="80749.070000000007"/>
  </r>
  <r>
    <x v="3"/>
    <n v="7"/>
    <x v="2"/>
    <x v="84"/>
    <n v="7304"/>
    <s v="00086071005"/>
    <s v="De: 00086071005 A:00066031015 Transferencia de recursos a solicitud del Ministerio de Planificación del Desarrollo mediante nota CITE: MPD/VIPFE/DGGFE/UAP-NE 3942/2023, correspondiente a la reversión de saldos de Proyectos Financiados con R"/>
    <m/>
    <m/>
    <m/>
    <m/>
    <m/>
    <m/>
    <n v="194916.28"/>
    <n v="0"/>
    <n v="194916.28"/>
  </r>
  <r>
    <x v="23"/>
    <n v="3"/>
    <x v="22"/>
    <x v="84"/>
    <n v="7304"/>
    <s v="00066031015"/>
    <s v="De: 00086071005 A:00066031015 Transferencia de recursos a solicitud del Ministerio de Planificación del Desarrollo mediante nota CITE: MPD/VIPFE/DGGFE/UAP-NE 3942/2023, correspondiente a la reversión de saldos de Proyectos Financiados con R"/>
    <m/>
    <m/>
    <m/>
    <m/>
    <m/>
    <m/>
    <n v="0"/>
    <n v="194916.28"/>
    <n v="194916.28"/>
  </r>
  <r>
    <x v="3"/>
    <n v="7"/>
    <x v="2"/>
    <x v="84"/>
    <n v="7305"/>
    <s v="00086071004"/>
    <s v="De: 00086071004 A:00066031015 Transferencia de recursos a solicitud del Ministerio de Planificación del Desarrollo mediante nota CITE: MPD/VIPFE/DGGFE/UAP-NE 3942/2023, correspondiente a la reversión de saldos de Proyectos Financiados con R"/>
    <m/>
    <m/>
    <m/>
    <m/>
    <m/>
    <m/>
    <n v="54257.440000000002"/>
    <n v="0"/>
    <n v="54257.440000000002"/>
  </r>
  <r>
    <x v="23"/>
    <n v="3"/>
    <x v="22"/>
    <x v="84"/>
    <n v="7305"/>
    <s v="00066031015"/>
    <s v="De: 00086071004 A:00066031015 Transferencia de recursos a solicitud del Ministerio de Planificación del Desarrollo mediante nota CITE: MPD/VIPFE/DGGFE/UAP-NE 3942/2023, correspondiente a la reversión de saldos de Proyectos Financiados con R"/>
    <m/>
    <m/>
    <m/>
    <m/>
    <m/>
    <m/>
    <n v="0"/>
    <n v="54257.440000000002"/>
    <n v="54257.440000000002"/>
  </r>
  <r>
    <x v="0"/>
    <n v="2"/>
    <x v="0"/>
    <x v="84"/>
    <n v="7307"/>
    <s v="00099021001"/>
    <s v="De: 00099021001 A:00291034303 De: 00099021001 A: 00291034303 Transferencia de recursos a solicitud de la Administradora Boliviana de Carreteras mediante nota CITE:ABC/GNA/SAF/ATE/2023-2909 (operación bimonetaria), para pago a beneficiarios"/>
    <m/>
    <m/>
    <m/>
    <m/>
    <m/>
    <m/>
    <n v="8232000"/>
    <n v="0"/>
    <n v="8232000"/>
  </r>
  <r>
    <x v="2"/>
    <n v="3"/>
    <x v="1"/>
    <x v="84"/>
    <n v="7307"/>
    <s v="00291034303"/>
    <s v="De: 00099021001 A:00291034303 De: 00099021001 A: 00291034303 Transferencia de recursos a solicitud de la Administradora Boliviana de Carreteras mediante nota CITE:ABC/GNA/SAF/ATE/2023-2909 (operación bimonetaria), para pago a beneficiarios"/>
    <m/>
    <m/>
    <m/>
    <m/>
    <m/>
    <m/>
    <n v="0"/>
    <n v="8232000"/>
    <n v="8232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
  <r>
    <x v="0"/>
    <n v="2"/>
    <x v="0"/>
    <x v="0"/>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m/>
  </r>
  <r>
    <x v="0"/>
    <n v="2"/>
    <x v="0"/>
    <x v="1"/>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m/>
  </r>
  <r>
    <x v="0"/>
    <n v="2"/>
    <x v="0"/>
    <x v="1"/>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m/>
  </r>
  <r>
    <x v="0"/>
    <n v="2"/>
    <x v="0"/>
    <x v="2"/>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m/>
  </r>
  <r>
    <x v="0"/>
    <n v="2"/>
    <x v="0"/>
    <x v="3"/>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m/>
  </r>
  <r>
    <x v="0"/>
    <n v="2"/>
    <x v="0"/>
    <x v="3"/>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m/>
  </r>
  <r>
    <x v="0"/>
    <n v="2"/>
    <x v="0"/>
    <x v="3"/>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m/>
  </r>
  <r>
    <x v="0"/>
    <n v="2"/>
    <x v="0"/>
    <x v="4"/>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m/>
  </r>
  <r>
    <x v="0"/>
    <n v="2"/>
    <x v="0"/>
    <x v="5"/>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m/>
  </r>
  <r>
    <x v="1"/>
    <n v="1"/>
    <x v="1"/>
    <x v="6"/>
    <n v="1406"/>
    <s v="00086018024"/>
    <s v="De: 00086018024 A:00099021001 Transferencia de recursos a solicitud del Ministerio de Medio Ambiente y Agua mediante nota CITE: MMAYA/DGAA No 166/2023 (operación bimonetaria) por el desembolso del Fondo Mundial para el medio ambiente para e"/>
    <m/>
    <m/>
    <m/>
    <m/>
    <n v="41211"/>
    <n v="0"/>
    <n v="282707.46000000002"/>
    <n v="0"/>
    <n v="282707.46000000002"/>
    <m/>
  </r>
  <r>
    <x v="0"/>
    <n v="2"/>
    <x v="0"/>
    <x v="6"/>
    <n v="1406"/>
    <s v="00099021001"/>
    <s v="De: 00086018024 A:00099021001 Transferencia de recursos a solicitud del Ministerio de Medio Ambiente y Agua mediante nota CITE: MMAYA/DGAA No 166/2023 (operación bimonetaria) por el desembolso del Fondo Mundial para el medio ambiente para e"/>
    <m/>
    <m/>
    <m/>
    <m/>
    <n v="0"/>
    <n v="41211"/>
    <n v="0"/>
    <n v="282707.46000000002"/>
    <n v="282707.46000000002"/>
    <m/>
  </r>
  <r>
    <x v="0"/>
    <n v="2"/>
    <x v="0"/>
    <x v="7"/>
    <n v="1425"/>
    <s v="00099021001"/>
    <s v="De: 00086047008 A:00099021001 Transferencia de recursos a solicitud del Ministerio de Medio Ambiente y Agua mediante nota CITE: MMAyA/VRHR/UCOORD/UCEP-MI RIEGO FINAN Nº 00310/2023 (operación bimonetaria), para la ejecucuón del Programa PRES"/>
    <m/>
    <m/>
    <m/>
    <m/>
    <n v="0"/>
    <n v="5953869.3300000001"/>
    <n v="0"/>
    <n v="40843543.603799999"/>
    <n v="40843543.603799999"/>
    <m/>
  </r>
  <r>
    <x v="0"/>
    <n v="2"/>
    <x v="0"/>
    <x v="8"/>
    <n v="1561"/>
    <s v="00099021001"/>
    <s v="De: 00086047005 A:00099021001 Transferencia de recursos a solicitud de la Unidad de Coordinación y Ejecución del Programa Más Inversión para Riego - UCEP MI RIEGO dependiente del Ministerio de Medio Ambiente y Agua mediante nota CITE: MMAy"/>
    <m/>
    <m/>
    <m/>
    <m/>
    <n v="0"/>
    <n v="999992.71"/>
    <n v="0"/>
    <n v="6859949.9906000001"/>
    <n v="6859949.9906000001"/>
    <m/>
  </r>
  <r>
    <x v="2"/>
    <n v="1"/>
    <x v="2"/>
    <x v="8"/>
    <n v="1563"/>
    <s v="00253014301"/>
    <s v="De: 00253014301 A:00099021001 Transferencia de recursos a solicitud de la Entidad Ejecutora de Medio Ambiente y Agua dependiente del Ministerio de Medio Ambiente y Agua mediante nota CITE: GM-0468-EMAGUA/2023 Informe GM-0453-INF/2023 I/2023"/>
    <m/>
    <m/>
    <m/>
    <m/>
    <n v="190000"/>
    <n v="0"/>
    <n v="1303400"/>
    <n v="0"/>
    <n v="1303400"/>
    <m/>
  </r>
  <r>
    <x v="0"/>
    <n v="2"/>
    <x v="0"/>
    <x v="9"/>
    <n v="1691"/>
    <s v="00099021001"/>
    <s v="De: 00086047007 A:00099021001 Transferencia de recursos a solicitud del Ministerio de Medio Ambiente y Agua mediante nota CITE: MMAyA/VRHR/UCOORD/UCEP-MI RIEGO FINAN N° 0345/2023 (operación bimonetaria), Contrato Préstamo 4403 (TC 6,86) H."/>
    <m/>
    <m/>
    <m/>
    <m/>
    <n v="0"/>
    <n v="1499992.71"/>
    <n v="0"/>
    <n v="10289949.990600001"/>
    <n v="10289949.990600001"/>
    <m/>
  </r>
  <r>
    <x v="0"/>
    <n v="2"/>
    <x v="0"/>
    <x v="10"/>
    <n v="1706"/>
    <s v="00099021001"/>
    <s v="De: 00047137004 A:00099021001 Transferencia de recursos a solicitud del Ministerio de Desarrollo Rural y Tierras mediante nota CITE: MDRyT/EMPODERAR/EXT-Nº01825/2023 (operación bimonetaria) Convenio de Préstamo BIRF Nº 9437-BO (TC 6,86) H"/>
    <m/>
    <m/>
    <m/>
    <m/>
    <n v="0"/>
    <n v="11999992.710000001"/>
    <n v="0"/>
    <n v="82319949.990600005"/>
    <n v="82319949.990600005"/>
    <m/>
  </r>
  <r>
    <x v="0"/>
    <n v="2"/>
    <x v="0"/>
    <x v="10"/>
    <n v="1708"/>
    <s v="00099021001"/>
    <s v="De: 00047137003 A:00099021001 Transferencia de recursos a solicitud del Ministerio de Desarrollo Rural y Tierras mediante nota CITE: MDRyT/EMPODERAR/EXT-Nº01826/2023 (operación bimonetaria) Convenio de Préstamo BIRF Nº 8735-BO (TC 6,86) H"/>
    <m/>
    <m/>
    <m/>
    <m/>
    <n v="0"/>
    <n v="795242.71"/>
    <n v="0"/>
    <n v="5455364.9906000001"/>
    <n v="5455364.9906000001"/>
    <m/>
  </r>
  <r>
    <x v="0"/>
    <n v="2"/>
    <x v="0"/>
    <x v="10"/>
    <n v="1710"/>
    <s v="00099021001"/>
    <s v="De: 00086077004 A:00099021001 Transferencia de recursos a solicitud del Ministerio de Medio Ambiente y Agua mediante nota CITE: CAR/UCEP-MMAyA Nº 0446/2023 UCEP-MMAyA/2023-01626 (operación bimonetaria), para la ejecución del Programa Más I"/>
    <m/>
    <m/>
    <m/>
    <m/>
    <n v="0"/>
    <n v="649960"/>
    <n v="0"/>
    <n v="4458725.6000000006"/>
    <n v="4458725.6000000006"/>
    <m/>
  </r>
  <r>
    <x v="0"/>
    <n v="2"/>
    <x v="0"/>
    <x v="11"/>
    <n v="1733"/>
    <s v="00099021001"/>
    <s v="De: 00015010001 A:00099021001 Transferencia Bimonetaria de recursos (5 de 5) a solicitud del Ministerio de Gobierno mediante nota CITE: MG/DGAA/UF/T/Nº 128/2023 e informes adjuntos por concepto de gastos administrativos; en el marco de la L"/>
    <m/>
    <m/>
    <m/>
    <m/>
    <n v="0"/>
    <n v="14818.78"/>
    <n v="0"/>
    <n v="101656.83080000001"/>
    <n v="101656.83080000001"/>
    <m/>
  </r>
  <r>
    <x v="0"/>
    <n v="2"/>
    <x v="0"/>
    <x v="11"/>
    <n v="1735"/>
    <s v="00099021001"/>
    <s v="De: 00015010001 A:00099021001 Transferencia Bimonetaria de recursos (4 de 5) a solicitud del Ministerio de Gobierno mediante nota CITE: MG/DGAA/UF/T/Nº 128/2023 e informes adjuntos por concepto de fondo de devolución; en el marco de la Ley"/>
    <m/>
    <m/>
    <m/>
    <m/>
    <n v="0"/>
    <n v="17817.46"/>
    <n v="0"/>
    <n v="122227.77559999999"/>
    <n v="122227.77559999999"/>
    <m/>
  </r>
  <r>
    <x v="0"/>
    <n v="2"/>
    <x v="0"/>
    <x v="11"/>
    <n v="1737"/>
    <s v="00099021001"/>
    <s v="De: 00015010001 A:00099021001 Transferencia Bimonetaria de recursos (3 de 5) a solicitud del Ministerio de Gobierno mediante nota CITE: MG/DGAA/UF/T/Nº 128/2023 e informes adjuntos por concepto de distribuciones (DIPREVCON); en el marco de"/>
    <m/>
    <m/>
    <m/>
    <m/>
    <n v="0"/>
    <n v="210413.39"/>
    <n v="0"/>
    <n v="1443435.8554000002"/>
    <n v="1443435.8554000002"/>
    <m/>
  </r>
  <r>
    <x v="0"/>
    <n v="2"/>
    <x v="0"/>
    <x v="11"/>
    <n v="1739"/>
    <s v="00099021001"/>
    <s v="De: 00015010001 A:00099021001 Transferencia Bimonetaria de recursos (2 de 5) a solicitud del Ministerio de Gobierno mediante nota CITE: MG/DGAA/UF/T/Nº 128/2023 e informes adjuntos por concepto de distribuciones (DIRCABI); en el marco de la"/>
    <m/>
    <m/>
    <m/>
    <m/>
    <n v="0"/>
    <n v="64742.58"/>
    <n v="0"/>
    <n v="444134.09880000004"/>
    <n v="444134.09880000004"/>
    <m/>
  </r>
  <r>
    <x v="0"/>
    <n v="2"/>
    <x v="0"/>
    <x v="11"/>
    <n v="1741"/>
    <s v="00099021001"/>
    <s v="De: 00015010001 A:00099021001 Transferencia Bimonetaria de recursos (1 de 5) a solicitud del Ministerio de Gobierno mediante nota CITE: MG/DGAA/UF/T/Nº 128/2023 e informes adjuntos por concepto de distribuciones (MINISTERIO PÚBLICO); en el"/>
    <m/>
    <m/>
    <m/>
    <m/>
    <n v="0"/>
    <n v="48556.94"/>
    <n v="0"/>
    <n v="333100.60840000003"/>
    <n v="333100.60840000003"/>
    <m/>
  </r>
  <r>
    <x v="0"/>
    <n v="2"/>
    <x v="0"/>
    <x v="12"/>
    <n v="1754"/>
    <s v="00099021001"/>
    <s v="De: 00046057006 A:00099021001 Transferencia de recursos a solicitud del Ministerio de Salud y Deportes mediante nota CITE: MSyD/VGSS/DGGH/UGESPRO/PGBID3151/CE/162/2023 (operación bimonetaria), para el pago de honorarios a los consultores d"/>
    <m/>
    <m/>
    <m/>
    <m/>
    <n v="0"/>
    <n v="100000"/>
    <n v="0"/>
    <n v="686000"/>
    <n v="686000"/>
    <m/>
  </r>
  <r>
    <x v="0"/>
    <n v="2"/>
    <x v="0"/>
    <x v="13"/>
    <n v="1819"/>
    <s v="00099021001"/>
    <s v="De: 00099021001 A:00086057009 Transferencia de recursos a solicitud del Ministerio de Medio Ambiente y Agua mediante notas CITE: CAR/UCCPPAAP/CG/ADM Nos 0295 y 0370/2023 - E- MMAYA/2023 Nos 04700 y 04457, Informe INF/UCPPAAP/CG/ADM Nº 0205/"/>
    <m/>
    <m/>
    <m/>
    <m/>
    <n v="36000"/>
    <n v="0"/>
    <n v="246960"/>
    <n v="0"/>
    <n v="246960"/>
    <m/>
  </r>
  <r>
    <x v="0"/>
    <n v="2"/>
    <x v="0"/>
    <x v="14"/>
    <n v="2207"/>
    <s v="00099021001"/>
    <s v="De: 00117012001 A:00099021001 De: 00117012001 A: 00099021001 Transferencia de recursos a solicitud de la Dirección General de Aeronáutica Civil mediante nota CITE: DAF-1152/2023 DGAC-021057/2023 (operación bimonetaria), recursos depositados"/>
    <m/>
    <m/>
    <m/>
    <m/>
    <n v="0"/>
    <n v="78574.720000000001"/>
    <n v="0"/>
    <n v="539022.57920000004"/>
    <n v="539022.57920000004"/>
    <m/>
  </r>
  <r>
    <x v="0"/>
    <n v="2"/>
    <x v="0"/>
    <x v="14"/>
    <n v="2211"/>
    <s v="00099021001"/>
    <s v="De: 00291014371 A:00099021001 Transferencia de recursos a solicitud de la Administradora Boliviana de Carreteras mediante nota CITE: ABC/GNA/SAF/ATE/2023-1227 (operación bimonetaria), para el pago a beneficiarios (TC 6,86) H.R 6-12327-R."/>
    <m/>
    <m/>
    <m/>
    <m/>
    <n v="0"/>
    <n v="600000"/>
    <n v="0"/>
    <n v="4116000"/>
    <n v="4116000"/>
    <m/>
  </r>
  <r>
    <x v="0"/>
    <n v="2"/>
    <x v="0"/>
    <x v="14"/>
    <n v="2213"/>
    <s v="00099021001"/>
    <s v="De: 00291014362 A:00099021001 Transferencia de recursos a solicitud de la Administradora Boliviana de Carreteras mediante nota CITE: ABC/GNA/SAF/ATE/2023-1227 (operación bimonetaria), para el pago a beneficiarios (TC 6,86) H.R 6-12327-R."/>
    <m/>
    <m/>
    <m/>
    <m/>
    <n v="0"/>
    <n v="1000000"/>
    <n v="0"/>
    <n v="6860000"/>
    <n v="6860000"/>
    <m/>
  </r>
  <r>
    <x v="0"/>
    <n v="2"/>
    <x v="0"/>
    <x v="15"/>
    <n v="2328"/>
    <s v="00099021001"/>
    <s v="De: 00086057007 A:00099021001 De: 00086057007 A: 00099021001 Transferencia de recursos a solicitud del Ministerio de Medio Ambiente y Agua mediante nota CITE: CAR/UCPPAP/CG/ADM N°0295/2023 (operación bimonetaria) con el objeto de destinar l"/>
    <m/>
    <m/>
    <m/>
    <m/>
    <n v="0"/>
    <n v="4000000"/>
    <n v="0"/>
    <n v="27440000"/>
    <n v="27440000"/>
    <m/>
  </r>
  <r>
    <x v="0"/>
    <n v="2"/>
    <x v="0"/>
    <x v="16"/>
    <n v="2434"/>
    <s v="00099021001"/>
    <s v="De: 00291014379 A:00099021001 De: 00291014379 A: 00099021001 Transferencia de recursos a solicitud de la Administradora Boliviana de Carreteras mediante nota CITE: ABC/GNA/SAF/ATE/2023-1337 (operación bimonetaria) debido que los desembolsos"/>
    <m/>
    <m/>
    <m/>
    <m/>
    <n v="0"/>
    <n v="800000"/>
    <n v="0"/>
    <n v="5488000"/>
    <n v="5488000"/>
    <m/>
  </r>
  <r>
    <x v="0"/>
    <n v="2"/>
    <x v="0"/>
    <x v="17"/>
    <n v="2464"/>
    <s v="00099021001"/>
    <s v="De: 00212014302 A:00099021001 De: 00212014302 A: 00099021001 Transferencia de recursos a solicitud del Ministerio de Desarrollo Rural y Tierras mediante nota rectificatoria DGAF- C - EXT N°225/2023 realizada a la nota DGAF-C-EXT N°219/2023"/>
    <m/>
    <m/>
    <m/>
    <m/>
    <n v="0"/>
    <n v="2798820"/>
    <n v="0"/>
    <n v="19199905.199999999"/>
    <n v="19199905.199999999"/>
    <m/>
  </r>
  <r>
    <x v="0"/>
    <n v="2"/>
    <x v="0"/>
    <x v="17"/>
    <n v="2466"/>
    <s v="00099021001"/>
    <s v="De: 00597012001 A:00099021001 Transferencia de recursos a solicitud de Yacimientos de Litio Bolivianos mediante nota CITE: YLB-GAF-0144-CAR/23 (operación bimonetaria), para el cumplimiento de obligaciones, pago de Servicio de la Deuda Públ"/>
    <m/>
    <m/>
    <m/>
    <m/>
    <n v="0"/>
    <n v="46649836.859999999"/>
    <n v="0"/>
    <n v="320017880.85960001"/>
    <n v="320017880.85960001"/>
    <m/>
  </r>
  <r>
    <x v="0"/>
    <n v="2"/>
    <x v="0"/>
    <x v="18"/>
    <n v="2490"/>
    <s v="00099021001"/>
    <s v="De: 00046057006 A:00099021001 De: 00046057006 A: 00099021001 Transferencia de recursos a solicitud del Ministerio de Salud y Deportes mediante nota CITE: MSyD/VGSS/DGGH/UGESPRO/PGBID3151/CE/259/2023 (operación bimonetaria) para los gastos"/>
    <m/>
    <m/>
    <m/>
    <m/>
    <n v="0"/>
    <n v="100000"/>
    <n v="0"/>
    <n v="686000"/>
    <n v="686000"/>
    <m/>
  </r>
  <r>
    <x v="2"/>
    <n v="1"/>
    <x v="2"/>
    <x v="19"/>
    <n v="2591"/>
    <s v="00253014301"/>
    <s v="De: 00253014301 A:00099021001 Transferencia de recursos a solicitud de la Entidad Ejecutora de Medio Ambiente y Agua dependiente del Ministerio de Medio Ambiente y Agua mediante nota CITE: GM-0756-EMAGUA/2023 (operación bimonetaria) para e"/>
    <m/>
    <m/>
    <m/>
    <m/>
    <n v="1000000"/>
    <n v="0"/>
    <n v="6860000"/>
    <n v="0"/>
    <n v="6860000"/>
    <m/>
  </r>
  <r>
    <x v="0"/>
    <n v="2"/>
    <x v="0"/>
    <x v="19"/>
    <n v="2591"/>
    <s v="00099021001"/>
    <s v="De: 00253014301 A:00099021001 Transferencia de recursos a solicitud de la Entidad Ejecutora de Medio Ambiente y Agua dependiente del Ministerio de Medio Ambiente y Agua mediante nota CITE: GM-0756-EMAGUA/2023 (operación bimonetaria) para e"/>
    <m/>
    <m/>
    <m/>
    <m/>
    <n v="0"/>
    <n v="1000000"/>
    <n v="0"/>
    <n v="6860000"/>
    <n v="6860000"/>
    <m/>
  </r>
  <r>
    <x v="2"/>
    <n v="1"/>
    <x v="2"/>
    <x v="19"/>
    <n v="2594"/>
    <s v="00253018001"/>
    <s v="De: 00253018001 A:00099021001 Transferencia de recursos a solicitud de la Entidad Ejecutora de Medio Ambiente y Agua dependiente del Ministerio de Medio Ambiente y Agua mediante nota CITE: GM-0756-EMAGUA/2023 (operación bimonetaria) para e"/>
    <m/>
    <m/>
    <m/>
    <m/>
    <n v="161056.44"/>
    <n v="0"/>
    <n v="1104847.1784000001"/>
    <n v="0"/>
    <n v="1104847.1784000001"/>
    <m/>
  </r>
  <r>
    <x v="0"/>
    <n v="2"/>
    <x v="0"/>
    <x v="19"/>
    <n v="2594"/>
    <s v="00099021001"/>
    <s v="De: 00253018001 A:00099021001 Transferencia de recursos a solicitud de la Entidad Ejecutora de Medio Ambiente y Agua dependiente del Ministerio de Medio Ambiente y Agua mediante nota CITE: GM-0756-EMAGUA/2023 (operación bimonetaria) para e"/>
    <m/>
    <m/>
    <m/>
    <m/>
    <n v="0"/>
    <n v="161056.44"/>
    <n v="0"/>
    <n v="1104847.1784000001"/>
    <n v="1104847.1784000001"/>
    <m/>
  </r>
  <r>
    <x v="0"/>
    <n v="2"/>
    <x v="0"/>
    <x v="20"/>
    <n v="2712"/>
    <s v="00099021001"/>
    <s v="De: 00078011101 A:00099021001 Transferencia de recursos a solicitud del Ministerio de Hidrocarburos y Energías mediante nota CITE: MHE-DGAA-UFIN/2023-0016 (operación bimonetaria), destinados a gastos operativos y administrativos (TC 6.86) H"/>
    <m/>
    <m/>
    <m/>
    <m/>
    <n v="0"/>
    <n v="100"/>
    <n v="0"/>
    <n v="686"/>
    <n v="686"/>
    <m/>
  </r>
  <r>
    <x v="0"/>
    <n v="2"/>
    <x v="0"/>
    <x v="20"/>
    <n v="2717"/>
    <s v="00099021001"/>
    <s v="De: 00015010001 A:00099021001 Transferencia Bimonetaria de recursos (1 de 5) a solicitud del Ministerio de Gobierno mediante nota CITE: MG/DGAA/UF/T/Nº 197/2023 e informes adjuntos por concepto de distribuciones (GASTOS DE ADMINISTRACIÓN);"/>
    <m/>
    <m/>
    <m/>
    <m/>
    <n v="0"/>
    <n v="12932.9"/>
    <n v="0"/>
    <n v="88719.694000000003"/>
    <n v="88719.694000000003"/>
    <m/>
  </r>
  <r>
    <x v="0"/>
    <n v="2"/>
    <x v="0"/>
    <x v="20"/>
    <n v="2719"/>
    <s v="00099021001"/>
    <s v="De: 00015010001 A:00099021001 Transferencia Bimonetaria de recursos (2 de 5) a solicitud del Ministerio de Gobierno mediante nota CITE: MG/DGAA/UF/T/Nº 197/2023 e informes adjuntos por concepto de distribuciones (FONDO DE DEVOLUCIÓN); en el"/>
    <m/>
    <m/>
    <m/>
    <m/>
    <n v="0"/>
    <n v="31397.09"/>
    <n v="0"/>
    <n v="215384.0374"/>
    <n v="215384.0374"/>
    <m/>
  </r>
  <r>
    <x v="0"/>
    <n v="2"/>
    <x v="0"/>
    <x v="20"/>
    <n v="2721"/>
    <s v="00099021001"/>
    <s v="De: 00015010001 A:00099021001 Transferencia Bimonetaria de recursos (3 de 5) a solicitud del Ministerio de Gobierno mediante nota CITE: MG/DGAA/UF/T/Nº 197/2023 e informes adjuntos por concepto de distribuciones (DIPREVCON); en el marco de"/>
    <m/>
    <m/>
    <m/>
    <m/>
    <n v="0"/>
    <n v="379347.68"/>
    <n v="0"/>
    <n v="2602325.0848000003"/>
    <n v="2602325.0848000003"/>
    <m/>
  </r>
  <r>
    <x v="0"/>
    <n v="2"/>
    <x v="0"/>
    <x v="20"/>
    <n v="2723"/>
    <s v="00099021001"/>
    <s v="De: 00015010001 A:00099021001 Transferencia Bimonetaria de recursos (4 de 5) a solicitud del Ministerio de Gobierno mediante nota CITE: MG/DGAA/UF/T/Nº 197/2023 e informes adjuntos por concepto de distribuciones (DIRCABI); en el marco de la"/>
    <m/>
    <m/>
    <m/>
    <m/>
    <n v="0"/>
    <n v="116722.36"/>
    <n v="0"/>
    <n v="800715.38959999999"/>
    <n v="800715.38959999999"/>
    <m/>
  </r>
  <r>
    <x v="0"/>
    <n v="2"/>
    <x v="0"/>
    <x v="20"/>
    <n v="2725"/>
    <s v="00099021001"/>
    <s v="De: 00015010001 A:00099021001 Transferencia Bimonetaria de recursos (5 de 5) a solicitud del Ministerio de Gobierno mediante nota CITE: MG/DGAA/UF/T/Nº 197/2023 e informes adjuntos por concepto de distribuciones (MINISTERIO PÚBLICO); en el"/>
    <m/>
    <m/>
    <m/>
    <m/>
    <n v="0"/>
    <n v="87541.77"/>
    <n v="0"/>
    <n v="600536.54220000003"/>
    <n v="600536.54220000003"/>
    <m/>
  </r>
  <r>
    <x v="3"/>
    <n v="3"/>
    <x v="3"/>
    <x v="21"/>
    <n v="2804"/>
    <s v="00132039201"/>
    <s v="De: 00132039201 A:00099021001 Transferencia de recursos a solicitud del Servicio de Desarrollo de las Empresas Públicas Productivas mediante nota CITE: SEDEM/GG/EB/Nº 0791/2023 (operación bimonetaria), para el pago a proveedores (TC 6,86)"/>
    <m/>
    <m/>
    <m/>
    <m/>
    <n v="357600"/>
    <n v="0"/>
    <n v="2453136"/>
    <n v="0"/>
    <n v="2453136"/>
    <m/>
  </r>
  <r>
    <x v="2"/>
    <n v="1"/>
    <x v="2"/>
    <x v="22"/>
    <n v="3023"/>
    <s v="00253014301"/>
    <s v="De: 00253014301 A:00099021001 De: 00253014301 A: 00099021001 Transferencia de recursos a solicitud de la Entidad Ejecutora de Medio Ambiente y Agua dependiente del Ministerio de Medio Ambiente y Agua mediante nota CITE: GM-853-EMAGUA/2023"/>
    <m/>
    <m/>
    <m/>
    <m/>
    <n v="1000000"/>
    <n v="0"/>
    <n v="6860000"/>
    <n v="0"/>
    <n v="6860000"/>
    <m/>
  </r>
  <r>
    <x v="4"/>
    <n v="1"/>
    <x v="4"/>
    <x v="23"/>
    <n v="3321"/>
    <s v="00291014335"/>
    <s v="De: 00099021001 A:00291014335 Transferencia de recursos a solicitud de la Administradora Boliviana de Carreteras mediante nota CITE: ABC/GNA/SAF/ATE/2023-1743 (operación bimonetaria), para efectuar la devolución de recursos no utilizados co"/>
    <m/>
    <m/>
    <m/>
    <m/>
    <n v="0"/>
    <n v="47939.3"/>
    <n v="0"/>
    <n v="328863.59800000006"/>
    <n v="328863.59800000006"/>
    <m/>
  </r>
  <r>
    <x v="0"/>
    <n v="2"/>
    <x v="0"/>
    <x v="24"/>
    <n v="3362"/>
    <s v="00099021001"/>
    <s v="De: 00015010001 A:00099021001 Transferencia Bimonetaria de recursos (1 de 5) a solicitud del Ministerio de Gobierno mediante nota CITE: MG/DGAA/UF/T/Nº 128/2023 e informes adjuntos por concepto de distribuciones (GASTOS DE ADMINISTRACIÓN);"/>
    <m/>
    <m/>
    <m/>
    <m/>
    <n v="0"/>
    <n v="686.33"/>
    <n v="0"/>
    <n v="4708.2238000000007"/>
    <n v="4708.2238000000007"/>
    <m/>
  </r>
  <r>
    <x v="0"/>
    <n v="2"/>
    <x v="0"/>
    <x v="24"/>
    <n v="3364"/>
    <s v="00099021001"/>
    <s v="De: 00015010001 A:00099021001 Transferencia Bimonetaria de recursos (2 de 5) a solicitud del Ministerio de Gobierno mediante nota CITE: MG/DGAA/UF/T/Nº 128/2023 e informes adjuntos por concepto de distribuciones (FONDO DE DEVOLUCIÓN); en el"/>
    <m/>
    <m/>
    <m/>
    <m/>
    <n v="0"/>
    <n v="1617"/>
    <n v="0"/>
    <n v="11092.62"/>
    <n v="11092.62"/>
    <m/>
  </r>
  <r>
    <x v="0"/>
    <n v="2"/>
    <x v="0"/>
    <x v="24"/>
    <n v="3366"/>
    <s v="00099021001"/>
    <s v="De: 00015010001 A:00099021001 Transferencia Bimonetaria de recursos (3 de 5) a solicitud del Ministerio de Gobierno mediante nota CITE: MG/DGAA/UF/T/Nº 128/2023 e informes adjuntos por concepto de distribuciones (DISTRIBUCIONES); en el mar"/>
    <m/>
    <m/>
    <m/>
    <m/>
    <n v="0"/>
    <n v="19523.84"/>
    <n v="0"/>
    <n v="133933.54240000001"/>
    <n v="133933.54240000001"/>
    <m/>
  </r>
  <r>
    <x v="0"/>
    <n v="2"/>
    <x v="0"/>
    <x v="24"/>
    <n v="3368"/>
    <s v="00099021001"/>
    <s v="De: 00015010001 A:00099021001 Transferencia Bimonetaria de recursos (4 de 5) a solicitud del Ministerio de Gobierno mediante nota CITE: MG/DGAA/UF/T/Nº 128/2023 e informes adjuntos por concepto de distribuciones (DIRCABI) en el marco de la"/>
    <m/>
    <m/>
    <m/>
    <m/>
    <n v="0"/>
    <n v="6007.33"/>
    <n v="0"/>
    <n v="41210.283800000005"/>
    <n v="41210.283800000005"/>
    <m/>
  </r>
  <r>
    <x v="0"/>
    <n v="2"/>
    <x v="0"/>
    <x v="24"/>
    <n v="3370"/>
    <s v="00099021001"/>
    <s v="De: 00015010001 A:00099021001 Transferencia Bimonetaria de recursos (5 de 5) a solicitud del Ministerio de Gobierno mediante nota CITE: MG/DGAA/UF/T/Nº 128/2023 e informes adjuntos por concepto de distribuciones (Ministerio Público) en el m"/>
    <m/>
    <m/>
    <m/>
    <m/>
    <n v="0"/>
    <n v="4505.5"/>
    <n v="0"/>
    <n v="30907.730000000003"/>
    <n v="30907.730000000003"/>
    <m/>
  </r>
  <r>
    <x v="0"/>
    <n v="2"/>
    <x v="0"/>
    <x v="25"/>
    <n v="3420"/>
    <s v="00099021001"/>
    <s v="De: 00046057007 A:00099021001 Transferencia de recursos a solicitud del Ministerio de Salud y Deportes mediante nota CITE: MSyD/VGSS/DGGH/UGESPRO/PGBID2822/CE/328/2023 (operación bimonetaria), para el Programa Mejoramiento del Acceso a Serv"/>
    <m/>
    <m/>
    <m/>
    <m/>
    <n v="0"/>
    <n v="300000"/>
    <n v="0"/>
    <n v="2058000"/>
    <n v="2058000"/>
    <m/>
  </r>
  <r>
    <x v="0"/>
    <n v="2"/>
    <x v="0"/>
    <x v="26"/>
    <n v="3582"/>
    <s v="00099021001"/>
    <s v="De: 00287104317 A:00099021001 Transferencia de recursos a solicitud del Fondo Nacional de Inversión Productiva y Social mediante nota CITE: FPS/GFA/UFI/TES/TRL/00243/2023 (operación bimonetaria), para el pago de Comprobantes C-31, en el ma"/>
    <m/>
    <m/>
    <m/>
    <m/>
    <n v="0"/>
    <n v="2000000"/>
    <n v="0"/>
    <n v="13720000"/>
    <n v="13720000"/>
    <m/>
  </r>
  <r>
    <x v="2"/>
    <n v="1"/>
    <x v="2"/>
    <x v="27"/>
    <n v="3700"/>
    <s v="00253014301"/>
    <s v="De: 00253014301 A:00099021001 Transferencia de recursos a solicitud de la Entidad Ejecutora de Medio Ambiente y Agua dependiente del Ministerio de Medio Ambiente y Agua mediante nota CITE: GM-1043-EMAGUA/2023 (operación bimonetaria), para e"/>
    <m/>
    <m/>
    <m/>
    <m/>
    <n v="1000000"/>
    <n v="0"/>
    <n v="6860000"/>
    <n v="0"/>
    <n v="6860000"/>
    <m/>
  </r>
  <r>
    <x v="2"/>
    <n v="1"/>
    <x v="2"/>
    <x v="27"/>
    <n v="3701"/>
    <s v="00253014301"/>
    <s v="De: 00253014301 A:00099021001 Transferencia de recursos a solicitud de la Entidad Ejecutora de Medio Ambiente y Agua dependiente del Ministerio de Medio Ambiente y Agua mediante nota CITE: GM-1043-EMAGUA/2023 (operación bimonetaria), para e"/>
    <m/>
    <m/>
    <m/>
    <m/>
    <n v="500000"/>
    <n v="0"/>
    <n v="3430000"/>
    <n v="0"/>
    <n v="3430000"/>
    <m/>
  </r>
  <r>
    <x v="3"/>
    <n v="2"/>
    <x v="3"/>
    <x v="28"/>
    <n v="4104"/>
    <s v="00132022001"/>
    <s v="De: 00132022001 A:00099021001 Transferencia de recursos a solicitud del Servicio de Desarrollo de las Empresas Públicas Productivas mediante nota CITE: SEDEM/GG/PB Nº 0598/2023 (operación bimonetaria), para el pago de la compra de un camión"/>
    <m/>
    <m/>
    <m/>
    <m/>
    <n v="89181.34"/>
    <n v="0"/>
    <n v="611783.99239999999"/>
    <n v="0"/>
    <n v="611783.99239999999"/>
    <m/>
  </r>
  <r>
    <x v="4"/>
    <n v="1"/>
    <x v="4"/>
    <x v="29"/>
    <n v="4355"/>
    <s v="00291014379"/>
    <s v="De: 00291014379 A:00099021001 Transferencia de recursos a solicitud de la Administradora Boliviana de Carreteras mediante nota CITE: ABC/GNA/SAF/ATE/2023-2182 (operación bimonetaria), para el pago a beneficiarios (TC 6,86) H.R 2023-05257-"/>
    <m/>
    <m/>
    <m/>
    <m/>
    <n v="118000"/>
    <n v="0"/>
    <n v="809480"/>
    <n v="0"/>
    <n v="809480"/>
    <m/>
  </r>
  <r>
    <x v="4"/>
    <n v="2"/>
    <x v="4"/>
    <x v="29"/>
    <n v="4357"/>
    <s v="00291024301"/>
    <s v="De: 00291024301 A:00099021001 Transferencia de recursos a solicitud de la Administradora Boliviana de Carreteras mediante nota CITE: ABC/GNA/SAF/ATE/2023-2182 (operación bimonetaria), para el pago a beneficiarios (TC 6,86) H.R 2023-05257-"/>
    <m/>
    <m/>
    <m/>
    <m/>
    <n v="5077230"/>
    <n v="0"/>
    <n v="34829797.800000004"/>
    <n v="0"/>
    <n v="34829797.800000004"/>
    <m/>
  </r>
  <r>
    <x v="4"/>
    <n v="1"/>
    <x v="4"/>
    <x v="29"/>
    <n v="4359"/>
    <s v="00291014339"/>
    <s v="De: 00291014339 A:00099021001 Transferencia de recursos a solicitud de la Administradora Boliviana de Carreteras mediante nota CITE: ABC/GNA/SAF/ATE/2023-2182 (operación bimonetaria), para el pago a beneficiarios (TC 6,86) H.R 2023-05257-"/>
    <m/>
    <m/>
    <m/>
    <m/>
    <n v="39000"/>
    <n v="0"/>
    <n v="267540"/>
    <n v="0"/>
    <n v="267540"/>
    <m/>
  </r>
  <r>
    <x v="4"/>
    <n v="8"/>
    <x v="4"/>
    <x v="30"/>
    <n v="4373"/>
    <s v="00291084302"/>
    <s v="De: 00291084302 A:00099021001 Transferencia de recursos a solicitud de la Administradora Boliviana de Carreteras mediante nota CITE: ABC/GNA/SAF/ATE/2023-2239 (operación bimonetaria), para el pago a beneficiarios (TC 6,86) H.R 2023-05665-"/>
    <m/>
    <m/>
    <m/>
    <m/>
    <n v="4000000"/>
    <n v="0"/>
    <n v="27440000"/>
    <n v="0"/>
    <n v="27440000"/>
    <m/>
  </r>
  <r>
    <x v="4"/>
    <n v="1"/>
    <x v="4"/>
    <x v="31"/>
    <n v="4754"/>
    <s v="00291014362"/>
    <s v="De: 00291014362 A:00099021001 Transferencia de recursos a solicitud de la Administradora Boliviana de Carreteras mediante nota CITE: ABC/GNA/SAF/ATE/2023-2384 (operación bimonetaria), para el pago a beneficiarios (TC 6,86) H.R 2023-09178-"/>
    <m/>
    <m/>
    <m/>
    <m/>
    <n v="1000000"/>
    <n v="0"/>
    <n v="6860000"/>
    <n v="0"/>
    <n v="6860000"/>
    <m/>
  </r>
  <r>
    <x v="4"/>
    <n v="1"/>
    <x v="4"/>
    <x v="32"/>
    <n v="4918"/>
    <s v="00291014379"/>
    <s v="De: 00291014379 A:00099021001 Transferencia de recursos a solicitud de la Administradora Boliviana de Carreteras mediante nota CITE: ABC/GNA/SAF/ATE/2023-2350 (operación bimonetaria), para el pago a beneficiarios (TC 6,86) H.R 2023-09342-"/>
    <m/>
    <m/>
    <m/>
    <m/>
    <n v="1800000"/>
    <n v="0"/>
    <n v="12348000"/>
    <n v="0"/>
    <n v="12348000"/>
    <m/>
  </r>
  <r>
    <x v="1"/>
    <n v="4"/>
    <x v="1"/>
    <x v="33"/>
    <n v="4959"/>
    <s v="00086047008"/>
    <s v="De: 00086047008 A:00099021001 Transferencia de recursos a solicitud del Ministerio de Medio Ambiente y Agua mediante nota CITE: MMAyA/VRHR/UCOORD/UCEP - MI RIEGO FINAN Nº 01018/2023 (operación bimonetaria), para la Ejecución del Programa P"/>
    <m/>
    <m/>
    <m/>
    <m/>
    <n v="5104214.2"/>
    <n v="0"/>
    <n v="35014909.412"/>
    <n v="0"/>
    <n v="35014909.412"/>
    <m/>
  </r>
  <r>
    <x v="4"/>
    <n v="1"/>
    <x v="4"/>
    <x v="34"/>
    <n v="5175"/>
    <s v="00291014364"/>
    <s v="De: 00291014364 A:00099021001 Transferencia de recursos a solicitud de la Administradora Boliviana de Carreteras mediante nota CITE: ABC/GNA/SAF/ATE/2023-2485 (operación bimonetaria), para el pago a beneficiarios (TC 6,86) H.R 2023-11116-"/>
    <m/>
    <m/>
    <m/>
    <m/>
    <n v="11000"/>
    <n v="0"/>
    <n v="75460"/>
    <n v="0"/>
    <n v="75460"/>
    <m/>
  </r>
  <r>
    <x v="5"/>
    <n v="29"/>
    <x v="5"/>
    <x v="34"/>
    <n v="5177"/>
    <s v="00047297001"/>
    <s v="De: 00047297001 A:00099021001 Transferencia a solicitud de Pro-Camélidos dependiente del Ministerio de Desarrollo Rural y Tierras mediante nota CITE: MDRYT/PRO-CAMELIDOS/210-2023 recursos provenientes de los fondos FIDA (operación bimonetar"/>
    <m/>
    <m/>
    <m/>
    <m/>
    <n v="1350000"/>
    <n v="0"/>
    <n v="9261000"/>
    <n v="0"/>
    <n v="9261000"/>
    <m/>
  </r>
  <r>
    <x v="4"/>
    <n v="8"/>
    <x v="4"/>
    <x v="35"/>
    <n v="5210"/>
    <s v="00291084303"/>
    <s v="De: 00291084303 A:00099021001 Transferencia de recursos a solicitud de la Administradora Boliviana de Carreteras mediante nota CITE: ABC/GNA/SAF/ATE/2023-2517 (operación bimonetaria), para el pago a beneficiarios (TC 6,86) H.R 2023-11392-"/>
    <m/>
    <m/>
    <m/>
    <m/>
    <n v="5147575.87"/>
    <n v="0"/>
    <n v="35312370.468200006"/>
    <n v="0"/>
    <n v="35312370.468200006"/>
    <m/>
  </r>
  <r>
    <x v="4"/>
    <n v="1"/>
    <x v="4"/>
    <x v="35"/>
    <n v="5212"/>
    <s v="00291014371"/>
    <s v="De: 00291014371 A:00099021001 Transferencia de recursos a solicitud de la Administradora Boliviana de Carreteras mediante nota CITE: ABC/GNA/SAF/ATE/2023-2517 (operación bimonetaria), para el pago a beneficiarios (TC 6,86) H.R 2023-11392-"/>
    <m/>
    <m/>
    <m/>
    <m/>
    <n v="2512644.61"/>
    <n v="0"/>
    <n v="17236742.024599999"/>
    <n v="0"/>
    <n v="17236742.024599999"/>
    <m/>
  </r>
  <r>
    <x v="1"/>
    <n v="10"/>
    <x v="1"/>
    <x v="36"/>
    <n v="5267"/>
    <s v="00086108004"/>
    <s v="De: 00086108004 A:00099021001 Transferencia de recursos a solicitud de la UCP - PPCR/VRHR dependiente del Ministerio de Medio Ambiente y Agua mediante notas CITE: CAR/UCP-PPCR Nos.0518 y 0532/2023 UCP-PPCR/2023-Nos 03466 y 03541 (operación"/>
    <m/>
    <m/>
    <m/>
    <m/>
    <n v="126185.4"/>
    <n v="0"/>
    <n v="865631.84400000004"/>
    <n v="0"/>
    <n v="865631.84400000004"/>
    <m/>
  </r>
  <r>
    <x v="6"/>
    <n v="1"/>
    <x v="6"/>
    <x v="36"/>
    <n v="5290"/>
    <s v="00015010001"/>
    <s v="De: 00015010001 A:00099021001 Transferencia Bimonetaria de recursos (1 de 5) a solicitud del Ministerio de Gobierno mediante nota CITE: MG/DGAA/UF/T/Nº 338/2023 e informes adjuntos por concepto de distribuciones (GASTOS DE ADMINISTRACIÓN);"/>
    <m/>
    <m/>
    <m/>
    <m/>
    <n v="3660.47"/>
    <n v="0"/>
    <n v="25110.824199999999"/>
    <n v="0"/>
    <n v="25110.824199999999"/>
    <m/>
  </r>
  <r>
    <x v="6"/>
    <n v="1"/>
    <x v="6"/>
    <x v="36"/>
    <n v="5292"/>
    <s v="00015010001"/>
    <s v="De: 00015010001 A:00099021001 Transferencia Bimonetaria de recursos (2 de 5) a solicitud del Ministerio de Gobierno mediante nota CITE: MG/DGAA/UF/T/Nº 338/2023 e informes adjuntos por concepto de distribuciones (FONDO DE DEVOLUCIÓN); en el"/>
    <m/>
    <m/>
    <m/>
    <m/>
    <n v="7706.5"/>
    <n v="0"/>
    <n v="52866.590000000004"/>
    <n v="0"/>
    <n v="52866.590000000004"/>
    <m/>
  </r>
  <r>
    <x v="6"/>
    <n v="1"/>
    <x v="6"/>
    <x v="36"/>
    <n v="5294"/>
    <s v="00015010001"/>
    <s v="De: 00015010001 A:00099021001 Transferencia Bimonetaria de recursos (3 de 5) a solicitud del Ministerio de Gobierno mediante nota CITE: MG/DGAA/UF/T/Nº 338/2023 e informes adjuntos por concepto de distribuciones (DISTRIBUCIONES CORRESPONDIE"/>
    <m/>
    <m/>
    <m/>
    <m/>
    <n v="92795.96"/>
    <n v="0"/>
    <n v="636580.28560000006"/>
    <n v="0"/>
    <n v="636580.28560000006"/>
    <m/>
  </r>
  <r>
    <x v="6"/>
    <n v="1"/>
    <x v="6"/>
    <x v="36"/>
    <n v="5296"/>
    <s v="00015010001"/>
    <s v="De: 00015010001 A:00099021001 Transferencia Bimonetaria de recursos (4 de 5) a solicitud del Ministerio de Gobierno mediante nota CITE: MG/DGAA/UF/T/Nº 338/2023 e informes adjuntos por concepto de distribuciones (DISTRIBUCIONES CORRESPONDIE"/>
    <m/>
    <m/>
    <m/>
    <m/>
    <n v="28552.6"/>
    <n v="0"/>
    <n v="195870.83600000001"/>
    <n v="0"/>
    <n v="195870.83600000001"/>
    <m/>
  </r>
  <r>
    <x v="6"/>
    <n v="1"/>
    <x v="6"/>
    <x v="36"/>
    <n v="5298"/>
    <s v="00015010001"/>
    <s v="De: 00015010001 A:00099021001 Transferencia Bimonetaria de recursos (5 de 5) a solicitud del Ministerio de Gobierno mediante nota CITE: MG/DGAA/UF/T/Nº 338/2023 e informes adjuntos por concepto de distribuciones (DISTRIBUCIONES CORRESPONDIE"/>
    <m/>
    <m/>
    <m/>
    <m/>
    <n v="21414.45"/>
    <n v="0"/>
    <n v="146903.12700000001"/>
    <n v="0"/>
    <n v="146903.12700000001"/>
    <m/>
  </r>
  <r>
    <x v="4"/>
    <n v="2"/>
    <x v="4"/>
    <x v="37"/>
    <n v="5309"/>
    <s v="00291024302"/>
    <s v="De: 00291024302 A:00099021001 Transferencia de recursos a solicitud de la Administradora Boliviana de Carreteras mediante nota CITE: ABC/GNA/SAF/ATE/2023-2526 (operación bimonetaria), para el pago a beneficiarios (TC 6,86) H.R 2023-12254-"/>
    <m/>
    <m/>
    <m/>
    <m/>
    <n v="1300000"/>
    <n v="0"/>
    <n v="8918000"/>
    <n v="0"/>
    <n v="8918000"/>
    <m/>
  </r>
  <r>
    <x v="4"/>
    <n v="8"/>
    <x v="4"/>
    <x v="37"/>
    <n v="5311"/>
    <s v="00291084305"/>
    <s v="De: 00291084305 A:00099021001 Transferencia de recursos a solicitud de la Administradora Boliviana de Carreteras mediante nota CITE: ABC/GNA/SAF/ATE/2023-2526 (operación bimonetaria), para el pago a beneficiarios (TC 6,86) H.R 2023-12254-"/>
    <m/>
    <m/>
    <m/>
    <m/>
    <n v="2500000"/>
    <n v="0"/>
    <n v="17150000"/>
    <n v="0"/>
    <n v="17150000"/>
    <m/>
  </r>
  <r>
    <x v="6"/>
    <n v="1"/>
    <x v="6"/>
    <x v="37"/>
    <n v="5322"/>
    <s v="00015010001"/>
    <s v="De: 00015010001 A:00099021001 Transferencia Bimonetaria de recursos (1 de 3) a solicitud del Ministerio de Gobierno mediante nota CITE: MG/DGAA/UF/T/Nº 339/2023 e informes adjuntos por concepto de distribuciones en el marco de la Ley Nº 13"/>
    <m/>
    <m/>
    <m/>
    <m/>
    <n v="48355.12"/>
    <n v="0"/>
    <n v="331716.12320000003"/>
    <n v="0"/>
    <n v="331716.12320000003"/>
    <m/>
  </r>
  <r>
    <x v="6"/>
    <n v="1"/>
    <x v="6"/>
    <x v="37"/>
    <n v="5324"/>
    <s v="00015010001"/>
    <s v="De: 00015010001 A:00099021001 Transferencia Bimonetaria de recursos a solicitud del Ministerio de Gobierno mediante nota CITE: MG/DGAA/UF/T/Nº 339/2023 e informes adjuntos por concepto de distribuciones en el marco de la Ley Nº 1358 de 6 de"/>
    <m/>
    <m/>
    <m/>
    <m/>
    <n v="14878.5"/>
    <n v="0"/>
    <n v="102066.51000000001"/>
    <n v="0"/>
    <n v="102066.51000000001"/>
    <m/>
  </r>
  <r>
    <x v="6"/>
    <n v="1"/>
    <x v="6"/>
    <x v="37"/>
    <n v="5325"/>
    <s v="00015010001"/>
    <s v="De: 00015010001 A:00099021001 Transferencia Bimonetaria de recursos a solicitud del Ministerio de Gobierno mediante nota CITE: MG/DGAA/UF/T/Nº 339/2023 e informes adjuntos por concepto de distribuciones en el marco de la Ley Nº 1358 de 6 d"/>
    <m/>
    <m/>
    <m/>
    <m/>
    <n v="11158.87"/>
    <n v="0"/>
    <n v="76549.848200000008"/>
    <n v="0"/>
    <n v="76549.848200000008"/>
    <m/>
  </r>
  <r>
    <x v="6"/>
    <n v="1"/>
    <x v="6"/>
    <x v="37"/>
    <n v="5329"/>
    <s v="00015010001"/>
    <s v="De: 00015010001 A:00099021001 Transferencia Bimonetaria de recursos a solicitud del Ministerio de Gobierno mediante nota CITE: MG/DGAA/UF/T/Nº 340/2023 e informes adjuntos por concepto de distribuciones en el marco de la Ley Nº 1358 de 6 d"/>
    <m/>
    <m/>
    <m/>
    <m/>
    <n v="28771.8"/>
    <n v="0"/>
    <n v="197374.54800000001"/>
    <n v="0"/>
    <n v="197374.54800000001"/>
    <m/>
  </r>
  <r>
    <x v="6"/>
    <n v="1"/>
    <x v="6"/>
    <x v="37"/>
    <n v="5331"/>
    <s v="00015010001"/>
    <s v="De: 00015010001 A:00099021001 Transferencia Bimonetaria de recursos (1 de 3) a solicitud del Ministerio de Gobierno mediante nota CITE: MG/DGAA/UF/T/Nº 339/2023 e informes adjuntos por concepto de distribuciones en el marco de la Ley Nº 13"/>
    <m/>
    <m/>
    <m/>
    <m/>
    <n v="8852.8799999999992"/>
    <n v="0"/>
    <n v="60730.756799999996"/>
    <n v="0"/>
    <n v="60730.756799999996"/>
    <m/>
  </r>
  <r>
    <x v="6"/>
    <n v="1"/>
    <x v="6"/>
    <x v="37"/>
    <n v="5333"/>
    <s v="00015010001"/>
    <s v="De: 00015010001 A:00099021001 Transferencia Bimonetaria de recursos (1 de 3) a solicitud del Ministerio de Gobierno mediante nota CITE: MG/DGAA/UF/T/Nº 339/2023 e informes adjuntos por concepto de distribuciones en el marco de la Ley Nº 13"/>
    <m/>
    <m/>
    <m/>
    <m/>
    <n v="6639.64"/>
    <n v="0"/>
    <n v="45547.930400000005"/>
    <n v="0"/>
    <n v="45547.930400000005"/>
    <m/>
  </r>
  <r>
    <x v="4"/>
    <n v="1"/>
    <x v="4"/>
    <x v="38"/>
    <n v="5396"/>
    <s v="00291014352"/>
    <s v="De: 00291014352 A:00099021001 Transferencia de recursos a solicitud de la Administradora Boliviana de Carreteras mediante nota CITE: ABC/GNA/SAF/ATE/2023-2573 (operación bimonetaria), para el pago a beneficiarios (TC 6,86) H.R 2023-13354-R"/>
    <m/>
    <m/>
    <m/>
    <m/>
    <n v="2000000"/>
    <n v="0"/>
    <n v="13720000"/>
    <n v="0"/>
    <n v="13720000"/>
    <m/>
  </r>
  <r>
    <x v="4"/>
    <n v="1"/>
    <x v="4"/>
    <x v="38"/>
    <n v="5398"/>
    <s v="00291014362"/>
    <s v="De: 00291014362 A:00099021001 Transferencia de recursos a solicitud de la Administradora Boliviana de Carreteras mediante nota CITE: ABC/GNA/SAF/ATE/2023-2573 (operación bimonetaria), para el pago a beneficiarios (TC 6,86) H.R 2023-13354-R"/>
    <m/>
    <m/>
    <m/>
    <m/>
    <n v="1662713.54"/>
    <n v="0"/>
    <n v="11406214.884400001"/>
    <n v="0"/>
    <n v="11406214.884400001"/>
    <m/>
  </r>
  <r>
    <x v="1"/>
    <n v="7"/>
    <x v="1"/>
    <x v="38"/>
    <n v="5400"/>
    <s v="00086077004"/>
    <s v="De: 00086077004 A:00099021001 Transferencia de recursos a solicitud de la Unidad Coordinadora y Ejecutora de Programas y Proyectos del Ministerio de Medio Ambiente y Agua mediante nota CITE: CAR/UCEP-MMAyA No. 1031/2023 UCEP-MMAyA/2023-042"/>
    <m/>
    <m/>
    <m/>
    <m/>
    <n v="831630.69"/>
    <n v="0"/>
    <n v="5704986.5334000001"/>
    <n v="0"/>
    <n v="5704986.5334000001"/>
    <m/>
  </r>
  <r>
    <x v="1"/>
    <n v="5"/>
    <x v="1"/>
    <x v="39"/>
    <n v="5516"/>
    <s v="00086057003"/>
    <s v="De: 00086057003 A:00099021001 Transferencia de recursos a solicitud del Ministerio de Medio Ambiente y Agua mediante notas CITE: CAR/UCPPAAP/CG/ADM Nos. 0945/2023 (operación bimonetaria), para la Ejecución del Programa de Agua y Alcantarill"/>
    <m/>
    <m/>
    <m/>
    <m/>
    <n v="950000"/>
    <n v="0"/>
    <n v="6517000"/>
    <n v="0"/>
    <n v="6517000"/>
    <m/>
  </r>
  <r>
    <x v="0"/>
    <n v="2"/>
    <x v="0"/>
    <x v="39"/>
    <n v="5516"/>
    <s v="00099021001"/>
    <s v="De: 00086057003 A:00099021001 Transferencia de recursos a solicitud del Ministerio de Medio Ambiente y Agua mediante notas CITE: CAR/UCPPAAP/CG/ADM Nos. 0945/2023 (operación bimonetaria), para la Ejecución del Programa de Agua y Alcantarill"/>
    <m/>
    <m/>
    <m/>
    <m/>
    <n v="0"/>
    <n v="950000"/>
    <n v="0"/>
    <n v="6517000"/>
    <n v="6517000"/>
    <m/>
  </r>
  <r>
    <x v="0"/>
    <n v="2"/>
    <x v="0"/>
    <x v="40"/>
    <n v="5580"/>
    <s v="00099021001"/>
    <s v="De: 00046057009 A:00099021001 Transferencia a solicitud del Programa 4612/BL-BO dependiente el Ministerio de Salud y Deportes mediante nota CITE: MSyD/DGP/UGESPRO/ FRISDP/CE/263/2023 (operación bimonetaria), para el Programa Mejora en la A"/>
    <m/>
    <m/>
    <m/>
    <m/>
    <n v="0"/>
    <n v="493309"/>
    <n v="0"/>
    <n v="3384099.74"/>
    <n v="3384099.74"/>
    <m/>
  </r>
  <r>
    <x v="1"/>
    <n v="10"/>
    <x v="1"/>
    <x v="40"/>
    <n v="5583"/>
    <s v="00086107002"/>
    <s v="De: 00086107002 A:00099021001 Transferencia de recursos a solicitud del Ministerio de Medio Ambiente y Agua mediante nota CITE: CAR/UCP-PPCR No. 0578/2023 UCP-PPCR/2023-03761 operación bimonetaria, (TC 6,86) H.R 2023-14224-R."/>
    <m/>
    <m/>
    <m/>
    <m/>
    <n v="4259992.71"/>
    <n v="0"/>
    <n v="29223549.990600001"/>
    <n v="0"/>
    <n v="29223549.990600001"/>
    <m/>
  </r>
  <r>
    <x v="0"/>
    <n v="2"/>
    <x v="0"/>
    <x v="40"/>
    <n v="5583"/>
    <s v="00099021001"/>
    <s v="De: 00086107002 A:00099021001 Transferencia de recursos a solicitud del Ministerio de Medio Ambiente y Agua mediante nota CITE: CAR/UCP-PPCR No. 0578/2023 UCP-PPCR/2023-03761 operación bimonetaria, (TC 6,86) H.R 2023-14224-R."/>
    <m/>
    <m/>
    <m/>
    <m/>
    <n v="0"/>
    <n v="4259992.71"/>
    <n v="0"/>
    <n v="29223549.990600001"/>
    <n v="29223549.990600001"/>
    <m/>
  </r>
  <r>
    <x v="7"/>
    <n v="1"/>
    <x v="7"/>
    <x v="40"/>
    <n v="5585"/>
    <s v="00212014302"/>
    <s v="De: 00212014302 A:00099021001 Transferencia de recursos a solicitud del Instituto Nacional de Reforma Agraria dependiente del Ministerio de Desarrollo Rural y Tierras mediante nota CITE: DGAF-C-EXT Nº 384/2023 (operación bimonetaria), para"/>
    <m/>
    <m/>
    <m/>
    <m/>
    <n v="933894"/>
    <n v="0"/>
    <n v="6406512.8399999999"/>
    <n v="0"/>
    <n v="6406512.8399999999"/>
    <m/>
  </r>
  <r>
    <x v="0"/>
    <n v="2"/>
    <x v="0"/>
    <x v="40"/>
    <n v="5585"/>
    <s v="00099021001"/>
    <s v="De: 00212014302 A:00099021001 Transferencia de recursos a solicitud del Instituto Nacional de Reforma Agraria dependiente del Ministerio de Desarrollo Rural y Tierras mediante nota CITE: DGAF-C-EXT Nº 384/2023 (operación bimonetaria), para"/>
    <m/>
    <m/>
    <m/>
    <m/>
    <n v="0"/>
    <n v="933894"/>
    <n v="0"/>
    <n v="6406512.8399999999"/>
    <n v="6406512.8399999999"/>
    <m/>
  </r>
  <r>
    <x v="0"/>
    <n v="2"/>
    <x v="0"/>
    <x v="41"/>
    <n v="5701"/>
    <s v="00099021001"/>
    <s v="De: 00117012001 A:00099021001 Transferencia de recursos a solicitud de la Dirección General de Aeronáutica Civil mediante nota CITE: DAF-2389/2023 DGAC-48258/2023 (operación bimonetaria), por concepto de recursos depositados por la IATA por"/>
    <m/>
    <m/>
    <m/>
    <m/>
    <n v="0"/>
    <n v="88944.4"/>
    <n v="0"/>
    <n v="610158.58400000003"/>
    <n v="610158.58400000003"/>
    <m/>
  </r>
  <r>
    <x v="0"/>
    <n v="2"/>
    <x v="0"/>
    <x v="41"/>
    <n v="5703"/>
    <s v="00099021001"/>
    <s v="De: 00287104328 A:00099021001 Transferencia de recursos a solicitud del Fondo Nacional de Inversión Productiva y Social mediante nota CITE: FPS/GFA/UFI/TES/TRL/00343/2023 (operación bimonetaria), para el pago de Comprobantes C-31, en el mar"/>
    <m/>
    <m/>
    <m/>
    <m/>
    <n v="0"/>
    <n v="5294193.0599999996"/>
    <n v="0"/>
    <n v="36318164.391599998"/>
    <n v="36318164.391599998"/>
    <m/>
  </r>
  <r>
    <x v="1"/>
    <n v="5"/>
    <x v="1"/>
    <x v="41"/>
    <n v="5705"/>
    <s v="00086057006"/>
    <s v="De: 00086057006 A:00099021001 De: 00086057006 Transferencia de recursos a solicitud del Ministerio de Medio Ambiente y Agua mediante nota CITE: CAR/UCPPAAP/CG/ADM N°0953/2023 (operación bimonetaria), para la ejecución de programas saneamien"/>
    <m/>
    <m/>
    <m/>
    <m/>
    <n v="2045994.99"/>
    <n v="0"/>
    <n v="14035525.6314"/>
    <n v="0"/>
    <n v="14035525.6314"/>
    <m/>
  </r>
  <r>
    <x v="0"/>
    <n v="2"/>
    <x v="0"/>
    <x v="41"/>
    <n v="5705"/>
    <s v="00099021001"/>
    <s v="De: 00086057006 A:00099021001 De: 00086057006 Transferencia de recursos a solicitud del Ministerio de Medio Ambiente y Agua mediante nota CITE: CAR/UCPPAAP/CG/ADM N°0953/2023 (operación bimonetaria), para la ejecución de programas saneamien"/>
    <m/>
    <m/>
    <m/>
    <m/>
    <n v="0"/>
    <n v="2045994.99"/>
    <n v="0"/>
    <n v="14035525.6314"/>
    <n v="14035525.6314"/>
    <m/>
  </r>
  <r>
    <x v="1"/>
    <n v="5"/>
    <x v="1"/>
    <x v="41"/>
    <n v="5707"/>
    <s v="00086057002"/>
    <s v="De: 00086057002 A:00099021001 De: 00086057002 A: 00099021001 Transferencia de recursos a solicitud del Ministerio de Medio Ambiente y Agua mediante nota CITE: CAR/UCPPAAP/CG/ADM N°0954/2023 (operación bimonetaria), para la implementación de"/>
    <m/>
    <m/>
    <m/>
    <m/>
    <n v="990787.85"/>
    <n v="0"/>
    <n v="6796804.6510000005"/>
    <n v="0"/>
    <n v="6796804.6510000005"/>
    <m/>
  </r>
  <r>
    <x v="0"/>
    <n v="2"/>
    <x v="0"/>
    <x v="41"/>
    <n v="5707"/>
    <s v="00099021001"/>
    <s v="De: 00086057002 A:00099021001 De: 00086057002 A: 00099021001 Transferencia de recursos a solicitud del Ministerio de Medio Ambiente y Agua mediante nota CITE: CAR/UCPPAAP/CG/ADM N°0954/2023 (operación bimonetaria), para la implementación de"/>
    <m/>
    <m/>
    <m/>
    <m/>
    <n v="0"/>
    <n v="990787.85"/>
    <n v="0"/>
    <n v="6796804.6510000005"/>
    <n v="6796804.6510000005"/>
    <m/>
  </r>
  <r>
    <x v="1"/>
    <n v="4"/>
    <x v="1"/>
    <x v="42"/>
    <n v="5919"/>
    <s v="00086047005"/>
    <s v="De: 00086047005 A:00099021001 Transferencia de recursos a solicitud de la Unidad de Coordinación y Ejecución del Programa Más Inversión para Riego UCEP MI RIEGO dependiente del Ministerio de Medio Ambiente y Agua mediante nota CITE: MMAyA/"/>
    <m/>
    <m/>
    <m/>
    <m/>
    <n v="999992.71"/>
    <n v="0"/>
    <n v="6859949.9906000001"/>
    <n v="0"/>
    <n v="6859949.9906000001"/>
    <m/>
  </r>
  <r>
    <x v="0"/>
    <n v="2"/>
    <x v="0"/>
    <x v="42"/>
    <n v="5919"/>
    <s v="00099021001"/>
    <s v="De: 00086047005 A:00099021001 Transferencia de recursos a solicitud de la Unidad de Coordinación y Ejecución del Programa Más Inversión para Riego UCEP MI RIEGO dependiente del Ministerio de Medio Ambiente y Agua mediante nota CITE: MMAyA/"/>
    <m/>
    <m/>
    <m/>
    <m/>
    <n v="0"/>
    <n v="999992.71"/>
    <n v="0"/>
    <n v="6859949.9906000001"/>
    <n v="6859949.9906000001"/>
    <m/>
  </r>
  <r>
    <x v="0"/>
    <n v="2"/>
    <x v="0"/>
    <x v="42"/>
    <n v="5921"/>
    <s v="00099021001"/>
    <s v="De: 00383012002 A:00099021001 Transferencia de recursos a solicitud de la Agencia Boliviana de Correos dependiente del Ministerio de Obras Públicas, Servicios y Vivienda mediante nota CITE: AGBC-AGBC/DAF/TFC-CPRV-0513-CAR/2023 (operación bi"/>
    <m/>
    <m/>
    <m/>
    <m/>
    <n v="0"/>
    <n v="152694.71"/>
    <n v="0"/>
    <n v="1047485.7106"/>
    <n v="1047485.7106"/>
    <m/>
  </r>
  <r>
    <x v="3"/>
    <n v="3"/>
    <x v="3"/>
    <x v="42"/>
    <n v="5924"/>
    <s v="00132039201"/>
    <s v="De: 00132039201 A:00099021001 Transferencia de recursos a solicitud del Servicio de Desarrollo de las Empresas Públicas Productivas mediante nota CITE: SEDEM/GG/EB/Nº 01605/2023 (operación bimonetaria), para realizar la devolución de fondo"/>
    <m/>
    <m/>
    <m/>
    <m/>
    <n v="2400"/>
    <n v="0"/>
    <n v="16464"/>
    <n v="0"/>
    <n v="16464"/>
    <m/>
  </r>
  <r>
    <x v="0"/>
    <n v="2"/>
    <x v="0"/>
    <x v="42"/>
    <n v="5924"/>
    <s v="00099021001"/>
    <s v="De: 00132039201 A:00099021001 Transferencia de recursos a solicitud del Servicio de Desarrollo de las Empresas Públicas Productivas mediante nota CITE: SEDEM/GG/EB/Nº 01605/2023 (operación bimonetaria), para realizar la devolución de fondo"/>
    <m/>
    <m/>
    <m/>
    <m/>
    <n v="0"/>
    <n v="2400"/>
    <n v="0"/>
    <n v="16464"/>
    <n v="16464"/>
    <m/>
  </r>
  <r>
    <x v="0"/>
    <n v="2"/>
    <x v="0"/>
    <x v="42"/>
    <n v="5930"/>
    <s v="00099021001"/>
    <s v="De: 00041097001 A:00099021001 Transferencia de recursos a solicitud del Ministerio de Desarrollo Productivo y Economía Plural mediante nota CITE: CAR/PDUL/CN Nº 0269/2023 (operación bimonetaria), correspondiente al Programa de Dinamizació"/>
    <m/>
    <m/>
    <m/>
    <m/>
    <n v="0"/>
    <n v="500000"/>
    <n v="0"/>
    <n v="3430000"/>
    <n v="3430000"/>
    <m/>
  </r>
  <r>
    <x v="8"/>
    <n v="10"/>
    <x v="8"/>
    <x v="43"/>
    <n v="5957"/>
    <s v="00287104322"/>
    <s v="De: 00287104322 A:00099021001 Transferencia de recursos a solicitud del Fondo Nacional de Inversión Productiva y Social mediante nota CITE: FPS/GFA/UFI/TES/TRL/0348/2023 (operación bimonetaria) para el pago de Comprobantes C-31, en el marc"/>
    <m/>
    <m/>
    <m/>
    <m/>
    <n v="2000000"/>
    <n v="0"/>
    <n v="13720000"/>
    <n v="0"/>
    <n v="13720000"/>
    <m/>
  </r>
  <r>
    <x v="0"/>
    <n v="2"/>
    <x v="0"/>
    <x v="43"/>
    <n v="5957"/>
    <s v="00099021001"/>
    <s v="De: 00287104322 A:00099021001 Transferencia de recursos a solicitud del Fondo Nacional de Inversión Productiva y Social mediante nota CITE: FPS/GFA/UFI/TES/TRL/0348/2023 (operación bimonetaria) para el pago de Comprobantes C-31, en el marc"/>
    <m/>
    <m/>
    <m/>
    <m/>
    <n v="0"/>
    <n v="2000000"/>
    <n v="0"/>
    <n v="13720000"/>
    <n v="13720000"/>
    <m/>
  </r>
  <r>
    <x v="8"/>
    <n v="10"/>
    <x v="8"/>
    <x v="43"/>
    <n v="5959"/>
    <s v="00287104314"/>
    <s v="De: 00287104314 A:00099021001 Transferencia de recursos a solicitud del Fondo Nacional de Inversión Productiva y Social mediante nota CITE: FPS/GFA/UFI/TES/TRL/00345/2023 (operación bimonetaria), para el pago de Comprobantes C-31, en el mar"/>
    <m/>
    <m/>
    <m/>
    <m/>
    <n v="285635.7"/>
    <n v="0"/>
    <n v="1959460.9020000002"/>
    <n v="0"/>
    <n v="1959460.9020000002"/>
    <m/>
  </r>
  <r>
    <x v="0"/>
    <n v="2"/>
    <x v="0"/>
    <x v="43"/>
    <n v="5959"/>
    <s v="00099021001"/>
    <s v="De: 00287104314 A:00099021001 Transferencia de recursos a solicitud del Fondo Nacional de Inversión Productiva y Social mediante nota CITE: FPS/GFA/UFI/TES/TRL/00345/2023 (operación bimonetaria), para el pago de Comprobantes C-31, en el mar"/>
    <m/>
    <m/>
    <m/>
    <m/>
    <n v="0"/>
    <n v="285635.7"/>
    <n v="0"/>
    <n v="1959460.9020000002"/>
    <n v="1959460.9020000002"/>
    <m/>
  </r>
  <r>
    <x v="4"/>
    <n v="8"/>
    <x v="4"/>
    <x v="44"/>
    <n v="5976"/>
    <s v="00291084302"/>
    <s v="De: 00291084302 A:00099021001 Transferencia de recursos a solicitud de la Administradora Boliviana de Carreteras mediante nota CITE: ABC/GNA/SAF/ATE/2023-2688 (operación bimonetaria), para el pago a beneficiarios (TC 6,86) H.R 2023-15689-"/>
    <m/>
    <m/>
    <m/>
    <m/>
    <n v="5500000"/>
    <n v="0"/>
    <n v="37730000"/>
    <n v="0"/>
    <n v="37730000"/>
    <m/>
  </r>
  <r>
    <x v="0"/>
    <n v="2"/>
    <x v="0"/>
    <x v="44"/>
    <n v="5976"/>
    <s v="00099021001"/>
    <s v="De: 00291084302 A:00099021001 Transferencia de recursos a solicitud de la Administradora Boliviana de Carreteras mediante nota CITE: ABC/GNA/SAF/ATE/2023-2688 (operación bimonetaria), para el pago a beneficiarios (TC 6,86) H.R 2023-15689-"/>
    <m/>
    <m/>
    <m/>
    <m/>
    <n v="0"/>
    <n v="5500000"/>
    <n v="0"/>
    <n v="37730000"/>
    <n v="37730000"/>
    <m/>
  </r>
  <r>
    <x v="1"/>
    <n v="7"/>
    <x v="1"/>
    <x v="45"/>
    <n v="6000"/>
    <s v="00086077006"/>
    <s v="De: 00086077006 A:00099021001 Transferencia que realizamos a solicitud de la Unidad Coordinadora y Ejecutora de Programas y Proyectos del Ministerio de Medio Ambiente y Agua mediante nota CITE: CAR/UCEP-MMAyA N° 1092/2023 UCEP-MMAyA/2023-04"/>
    <m/>
    <m/>
    <m/>
    <m/>
    <n v="1209468.8700000001"/>
    <n v="0"/>
    <n v="8296956.4482000014"/>
    <n v="0"/>
    <n v="8296956.4482000014"/>
    <m/>
  </r>
  <r>
    <x v="0"/>
    <n v="2"/>
    <x v="0"/>
    <x v="45"/>
    <n v="6000"/>
    <s v="00099021001"/>
    <s v="De: 00086077006 A:00099021001 Transferencia que realizamos a solicitud de la Unidad Coordinadora y Ejecutora de Programas y Proyectos del Ministerio de Medio Ambiente y Agua mediante nota CITE: CAR/UCEP-MMAyA N° 1092/2023 UCEP-MMAyA/2023-04"/>
    <m/>
    <m/>
    <m/>
    <m/>
    <n v="0"/>
    <n v="1209468.8700000001"/>
    <n v="0"/>
    <n v="8296956.4482000014"/>
    <n v="8296956.4482000014"/>
    <m/>
  </r>
  <r>
    <x v="4"/>
    <n v="1"/>
    <x v="4"/>
    <x v="45"/>
    <n v="6020"/>
    <s v="00291014379"/>
    <s v="De: 00291014379 A:00099021001 Transferencia de recursos a solicitud de la Administradora Boliviana de Carreteras mediante nota CITE: ABC/GNA/SAF/ATE/2023-2691 (operación bimonetaria), para el pago a beneficiarios (TC 6,86) H.R 2023-15984-"/>
    <m/>
    <m/>
    <m/>
    <m/>
    <n v="1000000"/>
    <n v="0"/>
    <n v="6860000"/>
    <n v="0"/>
    <n v="6860000"/>
    <m/>
  </r>
  <r>
    <x v="0"/>
    <n v="2"/>
    <x v="0"/>
    <x v="45"/>
    <n v="6020"/>
    <s v="00099021001"/>
    <s v="De: 00291014379 A:00099021001 Transferencia de recursos a solicitud de la Administradora Boliviana de Carreteras mediante nota CITE: ABC/GNA/SAF/ATE/2023-2691 (operación bimonetaria), para el pago a beneficiarios (TC 6,86) H.R 2023-15984-"/>
    <m/>
    <m/>
    <m/>
    <m/>
    <n v="0"/>
    <n v="1000000"/>
    <n v="0"/>
    <n v="6860000"/>
    <n v="6860000"/>
    <m/>
  </r>
  <r>
    <x v="4"/>
    <n v="1"/>
    <x v="4"/>
    <x v="45"/>
    <n v="6021"/>
    <s v="00291014368"/>
    <s v="De: 00291014368 A:00099021001 Transferencia de recursos a solicitud de la Administradora Boliviana de Carreteras mediante nota CITE: ABC/GNA/SAF/ATE/2023-2691 (operación bimonetaria), para el pago a beneficiarios (TC 6,86) H.R 2023-15984-"/>
    <m/>
    <m/>
    <m/>
    <m/>
    <n v="1500000"/>
    <n v="0"/>
    <n v="10290000"/>
    <n v="0"/>
    <n v="10290000"/>
    <m/>
  </r>
  <r>
    <x v="0"/>
    <n v="2"/>
    <x v="0"/>
    <x v="45"/>
    <n v="6021"/>
    <s v="00099021001"/>
    <s v="De: 00291014368 A:00099021001 Transferencia de recursos a solicitud de la Administradora Boliviana de Carreteras mediante nota CITE: ABC/GNA/SAF/ATE/2023-2691 (operación bimonetaria), para el pago a beneficiarios (TC 6,86) H.R 2023-15984-"/>
    <m/>
    <m/>
    <m/>
    <m/>
    <n v="0"/>
    <n v="1500000"/>
    <n v="0"/>
    <n v="10290000"/>
    <n v="10290000"/>
    <m/>
  </r>
  <r>
    <x v="4"/>
    <n v="1"/>
    <x v="4"/>
    <x v="45"/>
    <n v="6022"/>
    <s v="00291014339"/>
    <s v="De: 00291014339 A:00099021001 Transferencia de recursos a solicitud de la Administradora Boliviana de Carreteras mediante nota CITE: ABC/GNA/SAF/ATE/2023-2691 (operación bimonetaria), para el pago a beneficiarios (TC 6,86) H.R 2023-15984-"/>
    <m/>
    <m/>
    <m/>
    <m/>
    <n v="30000"/>
    <n v="0"/>
    <n v="205800"/>
    <n v="0"/>
    <n v="205800"/>
    <m/>
  </r>
  <r>
    <x v="0"/>
    <n v="2"/>
    <x v="0"/>
    <x v="45"/>
    <n v="6022"/>
    <s v="00099021001"/>
    <s v="De: 00291014339 A:00099021001 Transferencia de recursos a solicitud de la Administradora Boliviana de Carreteras mediante nota CITE: ABC/GNA/SAF/ATE/2023-2691 (operación bimonetaria), para el pago a beneficiarios (TC 6,86) H.R 2023-15984-"/>
    <m/>
    <m/>
    <m/>
    <m/>
    <n v="0"/>
    <n v="30000"/>
    <n v="0"/>
    <n v="205800"/>
    <n v="205800"/>
    <m/>
  </r>
  <r>
    <x v="0"/>
    <n v="2"/>
    <x v="0"/>
    <x v="46"/>
    <n v="6128"/>
    <s v="00099021001"/>
    <s v="De: 00383012002 A:00099021001 Transferencia de recursos a solicitud de la Agencia Boliviana de Correos dependiente del Ministerio de Obras Públicas, Servicios y Vivienda mediante nota CITE: AGBC-AGBC/DAF/TFC-CPRV-0537-CAR/2023 (operación bi"/>
    <m/>
    <m/>
    <m/>
    <m/>
    <n v="0"/>
    <n v="4154.17"/>
    <n v="0"/>
    <n v="28497.606200000002"/>
    <n v="28497.606200000002"/>
    <m/>
  </r>
  <r>
    <x v="2"/>
    <n v="1"/>
    <x v="2"/>
    <x v="46"/>
    <n v="6130"/>
    <s v="00253018002"/>
    <s v="De: 00253018002 A:00099021001 Transferencia de recursos a solicitud del Programa Multipropósito de Agua Potable y Riego para los Municipios de Batallas, Pucarani y El Alto dependiente del Ministerio de Medio Ambiente y Agua mediante nota CI"/>
    <m/>
    <m/>
    <m/>
    <m/>
    <n v="728003.76"/>
    <n v="0"/>
    <n v="4994105.7936000004"/>
    <n v="0"/>
    <n v="4994105.7936000004"/>
    <m/>
  </r>
  <r>
    <x v="0"/>
    <n v="2"/>
    <x v="0"/>
    <x v="46"/>
    <n v="6130"/>
    <s v="00099021001"/>
    <s v="De: 00253018002 A:00099021001 Transferencia de recursos a solicitud del Programa Multipropósito de Agua Potable y Riego para los Municipios de Batallas, Pucarani y El Alto dependiente del Ministerio de Medio Ambiente y Agua mediante nota CI"/>
    <m/>
    <m/>
    <m/>
    <m/>
    <n v="0"/>
    <n v="728003.76"/>
    <n v="0"/>
    <n v="4994105.7936000004"/>
    <n v="4994105.7936000004"/>
    <m/>
  </r>
  <r>
    <x v="9"/>
    <n v="1"/>
    <x v="9"/>
    <x v="46"/>
    <n v="6157"/>
    <s v="00514014306"/>
    <s v="De: 00514014306 A:00099021001 Transferencia de recursos a solicitud del a Empresa Nacional de Electricidad mediante nota CITE: ENDE-DEEM-12/21-23 (operación bimonetaria), para el programa de expansión de infraestructura eléctrica component"/>
    <m/>
    <m/>
    <m/>
    <m/>
    <n v="200000"/>
    <n v="0"/>
    <n v="1372000"/>
    <n v="0"/>
    <n v="1372000"/>
    <m/>
  </r>
  <r>
    <x v="0"/>
    <n v="2"/>
    <x v="0"/>
    <x v="46"/>
    <n v="6157"/>
    <s v="00099021001"/>
    <s v="De: 00514014306 A:00099021001 Transferencia de recursos a solicitud del a Empresa Nacional de Electricidad mediante nota CITE: ENDE-DEEM-12/21-23 (operación bimonetaria), para el programa de expansión de infraestructura eléctrica component"/>
    <m/>
    <m/>
    <m/>
    <m/>
    <n v="0"/>
    <n v="200000"/>
    <n v="0"/>
    <n v="1372000"/>
    <n v="1372000"/>
    <m/>
  </r>
  <r>
    <x v="0"/>
    <n v="2"/>
    <x v="0"/>
    <x v="47"/>
    <n v="6186"/>
    <s v="00099021001"/>
    <s v="De: 00047377001 A:00099021001 Transferencia de recursos a solicitud del Ministerio de Desarrollo Rural y Tierras mediante nota CITE: MDRYT-UE- APROCAM/PRCC-AR/0460-2023 (operación bimonetaria), para el Programa Construyendo Resiliencia An"/>
    <m/>
    <m/>
    <m/>
    <m/>
    <n v="0"/>
    <n v="1742900"/>
    <n v="0"/>
    <n v="11956294"/>
    <n v="11956294"/>
    <m/>
  </r>
  <r>
    <x v="1"/>
    <n v="5"/>
    <x v="1"/>
    <x v="47"/>
    <n v="6188"/>
    <s v="00086057007"/>
    <s v="De: 00086057007 A:00099021001 Transferencia de recursos a solicitud del Programa Ampliación y Mejora para Abastecimientos Sostenible y Resiliente de Agua en Ciudades, dependiente del Ministerio de Medio Ambiente y Agua mediante nota CITE: C"/>
    <m/>
    <m/>
    <m/>
    <m/>
    <n v="447342.93"/>
    <n v="0"/>
    <n v="3068772.4997999999"/>
    <n v="0"/>
    <n v="3068772.4997999999"/>
    <m/>
  </r>
  <r>
    <x v="0"/>
    <n v="2"/>
    <x v="0"/>
    <x v="47"/>
    <n v="6188"/>
    <s v="00099021001"/>
    <s v="De: 00086057007 A:00099021001 Transferencia de recursos a solicitud del Programa Ampliación y Mejora para Abastecimientos Sostenible y Resiliente de Agua en Ciudades, dependiente del Ministerio de Medio Ambiente y Agua mediante nota CITE: C"/>
    <m/>
    <m/>
    <m/>
    <m/>
    <n v="0"/>
    <n v="447342.93"/>
    <n v="0"/>
    <n v="3068772.4997999999"/>
    <n v="3068772.4997999999"/>
    <m/>
  </r>
  <r>
    <x v="6"/>
    <n v="1"/>
    <x v="6"/>
    <x v="48"/>
    <n v="6376"/>
    <s v="00015010001"/>
    <s v="De: 00015010001 A:00099021001 Transferencia Bimonetaria de recursos (1 de 5) a solicitud del Ministerio de Gobierno mediante nota CITE: MG/DGAA/UF/T/Nº 393/2023 e informes adjuntos por concepto de distribuciones (GASTOS DE ADMINISTRACIÓN);"/>
    <m/>
    <m/>
    <m/>
    <m/>
    <n v="9327.76"/>
    <n v="0"/>
    <n v="63988.433600000004"/>
    <n v="0"/>
    <n v="63988.433600000004"/>
    <m/>
  </r>
  <r>
    <x v="0"/>
    <n v="2"/>
    <x v="0"/>
    <x v="48"/>
    <n v="6376"/>
    <s v="00099021001"/>
    <s v="De: 00015010001 A:00099021001 Transferencia Bimonetaria de recursos (1 de 5) a solicitud del Ministerio de Gobierno mediante nota CITE: MG/DGAA/UF/T/Nº 393/2023 e informes adjuntos por concepto de distribuciones (GASTOS DE ADMINISTRACIÓN);"/>
    <m/>
    <m/>
    <m/>
    <m/>
    <n v="0"/>
    <n v="9327.76"/>
    <n v="0"/>
    <n v="63988.433600000004"/>
    <n v="63988.433600000004"/>
    <m/>
  </r>
  <r>
    <x v="6"/>
    <n v="1"/>
    <x v="6"/>
    <x v="48"/>
    <n v="6378"/>
    <s v="00015010001"/>
    <s v="De: 00015010001 A:00099021001 Transferencia Bimonetaria de recursos (2 de 5) a solicitud del Ministerio de Gobierno mediante nota CITE: MG/DGAA/UF/T/Nº 393/2023 e informes adjuntos por concepto de distribuciones (FONDO DE DEVOLUCIÓN); en el"/>
    <m/>
    <m/>
    <m/>
    <m/>
    <n v="71689.460000000006"/>
    <n v="0"/>
    <n v="491789.69560000009"/>
    <n v="0"/>
    <n v="491789.69560000009"/>
    <m/>
  </r>
  <r>
    <x v="0"/>
    <n v="2"/>
    <x v="0"/>
    <x v="48"/>
    <n v="6378"/>
    <s v="00099021001"/>
    <s v="De: 00015010001 A:00099021001 Transferencia Bimonetaria de recursos (2 de 5) a solicitud del Ministerio de Gobierno mediante nota CITE: MG/DGAA/UF/T/Nº 393/2023 e informes adjuntos por concepto de distribuciones (FONDO DE DEVOLUCIÓN); en el"/>
    <m/>
    <m/>
    <m/>
    <m/>
    <n v="0"/>
    <n v="71689.460000000006"/>
    <n v="0"/>
    <n v="491789.69560000009"/>
    <n v="491789.69560000009"/>
    <m/>
  </r>
  <r>
    <x v="6"/>
    <n v="1"/>
    <x v="6"/>
    <x v="48"/>
    <n v="6380"/>
    <s v="00015010001"/>
    <s v="De: 00015010001 A:00099021001 Transferencia Bimonetaria de recursos (3 de 5) a solicitud del Ministerio de Gobierno mediante nota CITE: MG/DGAA/UF/T/Nº 393/2023 e informes adjuntos por concepto de distribuciones (DISTRIBUCIONES); en el marc"/>
    <m/>
    <m/>
    <m/>
    <m/>
    <n v="879301.81"/>
    <n v="0"/>
    <n v="6032010.416600001"/>
    <n v="0"/>
    <n v="6032010.416600001"/>
    <m/>
  </r>
  <r>
    <x v="0"/>
    <n v="2"/>
    <x v="0"/>
    <x v="48"/>
    <n v="6380"/>
    <s v="00099021001"/>
    <s v="De: 00015010001 A:00099021001 Transferencia Bimonetaria de recursos (3 de 5) a solicitud del Ministerio de Gobierno mediante nota CITE: MG/DGAA/UF/T/Nº 393/2023 e informes adjuntos por concepto de distribuciones (DISTRIBUCIONES); en el marc"/>
    <m/>
    <m/>
    <m/>
    <m/>
    <n v="0"/>
    <n v="879301.81"/>
    <n v="0"/>
    <n v="6032010.416600001"/>
    <n v="6032010.416600001"/>
    <m/>
  </r>
  <r>
    <x v="6"/>
    <n v="1"/>
    <x v="6"/>
    <x v="48"/>
    <n v="6382"/>
    <s v="00015010001"/>
    <s v="De: 00015010001 A:00099021001 Transferencia Bimonetaria de recursos (4 de 5) a solicitud del Ministerio de Gobierno mediante nota CITE: MG/DGAA/UF/T/Nº 393/2023 e informes adjuntos por concepto de distribuciones (DIRCABI); en el marco de l"/>
    <m/>
    <m/>
    <m/>
    <m/>
    <n v="270554.40000000002"/>
    <n v="0"/>
    <n v="1856003.1840000004"/>
    <n v="0"/>
    <n v="1856003.1840000004"/>
    <m/>
  </r>
  <r>
    <x v="0"/>
    <n v="2"/>
    <x v="0"/>
    <x v="48"/>
    <n v="6382"/>
    <s v="00099021001"/>
    <s v="De: 00015010001 A:00099021001 Transferencia Bimonetaria de recursos (4 de 5) a solicitud del Ministerio de Gobierno mediante nota CITE: MG/DGAA/UF/T/Nº 393/2023 e informes adjuntos por concepto de distribuciones (DIRCABI); en el marco de l"/>
    <m/>
    <m/>
    <m/>
    <m/>
    <n v="0"/>
    <n v="270554.40000000002"/>
    <n v="0"/>
    <n v="1856003.1840000004"/>
    <n v="1856003.1840000004"/>
    <m/>
  </r>
  <r>
    <x v="6"/>
    <n v="1"/>
    <x v="6"/>
    <x v="48"/>
    <n v="6384"/>
    <s v="00015010001"/>
    <s v="De: 00015010001 A:00099021001 Transferencia Bimonetaria de recursos (5 de 5) a solicitud del Ministerio de Gobierno mediante nota CITE: MG/DGAA/UF/T/Nº 393/2023 e informes adjuntos por concepto de distribuciones (MIN. PÚBLICO); en el marco"/>
    <m/>
    <m/>
    <m/>
    <m/>
    <n v="202915.81"/>
    <n v="0"/>
    <n v="1392002.4566000002"/>
    <n v="0"/>
    <n v="1392002.4566000002"/>
    <m/>
  </r>
  <r>
    <x v="0"/>
    <n v="2"/>
    <x v="0"/>
    <x v="48"/>
    <n v="6384"/>
    <s v="00099021001"/>
    <s v="De: 00015010001 A:00099021001 Transferencia Bimonetaria de recursos (5 de 5) a solicitud del Ministerio de Gobierno mediante nota CITE: MG/DGAA/UF/T/Nº 393/2023 e informes adjuntos por concepto de distribuciones (MIN. PÚBLICO); en el marco"/>
    <m/>
    <m/>
    <m/>
    <m/>
    <n v="0"/>
    <n v="202915.81"/>
    <n v="0"/>
    <n v="1392002.4566000002"/>
    <n v="1392002.4566000002"/>
    <m/>
  </r>
  <r>
    <x v="6"/>
    <n v="1"/>
    <x v="6"/>
    <x v="48"/>
    <n v="6386"/>
    <s v="00015010001"/>
    <s v="De: 00015010001 A:00099021001 Transferencia Bimonetaria de recursos (1 de 5) a solicitud del Ministerio de Gobierno mediante nota CITE: MG/DGAA/UF/T/Nº 389/2023 e informes adjuntos por concepto de distribuciones (GASTOS DE ADMINISTRACIÓN);"/>
    <m/>
    <m/>
    <m/>
    <m/>
    <n v="198.25"/>
    <n v="0"/>
    <n v="1359.9950000000001"/>
    <n v="0"/>
    <n v="1359.9950000000001"/>
    <m/>
  </r>
  <r>
    <x v="0"/>
    <n v="2"/>
    <x v="0"/>
    <x v="48"/>
    <n v="6386"/>
    <s v="00099021001"/>
    <s v="De: 00015010001 A:00099021001 Transferencia Bimonetaria de recursos (1 de 5) a solicitud del Ministerio de Gobierno mediante nota CITE: MG/DGAA/UF/T/Nº 389/2023 e informes adjuntos por concepto de distribuciones (GASTOS DE ADMINISTRACIÓN);"/>
    <m/>
    <m/>
    <m/>
    <m/>
    <n v="0"/>
    <n v="198.25"/>
    <n v="0"/>
    <n v="1359.9950000000001"/>
    <n v="1359.9950000000001"/>
    <m/>
  </r>
  <r>
    <x v="6"/>
    <n v="1"/>
    <x v="6"/>
    <x v="48"/>
    <n v="6388"/>
    <s v="00015010001"/>
    <s v="De: 00015010001 A:00099021001 Transferencia Bimonetaria de recursos (2 de 5) a solicitud del Ministerio de Gobierno mediante nota CITE: MG/DGAA/UF/T/Nº 389/2023 e informes adjuntos por concepto de distribuciones (FONDO DE DEVOLUCIÓN); en el"/>
    <m/>
    <m/>
    <m/>
    <m/>
    <n v="450.5"/>
    <n v="0"/>
    <n v="3090.4300000000003"/>
    <n v="0"/>
    <n v="3090.4300000000003"/>
    <m/>
  </r>
  <r>
    <x v="0"/>
    <n v="2"/>
    <x v="0"/>
    <x v="48"/>
    <n v="6388"/>
    <s v="00099021001"/>
    <s v="De: 00015010001 A:00099021001 Transferencia Bimonetaria de recursos (2 de 5) a solicitud del Ministerio de Gobierno mediante nota CITE: MG/DGAA/UF/T/Nº 389/2023 e informes adjuntos por concepto de distribuciones (FONDO DE DEVOLUCIÓN); en el"/>
    <m/>
    <m/>
    <m/>
    <m/>
    <n v="0"/>
    <n v="450.5"/>
    <n v="0"/>
    <n v="3090.4300000000003"/>
    <n v="3090.4300000000003"/>
    <m/>
  </r>
  <r>
    <x v="6"/>
    <n v="1"/>
    <x v="6"/>
    <x v="48"/>
    <n v="6390"/>
    <s v="00015010001"/>
    <s v="De: 00015010001 A:00099021001 Transferencia Bimonetaria de recursos (3 de 5) a solicitud del Ministerio de Gobierno mediante nota CITE: MG/DGAA/UF/T/Nº 389/2023 e informes adjuntos por concepto de distribuciones (DISTRIBUCIONES); en el marc"/>
    <m/>
    <m/>
    <m/>
    <m/>
    <n v="5434.81"/>
    <n v="0"/>
    <n v="37282.796600000001"/>
    <n v="0"/>
    <n v="37282.796600000001"/>
    <m/>
  </r>
  <r>
    <x v="0"/>
    <n v="2"/>
    <x v="0"/>
    <x v="48"/>
    <n v="6390"/>
    <s v="00099021001"/>
    <s v="De: 00015010001 A:00099021001 Transferencia Bimonetaria de recursos (3 de 5) a solicitud del Ministerio de Gobierno mediante nota CITE: MG/DGAA/UF/T/Nº 389/2023 e informes adjuntos por concepto de distribuciones (DISTRIBUCIONES); en el marc"/>
    <m/>
    <m/>
    <m/>
    <m/>
    <n v="0"/>
    <n v="5434.81"/>
    <n v="0"/>
    <n v="37282.796600000001"/>
    <n v="37282.796600000001"/>
    <m/>
  </r>
  <r>
    <x v="6"/>
    <n v="1"/>
    <x v="6"/>
    <x v="48"/>
    <n v="6392"/>
    <s v="00015010001"/>
    <s v="De: 00015010001 A:00099021001 Transferencia Bimonetaria de recursos (4 de 5) a solicitud del Ministerio de Gobierno mediante nota CITE: MG/DGAA/UF/T/Nº 389/2023 e informes adjuntos por concepto de distribuciones (DIRCABI); en el marco de la"/>
    <m/>
    <m/>
    <m/>
    <m/>
    <n v="1672.25"/>
    <n v="0"/>
    <n v="11471.635"/>
    <n v="0"/>
    <n v="11471.635"/>
    <m/>
  </r>
  <r>
    <x v="0"/>
    <n v="2"/>
    <x v="0"/>
    <x v="48"/>
    <n v="6392"/>
    <s v="00099021001"/>
    <s v="De: 00015010001 A:00099021001 Transferencia Bimonetaria de recursos (4 de 5) a solicitud del Ministerio de Gobierno mediante nota CITE: MG/DGAA/UF/T/Nº 389/2023 e informes adjuntos por concepto de distribuciones (DIRCABI); en el marco de la"/>
    <m/>
    <m/>
    <m/>
    <m/>
    <n v="0"/>
    <n v="1672.25"/>
    <n v="0"/>
    <n v="11471.635"/>
    <n v="11471.635"/>
    <m/>
  </r>
  <r>
    <x v="6"/>
    <n v="1"/>
    <x v="6"/>
    <x v="48"/>
    <n v="6394"/>
    <s v="00015010001"/>
    <s v="De: 00015010001 A:00099021001 Transferencia Bimonetaria de recursos (5 de 5) a solicitud del Ministerio de Gobierno mediante nota CITE: MG/DGAA/UF/T/Nº 389/2023 e informes adjuntos por concepto de distribuciones (MINISTERIO PUBLICO); en el"/>
    <m/>
    <m/>
    <m/>
    <m/>
    <n v="1254.19"/>
    <n v="0"/>
    <n v="8603.7434000000012"/>
    <n v="0"/>
    <n v="8603.7434000000012"/>
    <m/>
  </r>
  <r>
    <x v="0"/>
    <n v="2"/>
    <x v="0"/>
    <x v="48"/>
    <n v="6394"/>
    <s v="00099021001"/>
    <s v="De: 00015010001 A:00099021001 Transferencia Bimonetaria de recursos (5 de 5) a solicitud del Ministerio de Gobierno mediante nota CITE: MG/DGAA/UF/T/Nº 389/2023 e informes adjuntos por concepto de distribuciones (MINISTERIO PUBLICO); en el"/>
    <m/>
    <m/>
    <m/>
    <m/>
    <n v="0"/>
    <n v="1254.19"/>
    <n v="0"/>
    <n v="8603.7434000000012"/>
    <n v="8603.7434000000012"/>
    <m/>
  </r>
  <r>
    <x v="1"/>
    <n v="1"/>
    <x v="1"/>
    <x v="48"/>
    <n v="6426"/>
    <s v="00086018018"/>
    <s v="De: 00086018018 A:00099021001 Transferencia de recursos a solicitud del Ministerio de Medio Ambiente y Agua mediante nota CITE: MMAYA/DGAA No. 564/2023 (operación bimonetaria), para el pago de planillas de sueldo a consultores individuales"/>
    <m/>
    <m/>
    <m/>
    <m/>
    <n v="44889.14"/>
    <n v="0"/>
    <n v="307939.50040000002"/>
    <n v="0"/>
    <n v="307939.50040000002"/>
    <m/>
  </r>
  <r>
    <x v="0"/>
    <n v="2"/>
    <x v="0"/>
    <x v="48"/>
    <n v="6426"/>
    <s v="00099021001"/>
    <s v="De: 00086018018 A:00099021001 Transferencia de recursos a solicitud del Ministerio de Medio Ambiente y Agua mediante nota CITE: MMAYA/DGAA No. 564/2023 (operación bimonetaria), para el pago de planillas de sueldo a consultores individuales"/>
    <m/>
    <m/>
    <m/>
    <m/>
    <n v="0"/>
    <n v="44889.14"/>
    <n v="0"/>
    <n v="307939.50040000002"/>
    <n v="307939.50040000002"/>
    <m/>
  </r>
  <r>
    <x v="1"/>
    <n v="1"/>
    <x v="1"/>
    <x v="48"/>
    <n v="6428"/>
    <s v="00086017007"/>
    <s v="De: 00086017007 A:00099021001 Transferencia de recursos a solicitud del Programa Agua y Saneamiento en Ciudades Intermedias y Menores - PASCIM del Viceministerio de Agua Potable y Saneamiento Básico mediante nota CITE: MMAYA/DGAA No. 561/2"/>
    <m/>
    <m/>
    <m/>
    <m/>
    <n v="383139.71"/>
    <n v="0"/>
    <n v="2628338.4106000001"/>
    <n v="0"/>
    <n v="2628338.4106000001"/>
    <m/>
  </r>
  <r>
    <x v="0"/>
    <n v="2"/>
    <x v="0"/>
    <x v="48"/>
    <n v="6428"/>
    <s v="00099021001"/>
    <s v="De: 00086017007 A:00099021001 Transferencia de recursos a solicitud del Programa Agua y Saneamiento en Ciudades Intermedias y Menores - PASCIM del Viceministerio de Agua Potable y Saneamiento Básico mediante nota CITE: MMAYA/DGAA No. 561/2"/>
    <m/>
    <m/>
    <m/>
    <m/>
    <n v="0"/>
    <n v="383139.71"/>
    <n v="0"/>
    <n v="2628338.4106000001"/>
    <n v="2628338.4106000001"/>
    <m/>
  </r>
  <r>
    <x v="10"/>
    <n v="4"/>
    <x v="10"/>
    <x v="48"/>
    <n v="6432"/>
    <s v="00206044302"/>
    <s v="De: 00206044302 A:00099021001 Transferencia de recursos a solicitud del Instituto Nacional de Estadística mediante nota CITE: INE-DGE-CGP-JNAP-CPV Nº 02944/2023- (operación bimonetaria), para el Programa de Censo de Población y vivienda (TC"/>
    <m/>
    <m/>
    <m/>
    <m/>
    <n v="8000000"/>
    <n v="0"/>
    <n v="54880000"/>
    <n v="0"/>
    <n v="54880000"/>
    <m/>
  </r>
  <r>
    <x v="0"/>
    <n v="2"/>
    <x v="0"/>
    <x v="48"/>
    <n v="6432"/>
    <s v="00099021001"/>
    <s v="De: 00206044302 A:00099021001 Transferencia de recursos a solicitud del Instituto Nacional de Estadística mediante nota CITE: INE-DGE-CGP-JNAP-CPV Nº 02944/2023- (operación bimonetaria), para el Programa de Censo de Población y vivienda (TC"/>
    <m/>
    <m/>
    <m/>
    <m/>
    <n v="0"/>
    <n v="8000000"/>
    <n v="0"/>
    <n v="54880000"/>
    <n v="54880000"/>
    <m/>
  </r>
  <r>
    <x v="8"/>
    <n v="10"/>
    <x v="8"/>
    <x v="48"/>
    <n v="6436"/>
    <s v="00287104329"/>
    <s v="De: 00287104329 A:00099021001 Transferencia de recursos a solicitud del Fondo Nacional de Inversión Productiva y Social mediante nota CITE: FPS/GFA/UFI/TES/TRL/00363/2023, (operación bimonetaria), para realizar pagos en el marco del Cont"/>
    <m/>
    <m/>
    <m/>
    <m/>
    <n v="10000000"/>
    <n v="0"/>
    <n v="68600000"/>
    <n v="0"/>
    <n v="68600000"/>
    <m/>
  </r>
  <r>
    <x v="0"/>
    <n v="2"/>
    <x v="0"/>
    <x v="48"/>
    <n v="6436"/>
    <s v="00099021001"/>
    <s v="De: 00287104329 A:00099021001 Transferencia de recursos a solicitud del Fondo Nacional de Inversión Productiva y Social mediante nota CITE: FPS/GFA/UFI/TES/TRL/00363/2023, (operación bimonetaria), para realizar pagos en el marco del Cont"/>
    <m/>
    <m/>
    <m/>
    <m/>
    <n v="0"/>
    <n v="10000000"/>
    <n v="0"/>
    <n v="68600000"/>
    <n v="68600000"/>
    <m/>
  </r>
  <r>
    <x v="6"/>
    <n v="1"/>
    <x v="6"/>
    <x v="48"/>
    <n v="6437"/>
    <s v="00015010001"/>
    <s v="De: 00015010001 A:00099021001 Transferencia Bimonetaria de recursos (1 de 3) a solicitud del Ministerio de Gobierno mediante nota CITE: MG/DGAA/UF/T/Nº 390/2023 e informes adjuntos por concepto de distribuciones (DIPREVCON); en el marco de"/>
    <m/>
    <m/>
    <m/>
    <m/>
    <n v="53472.76"/>
    <n v="0"/>
    <n v="366823.13360000006"/>
    <n v="0"/>
    <n v="366823.13360000006"/>
    <m/>
  </r>
  <r>
    <x v="0"/>
    <n v="2"/>
    <x v="0"/>
    <x v="48"/>
    <n v="6437"/>
    <s v="00099021001"/>
    <s v="De: 00015010001 A:00099021001 Transferencia Bimonetaria de recursos (1 de 3) a solicitud del Ministerio de Gobierno mediante nota CITE: MG/DGAA/UF/T/Nº 390/2023 e informes adjuntos por concepto de distribuciones (DIPREVCON); en el marco de"/>
    <m/>
    <m/>
    <m/>
    <m/>
    <n v="0"/>
    <n v="53472.76"/>
    <n v="0"/>
    <n v="366823.13360000006"/>
    <n v="366823.13360000006"/>
    <m/>
  </r>
  <r>
    <x v="6"/>
    <n v="1"/>
    <x v="6"/>
    <x v="48"/>
    <n v="6439"/>
    <s v="00015010001"/>
    <s v="De: 00015010001 A:00099021001 Transferencia Bimonetaria de recursos (2 de 3) a solicitud del Ministerio de Gobierno mediante nota CITE: MG/DGAA/UF/T/Nº 390/2023 e informes adjuntos por concepto de distribuciones (DIRCABI); en el marco de la"/>
    <m/>
    <m/>
    <m/>
    <m/>
    <n v="16453.16"/>
    <n v="0"/>
    <n v="112868.67760000001"/>
    <n v="0"/>
    <n v="112868.67760000001"/>
    <m/>
  </r>
  <r>
    <x v="0"/>
    <n v="2"/>
    <x v="0"/>
    <x v="48"/>
    <n v="6439"/>
    <s v="00099021001"/>
    <s v="De: 00015010001 A:00099021001 Transferencia Bimonetaria de recursos (2 de 3) a solicitud del Ministerio de Gobierno mediante nota CITE: MG/DGAA/UF/T/Nº 390/2023 e informes adjuntos por concepto de distribuciones (DIRCABI); en el marco de la"/>
    <m/>
    <m/>
    <m/>
    <m/>
    <n v="0"/>
    <n v="16453.16"/>
    <n v="0"/>
    <n v="112868.67760000001"/>
    <n v="112868.67760000001"/>
    <m/>
  </r>
  <r>
    <x v="6"/>
    <n v="1"/>
    <x v="6"/>
    <x v="48"/>
    <n v="6441"/>
    <s v="00015010001"/>
    <s v="De: 00015010001 A:00099021001 Transferencia Bimonetaria de recursos (3 de 3) a solicitud del Ministerio de Gobierno mediante nota CITE: MG/DGAA/UF/T/Nº 390/2023 e informes adjuntos por concepto de distribuciones (MINISTERIO PÚBLICO); en el"/>
    <m/>
    <m/>
    <m/>
    <m/>
    <n v="12339.87"/>
    <n v="0"/>
    <n v="84651.508200000011"/>
    <n v="0"/>
    <n v="84651.508200000011"/>
    <m/>
  </r>
  <r>
    <x v="0"/>
    <n v="2"/>
    <x v="0"/>
    <x v="48"/>
    <n v="6441"/>
    <s v="00099021001"/>
    <s v="De: 00015010001 A:00099021001 Transferencia Bimonetaria de recursos (3 de 3) a solicitud del Ministerio de Gobierno mediante nota CITE: MG/DGAA/UF/T/Nº 390/2023 e informes adjuntos por concepto de distribuciones (MINISTERIO PÚBLICO); en el"/>
    <m/>
    <m/>
    <m/>
    <m/>
    <n v="0"/>
    <n v="12339.87"/>
    <n v="0"/>
    <n v="84651.508200000011"/>
    <n v="84651.508200000011"/>
    <m/>
  </r>
  <r>
    <x v="7"/>
    <n v="1"/>
    <x v="7"/>
    <x v="49"/>
    <n v="6547"/>
    <s v="00212014302"/>
    <s v="De: 00212014302 A:00099021001 Transferencia de recursos a solicitud del Instituto Nacional de Reforma Agraria dependiente del Ministerio de Desarrollo Rural y Tierras mediante nota CITE: DGAF-C-EXT Nº 403/2023 (operación bimonetaria), par"/>
    <m/>
    <m/>
    <m/>
    <m/>
    <n v="3330139"/>
    <n v="0"/>
    <n v="22844753.540000003"/>
    <n v="0"/>
    <n v="22844753.540000003"/>
    <m/>
  </r>
  <r>
    <x v="0"/>
    <n v="2"/>
    <x v="0"/>
    <x v="49"/>
    <n v="6547"/>
    <s v="00099021001"/>
    <s v="De: 00212014302 A:00099021001 Transferencia de recursos a solicitud del Instituto Nacional de Reforma Agraria dependiente del Ministerio de Desarrollo Rural y Tierras mediante nota CITE: DGAF-C-EXT Nº 403/2023 (operación bimonetaria), par"/>
    <m/>
    <m/>
    <m/>
    <m/>
    <n v="0"/>
    <n v="3330139"/>
    <n v="0"/>
    <n v="22844753.540000003"/>
    <n v="22844753.540000003"/>
    <m/>
  </r>
  <r>
    <x v="11"/>
    <n v="1"/>
    <x v="11"/>
    <x v="50"/>
    <n v="6961"/>
    <s v="00117012001"/>
    <s v="De: 00117012001 A:00099021001 Transferencia de recursos a solicitud de la Dirección General de Aeronáutica Civil mediante nota CITE: DAF-2703/2023 DGAC-51688/2023 (operación bimonetaria), por concepto de recursos depositados por la IATA por"/>
    <m/>
    <m/>
    <m/>
    <m/>
    <n v="94412.800000000003"/>
    <n v="0"/>
    <n v="647671.80800000008"/>
    <n v="0"/>
    <n v="647671.80800000008"/>
    <m/>
  </r>
  <r>
    <x v="0"/>
    <n v="2"/>
    <x v="0"/>
    <x v="50"/>
    <n v="6961"/>
    <s v="00099021001"/>
    <s v="De: 00117012001 A:00099021001 Transferencia de recursos a solicitud de la Dirección General de Aeronáutica Civil mediante nota CITE: DAF-2703/2023 DGAC-51688/2023 (operación bimonetaria), por concepto de recursos depositados por la IATA por"/>
    <m/>
    <m/>
    <m/>
    <m/>
    <n v="0"/>
    <n v="94412.800000000003"/>
    <n v="0"/>
    <n v="647671.80800000008"/>
    <n v="647671.80800000008"/>
    <m/>
  </r>
  <r>
    <x v="6"/>
    <n v="1"/>
    <x v="6"/>
    <x v="50"/>
    <n v="6964"/>
    <s v="00015010001"/>
    <s v="De: 00015010001 A:00099021001 Transferencia Bimonetaria de recursos (1 de 3) a solicitud del Ministerio de Gobierno mediante nota CITE: MG/DGAA/UF/T/Nº 396/2023 e informes adjuntos por concepto de distribuciones (DIPREVCON); en el marco de"/>
    <m/>
    <m/>
    <m/>
    <m/>
    <n v="72216.95"/>
    <n v="0"/>
    <n v="495408.277"/>
    <n v="0"/>
    <n v="495408.277"/>
    <m/>
  </r>
  <r>
    <x v="0"/>
    <n v="2"/>
    <x v="0"/>
    <x v="50"/>
    <n v="6964"/>
    <s v="00099021001"/>
    <s v="De: 00015010001 A:00099021001 Transferencia Bimonetaria de recursos (1 de 3) a solicitud del Ministerio de Gobierno mediante nota CITE: MG/DGAA/UF/T/Nº 396/2023 e informes adjuntos por concepto de distribuciones (DIPREVCON); en el marco de"/>
    <m/>
    <m/>
    <m/>
    <m/>
    <n v="0"/>
    <n v="72216.95"/>
    <n v="0"/>
    <n v="495408.277"/>
    <n v="495408.277"/>
    <m/>
  </r>
  <r>
    <x v="6"/>
    <n v="1"/>
    <x v="6"/>
    <x v="50"/>
    <n v="6966"/>
    <s v="00015010001"/>
    <s v="De: 00015010001 A:00099021001 Transferencia Bimonetaria de recursos (2 de 3) a solicitud del Ministerio de Gobierno mediante nota CITE: MG/DGAA/UF/T/Nº 396/2023 e informes adjuntos por concepto de distribuciones (DIRCABI); en el marco de la"/>
    <m/>
    <m/>
    <m/>
    <m/>
    <n v="22220.6"/>
    <n v="0"/>
    <n v="152433.31599999999"/>
    <n v="0"/>
    <n v="152433.31599999999"/>
    <m/>
  </r>
  <r>
    <x v="0"/>
    <n v="2"/>
    <x v="0"/>
    <x v="50"/>
    <n v="6966"/>
    <s v="00099021001"/>
    <s v="De: 00015010001 A:00099021001 Transferencia Bimonetaria de recursos (2 de 3) a solicitud del Ministerio de Gobierno mediante nota CITE: MG/DGAA/UF/T/Nº 396/2023 e informes adjuntos por concepto de distribuciones (DIRCABI); en el marco de la"/>
    <m/>
    <m/>
    <m/>
    <m/>
    <n v="0"/>
    <n v="22220.6"/>
    <n v="0"/>
    <n v="152433.31599999999"/>
    <n v="152433.31599999999"/>
    <m/>
  </r>
  <r>
    <x v="6"/>
    <n v="1"/>
    <x v="6"/>
    <x v="50"/>
    <n v="6968"/>
    <s v="00015010001"/>
    <s v="De: 00015010001 A:00099021001 Transferencia Bimonetaria de recursos (3 de 3) a solicitud del Ministerio de Gobierno mediante nota CITE: MG/DGAA/UF/T/Nº 396/2023 e informes adjuntos por concepto de distribuciones (MINISTERIO PÚBLICO); en el"/>
    <m/>
    <m/>
    <m/>
    <m/>
    <n v="16665.45"/>
    <n v="0"/>
    <n v="114324.98700000001"/>
    <n v="0"/>
    <n v="114324.98700000001"/>
    <m/>
  </r>
  <r>
    <x v="0"/>
    <n v="2"/>
    <x v="0"/>
    <x v="50"/>
    <n v="6968"/>
    <s v="00099021001"/>
    <s v="De: 00015010001 A:00099021001 Transferencia Bimonetaria de recursos (3 de 3) a solicitud del Ministerio de Gobierno mediante nota CITE: MG/DGAA/UF/T/Nº 396/2023 e informes adjuntos por concepto de distribuciones (MINISTERIO PÚBLICO); en el"/>
    <m/>
    <m/>
    <m/>
    <m/>
    <n v="0"/>
    <n v="16665.45"/>
    <n v="0"/>
    <n v="114324.98700000001"/>
    <n v="114324.98700000001"/>
    <m/>
  </r>
  <r>
    <x v="6"/>
    <n v="1"/>
    <x v="6"/>
    <x v="50"/>
    <n v="6970"/>
    <s v="00015010001"/>
    <s v="De: 00015010001 A:00099021001 Transferencia Bimonetaria de recursos (1 de 5) a solicitud del Ministerio de Gobierno mediante nota CITE: MG/DGAA/UF/T/Nº 395/2023 e informes adjuntos por concepto de distribuciones (GASTOS DE ADMINISTRACIÓN);"/>
    <m/>
    <m/>
    <m/>
    <m/>
    <n v="3512.12"/>
    <n v="0"/>
    <n v="24093.143199999999"/>
    <n v="0"/>
    <n v="24093.143199999999"/>
    <m/>
  </r>
  <r>
    <x v="0"/>
    <n v="2"/>
    <x v="0"/>
    <x v="50"/>
    <n v="6970"/>
    <s v="00099021001"/>
    <s v="De: 00015010001 A:00099021001 Transferencia Bimonetaria de recursos (1 de 5) a solicitud del Ministerio de Gobierno mediante nota CITE: MG/DGAA/UF/T/Nº 395/2023 e informes adjuntos por concepto de distribuciones (GASTOS DE ADMINISTRACIÓN);"/>
    <m/>
    <m/>
    <m/>
    <m/>
    <n v="0"/>
    <n v="3512.12"/>
    <n v="0"/>
    <n v="24093.143199999999"/>
    <n v="24093.143199999999"/>
    <m/>
  </r>
  <r>
    <x v="6"/>
    <n v="1"/>
    <x v="6"/>
    <x v="50"/>
    <n v="6972"/>
    <s v="00015010001"/>
    <s v="De: 00015010001 A:00099021001 Transferencia Bimonetaria de recursos (2 de 5) a solicitud del Ministerio de Gobierno mediante nota CITE: MG/DGAA/UF/T/Nº 395/2023 e informes adjuntos por concepto de distribuciones (FONDO DE DEVOLUCIÓN); en el"/>
    <m/>
    <m/>
    <m/>
    <m/>
    <n v="14419.25"/>
    <n v="0"/>
    <n v="98916.055000000008"/>
    <n v="0"/>
    <n v="98916.055000000008"/>
    <m/>
  </r>
  <r>
    <x v="0"/>
    <n v="2"/>
    <x v="0"/>
    <x v="50"/>
    <n v="6972"/>
    <s v="00099021001"/>
    <s v="De: 00015010001 A:00099021001 Transferencia Bimonetaria de recursos (2 de 5) a solicitud del Ministerio de Gobierno mediante nota CITE: MG/DGAA/UF/T/Nº 395/2023 e informes adjuntos por concepto de distribuciones (FONDO DE DEVOLUCIÓN); en el"/>
    <m/>
    <m/>
    <m/>
    <m/>
    <n v="0"/>
    <n v="14419.25"/>
    <n v="0"/>
    <n v="98916.055000000008"/>
    <n v="98916.055000000008"/>
    <m/>
  </r>
  <r>
    <x v="6"/>
    <n v="1"/>
    <x v="6"/>
    <x v="50"/>
    <n v="6974"/>
    <s v="00015010001"/>
    <s v="De: 00015010001 A:00099021001 Transferencia Bimonetaria de recursos (3 de 5) a solicitud del Ministerio de Gobierno mediante nota CITE: MG/DGAA/UF/T/Nº 395/2023 e informes adjuntos por concepto de distribuciones (DISTRIBUCIONES); en el marc"/>
    <m/>
    <m/>
    <m/>
    <m/>
    <n v="175794.9"/>
    <n v="0"/>
    <n v="1205953.014"/>
    <n v="0"/>
    <n v="1205953.014"/>
    <m/>
  </r>
  <r>
    <x v="0"/>
    <n v="2"/>
    <x v="0"/>
    <x v="50"/>
    <n v="6974"/>
    <s v="00099021001"/>
    <s v="De: 00015010001 A:00099021001 Transferencia Bimonetaria de recursos (3 de 5) a solicitud del Ministerio de Gobierno mediante nota CITE: MG/DGAA/UF/T/Nº 395/2023 e informes adjuntos por concepto de distribuciones (DISTRIBUCIONES); en el marc"/>
    <m/>
    <m/>
    <m/>
    <m/>
    <n v="0"/>
    <n v="175794.9"/>
    <n v="0"/>
    <n v="1205953.014"/>
    <n v="1205953.014"/>
    <m/>
  </r>
  <r>
    <x v="6"/>
    <n v="1"/>
    <x v="6"/>
    <x v="50"/>
    <n v="6976"/>
    <s v="00015010001"/>
    <s v="De: 00015010001 A:00099021001 Transferencia Bimonetaria de recursos (4 de 5) a solicitud del Ministerio de Gobierno mediante nota CITE: MG/DGAA/UF/T/Nº 395/2023 e informes adjuntos por concepto de distribuciones (DIRCABI); en el marco de la"/>
    <m/>
    <m/>
    <m/>
    <m/>
    <n v="54090.74"/>
    <n v="0"/>
    <n v="371062.47639999999"/>
    <n v="0"/>
    <n v="371062.47639999999"/>
    <m/>
  </r>
  <r>
    <x v="0"/>
    <n v="2"/>
    <x v="0"/>
    <x v="50"/>
    <n v="6976"/>
    <s v="00099021001"/>
    <s v="De: 00015010001 A:00099021001 Transferencia Bimonetaria de recursos (4 de 5) a solicitud del Ministerio de Gobierno mediante nota CITE: MG/DGAA/UF/T/Nº 395/2023 e informes adjuntos por concepto de distribuciones (DIRCABI); en el marco de la"/>
    <m/>
    <m/>
    <m/>
    <m/>
    <n v="0"/>
    <n v="54090.74"/>
    <n v="0"/>
    <n v="371062.47639999999"/>
    <n v="371062.47639999999"/>
    <m/>
  </r>
  <r>
    <x v="6"/>
    <n v="1"/>
    <x v="6"/>
    <x v="50"/>
    <n v="6978"/>
    <s v="00015010001"/>
    <s v="De: 00015010001 A:00099021001 Transferencia Bimonetaria de recursos (5 de 5) a solicitud del Ministerio de Gobierno mediante nota CITE: MG/DGAA/UF/T/Nº 395/2023 e informes adjuntos por concepto de distribuciones (MINISTERIO PUBLICO); en el"/>
    <m/>
    <m/>
    <m/>
    <m/>
    <n v="40568.050000000003"/>
    <n v="0"/>
    <n v="278296.82300000003"/>
    <n v="0"/>
    <n v="278296.82300000003"/>
    <m/>
  </r>
  <r>
    <x v="0"/>
    <n v="2"/>
    <x v="0"/>
    <x v="50"/>
    <n v="6978"/>
    <s v="00099021001"/>
    <s v="De: 00015010001 A:00099021001 Transferencia Bimonetaria de recursos (5 de 5) a solicitud del Ministerio de Gobierno mediante nota CITE: MG/DGAA/UF/T/Nº 395/2023 e informes adjuntos por concepto de distribuciones (MINISTERIO PUBLICO); en el"/>
    <m/>
    <m/>
    <m/>
    <m/>
    <n v="0"/>
    <n v="40568.050000000003"/>
    <n v="0"/>
    <n v="278296.82300000003"/>
    <n v="278296.82300000003"/>
    <m/>
  </r>
  <r>
    <x v="1"/>
    <n v="1"/>
    <x v="1"/>
    <x v="50"/>
    <n v="7071"/>
    <s v="00086018018"/>
    <s v="De: 00086018018 A:00099021001 Transferencia de recursos a solicitud del Ministerio de Medio Ambiente y Agua mediante nota CITE: MMAYA/DGAA No. 572/2023 (operación bimonetaria), para cumplir con los gastos previstos en el mes de diciembre 20"/>
    <m/>
    <m/>
    <m/>
    <m/>
    <n v="259752.1"/>
    <n v="0"/>
    <n v="1781899.4060000002"/>
    <n v="0"/>
    <n v="1781899.4060000002"/>
    <m/>
  </r>
  <r>
    <x v="0"/>
    <n v="2"/>
    <x v="0"/>
    <x v="50"/>
    <n v="7071"/>
    <s v="00099021001"/>
    <s v="De: 00086018018 A:00099021001 Transferencia de recursos a solicitud del Ministerio de Medio Ambiente y Agua mediante nota CITE: MMAYA/DGAA No. 572/2023 (operación bimonetaria), para cumplir con los gastos previstos en el mes de diciembre 20"/>
    <m/>
    <m/>
    <m/>
    <m/>
    <n v="0"/>
    <n v="259752.1"/>
    <n v="0"/>
    <n v="1781899.4060000002"/>
    <n v="1781899.4060000002"/>
    <m/>
  </r>
  <r>
    <x v="1"/>
    <n v="5"/>
    <x v="1"/>
    <x v="50"/>
    <n v="7073"/>
    <s v="00086057010"/>
    <s v="De: 00086057010 A:00099021001 Transferencia de recursos a solicitud del Ministerio de Medio Ambiente y Agua mediante nota CITE: CAR/UCPPAAP/CG/ADM No. 12675/2023 (operación bimonetaria), para la Ejecución del Programa de Gestión Integral de"/>
    <m/>
    <m/>
    <m/>
    <m/>
    <n v="2167760.29"/>
    <n v="0"/>
    <n v="14870835.589400001"/>
    <n v="0"/>
    <n v="14870835.589400001"/>
    <m/>
  </r>
  <r>
    <x v="0"/>
    <n v="2"/>
    <x v="0"/>
    <x v="50"/>
    <n v="7073"/>
    <s v="00099021001"/>
    <s v="De: 00086057010 A:00099021001 Transferencia de recursos a solicitud del Ministerio de Medio Ambiente y Agua mediante nota CITE: CAR/UCPPAAP/CG/ADM No. 12675/2023 (operación bimonetaria), para la Ejecución del Programa de Gestión Integral de"/>
    <m/>
    <m/>
    <m/>
    <m/>
    <n v="0"/>
    <n v="2167760.29"/>
    <n v="0"/>
    <n v="14870835.589400001"/>
    <n v="14870835.589400001"/>
    <m/>
  </r>
  <r>
    <x v="1"/>
    <n v="5"/>
    <x v="1"/>
    <x v="50"/>
    <n v="7075"/>
    <s v="00086057007"/>
    <s v="De: 00086057007 A:00099021001 Transferencia de recursos a solicitud del Ministerio de Medio Ambiente y Agua mediante nota CITE: CAR/UCPPAAP/CG/ADM No. 12661/2023 (operación bimonetaria), para la Ejecución del Programa Ampliación y Mejora pa"/>
    <m/>
    <m/>
    <m/>
    <m/>
    <n v="4000000"/>
    <n v="0"/>
    <n v="27440000"/>
    <n v="0"/>
    <n v="27440000"/>
    <m/>
  </r>
  <r>
    <x v="0"/>
    <n v="2"/>
    <x v="0"/>
    <x v="50"/>
    <n v="7075"/>
    <s v="00099021001"/>
    <s v="De: 00086057007 A:00099021001 Transferencia de recursos a solicitud del Ministerio de Medio Ambiente y Agua mediante nota CITE: CAR/UCPPAAP/CG/ADM No. 12661/2023 (operación bimonetaria), para la Ejecución del Programa Ampliación y Mejora pa"/>
    <m/>
    <m/>
    <m/>
    <m/>
    <n v="0"/>
    <n v="4000000"/>
    <n v="0"/>
    <n v="27440000"/>
    <n v="27440000"/>
    <m/>
  </r>
  <r>
    <x v="8"/>
    <n v="10"/>
    <x v="8"/>
    <x v="50"/>
    <n v="7077"/>
    <s v="00287104307"/>
    <s v="De: 00287104307 A:00099021001 Transferencia de recursos a solicitud del Fondo Nacional de Inversión Productiva y Social mediante nota CITE: FPS/GFA/UFI/TES/TRL/00375/2023, (operación bimonetaria), para realizar pagos en el marco del Cont"/>
    <m/>
    <m/>
    <m/>
    <m/>
    <n v="291545.19"/>
    <n v="0"/>
    <n v="2000000.0034"/>
    <n v="0"/>
    <n v="2000000.0034"/>
    <m/>
  </r>
  <r>
    <x v="0"/>
    <n v="2"/>
    <x v="0"/>
    <x v="50"/>
    <n v="7077"/>
    <s v="00099021001"/>
    <s v="De: 00287104307 A:00099021001 Transferencia de recursos a solicitud del Fondo Nacional de Inversión Productiva y Social mediante nota CITE: FPS/GFA/UFI/TES/TRL/00375/2023, (operación bimonetaria), para realizar pagos en el marco del Cont"/>
    <m/>
    <m/>
    <m/>
    <m/>
    <n v="0"/>
    <n v="291545.19"/>
    <n v="0"/>
    <n v="2000000.0034"/>
    <n v="2000000.0034"/>
    <m/>
  </r>
  <r>
    <x v="4"/>
    <n v="3"/>
    <x v="4"/>
    <x v="50"/>
    <n v="7080"/>
    <s v="00291034304"/>
    <s v="De: 00291034304 A:00099021001 Transferencia de recursos a solicitud de la Administradora Boliviana de Carreteras mediante nota CITE: ABC/GNA/SAF/ATE/2023-2740 (operación bimonetaria), para el pago a beneficiarios (TC 6,86) H.R 2023-17954-"/>
    <m/>
    <m/>
    <m/>
    <m/>
    <n v="700000"/>
    <n v="0"/>
    <n v="4802000"/>
    <n v="0"/>
    <n v="4802000"/>
    <m/>
  </r>
  <r>
    <x v="0"/>
    <n v="2"/>
    <x v="0"/>
    <x v="50"/>
    <n v="7080"/>
    <s v="00099021001"/>
    <s v="De: 00291034304 A:00099021001 Transferencia de recursos a solicitud de la Administradora Boliviana de Carreteras mediante nota CITE: ABC/GNA/SAF/ATE/2023-2740 (operación bimonetaria), para el pago a beneficiarios (TC 6,86) H.R 2023-17954-"/>
    <m/>
    <m/>
    <m/>
    <m/>
    <n v="0"/>
    <n v="700000"/>
    <n v="0"/>
    <n v="4802000"/>
    <n v="4802000"/>
    <m/>
  </r>
  <r>
    <x v="4"/>
    <n v="2"/>
    <x v="4"/>
    <x v="50"/>
    <n v="7082"/>
    <s v="00291024302"/>
    <s v="De: 00291024302 A:00099021001 Transferencia de recursos a solicitud de la Administradora Boliviana de Carreteras mediante nota CITE: ABC/GNA/SAF/ATE/2023-2782 (operación bimonetaria), para el pago a beneficiarios (TC 6,86) H.R 2023-18672-"/>
    <m/>
    <m/>
    <m/>
    <m/>
    <n v="500000"/>
    <n v="0"/>
    <n v="3430000"/>
    <n v="0"/>
    <n v="3430000"/>
    <m/>
  </r>
  <r>
    <x v="0"/>
    <n v="2"/>
    <x v="0"/>
    <x v="50"/>
    <n v="7082"/>
    <s v="00099021001"/>
    <s v="De: 00291024302 A:00099021001 Transferencia de recursos a solicitud de la Administradora Boliviana de Carreteras mediante nota CITE: ABC/GNA/SAF/ATE/2023-2782 (operación bimonetaria), para el pago a beneficiarios (TC 6,86) H.R 2023-18672-"/>
    <m/>
    <m/>
    <m/>
    <m/>
    <n v="0"/>
    <n v="500000"/>
    <n v="0"/>
    <n v="3430000"/>
    <n v="3430000"/>
    <m/>
  </r>
  <r>
    <x v="4"/>
    <n v="8"/>
    <x v="4"/>
    <x v="50"/>
    <n v="7084"/>
    <s v="00291084305"/>
    <s v="De: 00291084305 A:00099021001 Transferencia de recursos a solicitud de la Administradora Boliviana de Carreteras mediante nota CITE: ABC/GNA/SAF/ATE/2023-2782 (operación bimonetaria), para el pago a beneficiarios (TC 6,86) H.R 2023-18672-"/>
    <m/>
    <m/>
    <m/>
    <m/>
    <n v="1400000"/>
    <n v="0"/>
    <n v="9604000"/>
    <n v="0"/>
    <n v="9604000"/>
    <m/>
  </r>
  <r>
    <x v="0"/>
    <n v="2"/>
    <x v="0"/>
    <x v="50"/>
    <n v="7084"/>
    <s v="00099021001"/>
    <s v="De: 00291084305 A:00099021001 Transferencia de recursos a solicitud de la Administradora Boliviana de Carreteras mediante nota CITE: ABC/GNA/SAF/ATE/2023-2782 (operación bimonetaria), para el pago a beneficiarios (TC 6,86) H.R 2023-18672-"/>
    <m/>
    <m/>
    <m/>
    <m/>
    <n v="0"/>
    <n v="1400000"/>
    <n v="0"/>
    <n v="9604000"/>
    <n v="9604000"/>
    <m/>
  </r>
  <r>
    <x v="4"/>
    <n v="1"/>
    <x v="4"/>
    <x v="50"/>
    <n v="7086"/>
    <s v="00291014331"/>
    <s v="De: 00291014331 A:00099021001 Transferencia de recursos a solicitud de la Administradora Boliviana de Carreteras mediante nota CITE: ABC/GNA/SAF/ATE/2023-2782 (operación bimonetaria), para el pago a beneficiarios (TC 6,86) H.R 2023-18672-"/>
    <m/>
    <m/>
    <m/>
    <m/>
    <n v="200000"/>
    <n v="0"/>
    <n v="1372000"/>
    <n v="0"/>
    <n v="1372000"/>
    <m/>
  </r>
  <r>
    <x v="0"/>
    <n v="2"/>
    <x v="0"/>
    <x v="50"/>
    <n v="7086"/>
    <s v="00099021001"/>
    <s v="De: 00291014331 A:00099021001 Transferencia de recursos a solicitud de la Administradora Boliviana de Carreteras mediante nota CITE: ABC/GNA/SAF/ATE/2023-2782 (operación bimonetaria), para el pago a beneficiarios (TC 6,86) H.R 2023-18672-"/>
    <m/>
    <m/>
    <m/>
    <m/>
    <n v="0"/>
    <n v="200000"/>
    <n v="0"/>
    <n v="1372000"/>
    <n v="1372000"/>
    <m/>
  </r>
  <r>
    <x v="4"/>
    <n v="1"/>
    <x v="4"/>
    <x v="51"/>
    <n v="7090"/>
    <s v="00291014362"/>
    <s v="De: 00291014362 A:00099021001 Transferencia de recursos a solicitud de la Administradora Boliviana de Carreteras mediante nota CITE: ABC/GNA/SAF/ATE/2023-2793 (operación bimonetaria), para el pago a beneficiarios (TC 6,86) H.R 2023-18838-"/>
    <m/>
    <m/>
    <m/>
    <m/>
    <n v="9000000"/>
    <n v="0"/>
    <n v="61740000"/>
    <n v="0"/>
    <n v="61740000"/>
    <m/>
  </r>
  <r>
    <x v="0"/>
    <n v="2"/>
    <x v="0"/>
    <x v="51"/>
    <n v="7090"/>
    <s v="00099021001"/>
    <s v="De: 00291014362 A:00099021001 Transferencia de recursos a solicitud de la Administradora Boliviana de Carreteras mediante nota CITE: ABC/GNA/SAF/ATE/2023-2793 (operación bimonetaria), para el pago a beneficiarios (TC 6,86) H.R 2023-18838-"/>
    <m/>
    <m/>
    <m/>
    <m/>
    <n v="0"/>
    <n v="9000000"/>
    <n v="0"/>
    <n v="61740000"/>
    <n v="61740000"/>
    <m/>
  </r>
  <r>
    <x v="1"/>
    <n v="4"/>
    <x v="1"/>
    <x v="51"/>
    <n v="7092"/>
    <s v="00086047008"/>
    <s v="De: 00086047008 A:00099021001 Transferencia de recursos a solicitud del Ministerio de Medio Ambiente y Agua mediante nota CITE: MMAyA/VRHR/UCOORD/UCEP - MI RIEGO FINAN Nº 01257/2023 (operación bimonetaria), para la Ejecución del Programa P"/>
    <m/>
    <m/>
    <m/>
    <m/>
    <n v="4378316.46"/>
    <n v="0"/>
    <n v="30035250.915600002"/>
    <n v="0"/>
    <n v="30035250.915600002"/>
    <m/>
  </r>
  <r>
    <x v="0"/>
    <n v="2"/>
    <x v="0"/>
    <x v="51"/>
    <n v="7092"/>
    <s v="00099021001"/>
    <s v="De: 00086047008 A:00099021001 Transferencia de recursos a solicitud del Ministerio de Medio Ambiente y Agua mediante nota CITE: MMAyA/VRHR/UCOORD/UCEP - MI RIEGO FINAN Nº 01257/2023 (operación bimonetaria), para la Ejecución del Programa P"/>
    <m/>
    <m/>
    <m/>
    <m/>
    <n v="0"/>
    <n v="4378316.46"/>
    <n v="0"/>
    <n v="30035250.915600002"/>
    <n v="30035250.915600002"/>
    <m/>
  </r>
  <r>
    <x v="12"/>
    <n v="2"/>
    <x v="12"/>
    <x v="52"/>
    <n v="7130"/>
    <s v="00078027005"/>
    <s v="De: 00078027005 A:00099021001 Transferencia de recursos a solicitud del Ministerio de Hidrocarburos y Energías mediante nota CITE: MHE/VMEER/PEVD/PEIE/2023-0169 (operación bimonetaria) emergentes del Programa de Expansión de Infraestructura"/>
    <m/>
    <m/>
    <m/>
    <m/>
    <n v="125769.52"/>
    <n v="0"/>
    <n v="862778.90720000002"/>
    <n v="0"/>
    <n v="862778.90720000002"/>
    <m/>
  </r>
  <r>
    <x v="0"/>
    <n v="2"/>
    <x v="0"/>
    <x v="52"/>
    <n v="7130"/>
    <s v="00099021001"/>
    <s v="De: 00078027005 A:00099021001 Transferencia de recursos a solicitud del Ministerio de Hidrocarburos y Energías mediante nota CITE: MHE/VMEER/PEVD/PEIE/2023-0169 (operación bimonetaria) emergentes del Programa de Expansión de Infraestructura"/>
    <m/>
    <m/>
    <m/>
    <m/>
    <n v="0"/>
    <n v="125769.52"/>
    <n v="0"/>
    <n v="862778.90720000002"/>
    <n v="862778.90720000002"/>
    <m/>
  </r>
  <r>
    <x v="1"/>
    <n v="10"/>
    <x v="1"/>
    <x v="52"/>
    <n v="7141"/>
    <s v="00086108004"/>
    <s v="De: 00086108004 A:00099021001 Transferencia de recursos a solicitud del Ministerio de Medio Ambiente y Agua mediante nota CITE: CAR/UCP-PPCR Nos. 0666 y 0690/2023 UCP-PPCR/2023-04160 y 04258 (operación bimonetaria), de acuerdo al Convenio d"/>
    <m/>
    <m/>
    <m/>
    <m/>
    <n v="145598.53"/>
    <n v="0"/>
    <n v="998805.91580000008"/>
    <n v="0"/>
    <n v="998805.91580000008"/>
    <m/>
  </r>
  <r>
    <x v="0"/>
    <n v="2"/>
    <x v="0"/>
    <x v="52"/>
    <n v="7141"/>
    <s v="00099021001"/>
    <s v="De: 00086108004 A:00099021001 Transferencia de recursos a solicitud del Ministerio de Medio Ambiente y Agua mediante nota CITE: CAR/UCP-PPCR Nos. 0666 y 0690/2023 UCP-PPCR/2023-04160 y 04258 (operación bimonetaria), de acuerdo al Convenio d"/>
    <m/>
    <m/>
    <m/>
    <m/>
    <n v="0"/>
    <n v="145598.53"/>
    <n v="0"/>
    <n v="998805.91580000008"/>
    <n v="998805.91580000008"/>
    <m/>
  </r>
  <r>
    <x v="13"/>
    <n v="5"/>
    <x v="13"/>
    <x v="52"/>
    <n v="7143"/>
    <s v="00046057009"/>
    <s v="De: 00046057009 A:00099021001 Transferencia a solicitud del Programa 4612/BL-BO dependiente el Ministerio de Salud y Deportes mediante nota CITE: MSyD/DGP/UGESPRO/ FRISDP/CE/267/2023 (operación bimonetaria), para el Programa Mejora en la Ac"/>
    <m/>
    <m/>
    <m/>
    <m/>
    <n v="11500.71"/>
    <n v="0"/>
    <n v="78894.870599999995"/>
    <n v="0"/>
    <n v="78894.870599999995"/>
    <m/>
  </r>
  <r>
    <x v="0"/>
    <n v="2"/>
    <x v="0"/>
    <x v="52"/>
    <n v="7143"/>
    <s v="00099021001"/>
    <s v="De: 00046057009 A:00099021001 Transferencia a solicitud del Programa 4612/BL-BO dependiente el Ministerio de Salud y Deportes mediante nota CITE: MSyD/DGP/UGESPRO/ FRISDP/CE/267/2023 (operación bimonetaria), para el Programa Mejora en la Ac"/>
    <m/>
    <m/>
    <m/>
    <m/>
    <n v="0"/>
    <n v="11500.71"/>
    <n v="0"/>
    <n v="78894.870599999995"/>
    <n v="78894.870599999995"/>
    <m/>
  </r>
  <r>
    <x v="13"/>
    <n v="20"/>
    <x v="13"/>
    <x v="52"/>
    <n v="7146"/>
    <s v="00046207001"/>
    <s v="De: 00046207001 A:00099021001 Transferencia de recursos a solicitud del Ministerio de Salud y Deportes mediante nota CITE: MSyD/DPCHPGBID5376/CE/125/2023 (operación bimonetaria), para el Programa Apoyo a Poblaciones Vulnerables afectadas p"/>
    <m/>
    <m/>
    <m/>
    <m/>
    <n v="1000000"/>
    <n v="0"/>
    <n v="6860000"/>
    <n v="0"/>
    <n v="6860000"/>
    <m/>
  </r>
  <r>
    <x v="0"/>
    <n v="2"/>
    <x v="0"/>
    <x v="52"/>
    <n v="7146"/>
    <s v="00099021001"/>
    <s v="De: 00046207001 A:00099021001 Transferencia de recursos a solicitud del Ministerio de Salud y Deportes mediante nota CITE: MSyD/DPCHPGBID5376/CE/125/2023 (operación bimonetaria), para el Programa Apoyo a Poblaciones Vulnerables afectadas p"/>
    <m/>
    <m/>
    <m/>
    <m/>
    <n v="0"/>
    <n v="1000000"/>
    <n v="0"/>
    <n v="6860000"/>
    <n v="6860000"/>
    <m/>
  </r>
  <r>
    <x v="1"/>
    <n v="7"/>
    <x v="1"/>
    <x v="53"/>
    <n v="7168"/>
    <s v="00086077001"/>
    <s v="De: 00086077001 A:00099021001 Transferencia de recursos a solicitud de la Unidad Coordinadora y Ejecutora de Programas y Proyectos del Ministerio de Medio Ambiente y Agua mediante nota CITE: CAR/UCEP-MMAyA No. 1133/2023 UCEP-MMAyA/2023-0466"/>
    <m/>
    <m/>
    <m/>
    <m/>
    <n v="526018.15"/>
    <n v="0"/>
    <n v="3608484.5090000005"/>
    <n v="0"/>
    <n v="3608484.5090000005"/>
    <m/>
  </r>
  <r>
    <x v="0"/>
    <n v="2"/>
    <x v="0"/>
    <x v="53"/>
    <n v="7168"/>
    <s v="00099021001"/>
    <s v="De: 00086077001 A:00099021001 Transferencia de recursos a solicitud de la Unidad Coordinadora y Ejecutora de Programas y Proyectos del Ministerio de Medio Ambiente y Agua mediante nota CITE: CAR/UCEP-MMAyA No. 1133/2023 UCEP-MMAyA/2023-0466"/>
    <m/>
    <m/>
    <m/>
    <m/>
    <n v="0"/>
    <n v="526018.15"/>
    <n v="0"/>
    <n v="3608484.5090000005"/>
    <n v="3608484.5090000005"/>
    <m/>
  </r>
  <r>
    <x v="8"/>
    <n v="10"/>
    <x v="8"/>
    <x v="53"/>
    <n v="7169"/>
    <s v="00287104322"/>
    <s v="De: 00287104322 A:00099021001 Transferencia de recursos a solicitud del Fondo Nacional de Inversión Productiva y Social mediante nota CITE: FPS/GFA/UFI/TES/TRL/0392/2023 (operación bimonetaria) para el pago de Comprobantes C-31, en el marc"/>
    <m/>
    <m/>
    <m/>
    <m/>
    <n v="100000"/>
    <n v="0"/>
    <n v="686000"/>
    <n v="0"/>
    <n v="686000"/>
    <m/>
  </r>
  <r>
    <x v="0"/>
    <n v="2"/>
    <x v="0"/>
    <x v="53"/>
    <n v="7169"/>
    <s v="00099021001"/>
    <s v="De: 00287104322 A:00099021001 Transferencia de recursos a solicitud del Fondo Nacional de Inversión Productiva y Social mediante nota CITE: FPS/GFA/UFI/TES/TRL/0392/2023 (operación bimonetaria) para el pago de Comprobantes C-31, en el marc"/>
    <m/>
    <m/>
    <m/>
    <m/>
    <n v="0"/>
    <n v="100000"/>
    <n v="0"/>
    <n v="686000"/>
    <n v="686000"/>
    <m/>
  </r>
  <r>
    <x v="11"/>
    <n v="1"/>
    <x v="11"/>
    <x v="53"/>
    <n v="7171"/>
    <s v="00117012001"/>
    <s v="De: 00117012001 A:00099021001 Transferencia de recursos a solicitud de la Dirección General de Aeronáutica Civil mediante nota CITE: DAF-2776/2023 DGAC-53160/2023 (operación bimonetaria), por concepto de recursos depositados por la IATA por"/>
    <m/>
    <m/>
    <m/>
    <m/>
    <n v="83799.399999999994"/>
    <n v="0"/>
    <n v="574863.88399999996"/>
    <n v="0"/>
    <n v="574863.88399999996"/>
    <m/>
  </r>
  <r>
    <x v="0"/>
    <n v="2"/>
    <x v="0"/>
    <x v="53"/>
    <n v="7171"/>
    <s v="00099021001"/>
    <s v="De: 00117012001 A:00099021001 Transferencia de recursos a solicitud de la Dirección General de Aeronáutica Civil mediante nota CITE: DAF-2776/2023 DGAC-53160/2023 (operación bimonetaria), por concepto de recursos depositados por la IATA por"/>
    <m/>
    <m/>
    <m/>
    <m/>
    <n v="0"/>
    <n v="83799.399999999994"/>
    <n v="0"/>
    <n v="574863.88399999996"/>
    <n v="574863.88399999996"/>
    <m/>
  </r>
  <r>
    <x v="2"/>
    <n v="1"/>
    <x v="2"/>
    <x v="53"/>
    <n v="7189"/>
    <s v="00253014301"/>
    <s v="De: 00253014301 A:00099021001 Transferencia de recursos a solicitud del Ministerio de Medio Ambiente y Agua mediante nota CITE: GM - 1537 - EMAGUA/2023 (operación bimonetaria), para la Ejecución del Programa Multiproposito de Agua Potable y"/>
    <m/>
    <m/>
    <m/>
    <m/>
    <n v="2000000"/>
    <n v="0"/>
    <n v="13720000"/>
    <n v="0"/>
    <n v="13720000"/>
    <m/>
  </r>
  <r>
    <x v="0"/>
    <n v="2"/>
    <x v="0"/>
    <x v="53"/>
    <n v="7189"/>
    <s v="00099021001"/>
    <s v="De: 00253014301 A:00099021001 Transferencia de recursos a solicitud del Ministerio de Medio Ambiente y Agua mediante nota CITE: GM - 1537 - EMAGUA/2023 (operación bimonetaria), para la Ejecución del Programa Multiproposito de Agua Potable y"/>
    <m/>
    <m/>
    <m/>
    <m/>
    <n v="0"/>
    <n v="2000000"/>
    <n v="0"/>
    <n v="13720000"/>
    <n v="13720000"/>
    <m/>
  </r>
  <r>
    <x v="2"/>
    <n v="1"/>
    <x v="2"/>
    <x v="53"/>
    <n v="7191"/>
    <s v="00253014301"/>
    <s v="De: 00253014301 A:00099021001 Transferencia de recursos a solicitud del Ministerio de Medio Ambiente y Agua mediante nota CITE: GM - 1536 - EMAGUA/2023 (operación bimonetaria), para la Ejecución del Programa Multiproposito de Agua Potable y"/>
    <m/>
    <m/>
    <m/>
    <m/>
    <n v="150000"/>
    <n v="0"/>
    <n v="1029000"/>
    <n v="0"/>
    <n v="1029000"/>
    <m/>
  </r>
  <r>
    <x v="0"/>
    <n v="2"/>
    <x v="0"/>
    <x v="53"/>
    <n v="7191"/>
    <s v="00099021001"/>
    <s v="De: 00253014301 A:00099021001 Transferencia de recursos a solicitud del Ministerio de Medio Ambiente y Agua mediante nota CITE: GM - 1536 - EMAGUA/2023 (operación bimonetaria), para la Ejecución del Programa Multiproposito de Agua Potable y"/>
    <m/>
    <m/>
    <m/>
    <m/>
    <n v="0"/>
    <n v="150000"/>
    <n v="0"/>
    <n v="1029000"/>
    <n v="1029000"/>
    <m/>
  </r>
  <r>
    <x v="4"/>
    <n v="1"/>
    <x v="4"/>
    <x v="53"/>
    <n v="7194"/>
    <s v="00291014331"/>
    <s v="De: 00291014331 A:00099021001 Transferencia de recursos a solicitud de la Administradora Boliviana de Carreteras mediante nota CITE: ABC/GNA/SAF/ATE/2023-2831 (operación bimonetaria), para el pago a beneficiarios (TC 6,86) H.R 2023-19352-R."/>
    <m/>
    <m/>
    <m/>
    <m/>
    <n v="200000"/>
    <n v="0"/>
    <n v="1372000"/>
    <n v="0"/>
    <n v="1372000"/>
    <m/>
  </r>
  <r>
    <x v="0"/>
    <n v="2"/>
    <x v="0"/>
    <x v="53"/>
    <n v="7194"/>
    <s v="00099021001"/>
    <s v="De: 00291014331 A:00099021001 Transferencia de recursos a solicitud de la Administradora Boliviana de Carreteras mediante nota CITE: ABC/GNA/SAF/ATE/2023-2831 (operación bimonetaria), para el pago a beneficiarios (TC 6,86) H.R 2023-19352-R."/>
    <m/>
    <m/>
    <m/>
    <m/>
    <n v="0"/>
    <n v="200000"/>
    <n v="0"/>
    <n v="1372000"/>
    <n v="1372000"/>
    <m/>
  </r>
  <r>
    <x v="4"/>
    <n v="1"/>
    <x v="4"/>
    <x v="53"/>
    <n v="7196"/>
    <s v="00291014339"/>
    <s v="De: 00291014339 A:00099021001 Transferencia de recursos a solicitud de la Administradora Boliviana de Carreteras mediante nota CITE: ABC/GNA/SAF/ATE/2023-2831 (operación bimonetaria), para el pago a beneficiarios (TC 6,86) H.R 2023-19352-R."/>
    <m/>
    <m/>
    <m/>
    <m/>
    <n v="38000"/>
    <n v="0"/>
    <n v="260680"/>
    <n v="0"/>
    <n v="260680"/>
    <m/>
  </r>
  <r>
    <x v="0"/>
    <n v="2"/>
    <x v="0"/>
    <x v="53"/>
    <n v="7196"/>
    <s v="00099021001"/>
    <s v="De: 00291014339 A:00099021001 Transferencia de recursos a solicitud de la Administradora Boliviana de Carreteras mediante nota CITE: ABC/GNA/SAF/ATE/2023-2831 (operación bimonetaria), para el pago a beneficiarios (TC 6,86) H.R 2023-19352-R."/>
    <m/>
    <m/>
    <m/>
    <m/>
    <n v="0"/>
    <n v="38000"/>
    <n v="0"/>
    <n v="260680"/>
    <n v="260680"/>
    <m/>
  </r>
  <r>
    <x v="4"/>
    <n v="1"/>
    <x v="4"/>
    <x v="53"/>
    <n v="7198"/>
    <s v="00291014379"/>
    <s v="De: 00291014379 A:00099021001 Transferencia de recursos a solicitud de la Administradora Boliviana de Carreteras mediante nota CITE: ABC/GNA/SAF/ATE/2023-2831 (operación bimonetaria), para el pago a beneficiarios (TC 6,86) H.R 2023-19352-R."/>
    <m/>
    <m/>
    <m/>
    <m/>
    <n v="1000000"/>
    <n v="0"/>
    <n v="6860000"/>
    <n v="0"/>
    <n v="6860000"/>
    <m/>
  </r>
  <r>
    <x v="0"/>
    <n v="2"/>
    <x v="0"/>
    <x v="53"/>
    <n v="7198"/>
    <s v="00099021001"/>
    <s v="De: 00291014379 A:00099021001 Transferencia de recursos a solicitud de la Administradora Boliviana de Carreteras mediante nota CITE: ABC/GNA/SAF/ATE/2023-2831 (operación bimonetaria), para el pago a beneficiarios (TC 6,86) H.R 2023-19352-R."/>
    <m/>
    <m/>
    <m/>
    <m/>
    <n v="0"/>
    <n v="1000000"/>
    <n v="0"/>
    <n v="6860000"/>
    <n v="6860000"/>
    <m/>
  </r>
  <r>
    <x v="4"/>
    <n v="8"/>
    <x v="4"/>
    <x v="53"/>
    <n v="7200"/>
    <s v="00291084302"/>
    <s v="De: 00291084302 A:00099021001 Transferencia de recursos a solicitud de la Administradora Boliviana de Carreteras mediante nota CITE: ABC/GNA/SAF/ATE/2023-2830 (operación bimonetaria), para el pago a beneficiarios (TC 6,86) H.R 2023-19357-R."/>
    <m/>
    <m/>
    <m/>
    <m/>
    <n v="5700000"/>
    <n v="0"/>
    <n v="39102000"/>
    <n v="0"/>
    <n v="39102000"/>
    <m/>
  </r>
  <r>
    <x v="0"/>
    <n v="2"/>
    <x v="0"/>
    <x v="53"/>
    <n v="7200"/>
    <s v="00099021001"/>
    <s v="De: 00291084302 A:00099021001 Transferencia de recursos a solicitud de la Administradora Boliviana de Carreteras mediante nota CITE: ABC/GNA/SAF/ATE/2023-2830 (operación bimonetaria), para el pago a beneficiarios (TC 6,86) H.R 2023-19357-R."/>
    <m/>
    <m/>
    <m/>
    <m/>
    <n v="0"/>
    <n v="5700000"/>
    <n v="0"/>
    <n v="39102000"/>
    <n v="39102000"/>
    <m/>
  </r>
  <r>
    <x v="4"/>
    <n v="1"/>
    <x v="4"/>
    <x v="53"/>
    <n v="7202"/>
    <s v="00291014379"/>
    <s v="De: 00291014379 A:00099021001 Transferencia de recursos a solicitud de la Administradora Boliviana de Carreteras mediante nota CITE: ABC/GNA/SAF/ATE/2023-2830 (operación bimonetaria), para el pago a beneficiarios (TC 6,86) H.R 2023-19357-R."/>
    <m/>
    <m/>
    <m/>
    <m/>
    <n v="47758.33"/>
    <n v="0"/>
    <n v="327622.14380000002"/>
    <n v="0"/>
    <n v="327622.14380000002"/>
    <m/>
  </r>
  <r>
    <x v="0"/>
    <n v="2"/>
    <x v="0"/>
    <x v="53"/>
    <n v="7202"/>
    <s v="00099021001"/>
    <s v="De: 00291014379 A:00099021001 Transferencia de recursos a solicitud de la Administradora Boliviana de Carreteras mediante nota CITE: ABC/GNA/SAF/ATE/2023-2830 (operación bimonetaria), para el pago a beneficiarios (TC 6,86) H.R 2023-19357-R."/>
    <m/>
    <m/>
    <m/>
    <m/>
    <n v="0"/>
    <n v="47758.33"/>
    <n v="0"/>
    <n v="327622.14380000002"/>
    <n v="327622.14380000002"/>
    <m/>
  </r>
  <r>
    <x v="4"/>
    <n v="1"/>
    <x v="4"/>
    <x v="53"/>
    <n v="7204"/>
    <s v="00291014371"/>
    <s v="De: 00291014371 A:00099021001 Transferencia de recursos a solicitud de la Administradora Boliviana de Carreteras mediante nota CITE: ABC/GNA/SAF/ATE/2023-2830 (operación bimonetaria), para el pago a beneficiarios (TC 6,86) H.R 2023-19357-R."/>
    <m/>
    <m/>
    <m/>
    <m/>
    <n v="4097619"/>
    <n v="0"/>
    <n v="28109666.34"/>
    <n v="0"/>
    <n v="28109666.34"/>
    <m/>
  </r>
  <r>
    <x v="0"/>
    <n v="2"/>
    <x v="0"/>
    <x v="53"/>
    <n v="7204"/>
    <s v="00099021001"/>
    <s v="De: 00291014371 A:00099021001 Transferencia de recursos a solicitud de la Administradora Boliviana de Carreteras mediante nota CITE: ABC/GNA/SAF/ATE/2023-2830 (operación bimonetaria), para el pago a beneficiarios (TC 6,86) H.R 2023-19357-R."/>
    <m/>
    <m/>
    <m/>
    <m/>
    <n v="0"/>
    <n v="4097619"/>
    <n v="0"/>
    <n v="28109666.34"/>
    <n v="28109666.34"/>
    <m/>
  </r>
  <r>
    <x v="14"/>
    <n v="4"/>
    <x v="14"/>
    <x v="53"/>
    <n v="7207"/>
    <s v="00066047001"/>
    <s v="De: 00066047001 A:00099021001 Transferencia de recursos a solicitud del Ministerio de Planificación del Desarrollo mediante nota CITE: MPD/VIPFE/DGPP/UP-NE 2122/2023, (operación bimonetaria) correspondiente al Contrato de Préstamo Nº 3534/"/>
    <m/>
    <m/>
    <m/>
    <m/>
    <n v="2000000"/>
    <n v="0"/>
    <n v="13720000"/>
    <n v="0"/>
    <n v="13720000"/>
    <m/>
  </r>
  <r>
    <x v="0"/>
    <n v="2"/>
    <x v="0"/>
    <x v="53"/>
    <n v="7207"/>
    <s v="00099021001"/>
    <s v="De: 00066047001 A:00099021001 Transferencia de recursos a solicitud del Ministerio de Planificación del Desarrollo mediante nota CITE: MPD/VIPFE/DGPP/UP-NE 2122/2023, (operación bimonetaria) correspondiente al Contrato de Préstamo Nº 3534/"/>
    <m/>
    <m/>
    <m/>
    <m/>
    <n v="0"/>
    <n v="2000000"/>
    <n v="0"/>
    <n v="13720000"/>
    <n v="13720000"/>
    <m/>
  </r>
  <r>
    <x v="1"/>
    <n v="10"/>
    <x v="1"/>
    <x v="53"/>
    <n v="7209"/>
    <s v="00086108004"/>
    <s v="De: 00086108004 A:00099021001 Transferencia de recursos a solicitud del Ministerio de Medio Ambiente y Agua mediante nota CITE: CAR/UCP-PPCR No. 0691/2023 UCP-PPCR/2023-04291 (operación bimonetaria), de acuerdo al Convenio de Cooperación T"/>
    <m/>
    <m/>
    <m/>
    <m/>
    <n v="72799.259999999995"/>
    <n v="0"/>
    <n v="499402.92359999998"/>
    <n v="0"/>
    <n v="499402.92359999998"/>
    <m/>
  </r>
  <r>
    <x v="0"/>
    <n v="2"/>
    <x v="0"/>
    <x v="53"/>
    <n v="7209"/>
    <s v="00099021001"/>
    <s v="De: 00086108004 A:00099021001 Transferencia de recursos a solicitud del Ministerio de Medio Ambiente y Agua mediante nota CITE: CAR/UCP-PPCR No. 0691/2023 UCP-PPCR/2023-04291 (operación bimonetaria), de acuerdo al Convenio de Cooperación T"/>
    <m/>
    <m/>
    <m/>
    <m/>
    <n v="0"/>
    <n v="72799.259999999995"/>
    <n v="0"/>
    <n v="499402.92359999998"/>
    <n v="499402.92359999998"/>
    <m/>
  </r>
  <r>
    <x v="5"/>
    <n v="1"/>
    <x v="5"/>
    <x v="54"/>
    <n v="7275"/>
    <s v="00047011101"/>
    <s v="De: 00047011101 A:00099021001 Transferencia a solicitud del Ministerio de Desarrollo Rural y Tierras mediante nota CITE: MDRYT/DGAA/CONTA/0101-2023 recursos a favor del Tesoro General de la Nación de acuerdo al Informe INF/DGAA/CONTA/TES/00"/>
    <m/>
    <m/>
    <m/>
    <m/>
    <n v="567884"/>
    <n v="0"/>
    <n v="3895684.24"/>
    <n v="0"/>
    <n v="3895684.24"/>
    <m/>
  </r>
  <r>
    <x v="5"/>
    <n v="1"/>
    <x v="5"/>
    <x v="54"/>
    <n v="7276"/>
    <s v="00047011101"/>
    <s v="De: 00047011101 A:00099021001 Transferencia a solicitud del Ministerio de Desarrollo Rural y Tierras mediante nota CITE: MDRYT/DGAA/CONTA/0101-2023 recursos a favor del Tesoro General de la Nación de acuerdo al Informe INF/DGAA/CONTA/TES/00"/>
    <m/>
    <m/>
    <m/>
    <m/>
    <n v="712671.22"/>
    <n v="0"/>
    <n v="4888924.5691999998"/>
    <n v="0"/>
    <n v="4888924.5691999998"/>
    <m/>
  </r>
  <r>
    <x v="4"/>
    <n v="3"/>
    <x v="4"/>
    <x v="55"/>
    <n v="7306"/>
    <s v="00291034302"/>
    <s v="De: 00291034302 A:00099021001 De: 00291034302 A: 00099021001 Transferencia de recursos a solicitud de la Administradora Boliviana de Carreteras mediante nota CITE:ABC/GNA/SAF/ATE/2023-2909 (operación bimonetaria), para pago a beneficiarios"/>
    <m/>
    <m/>
    <m/>
    <m/>
    <n v="1200000"/>
    <n v="0"/>
    <n v="8232000"/>
    <n v="0"/>
    <n v="8232000"/>
    <m/>
  </r>
  <r>
    <x v="0"/>
    <n v="2"/>
    <x v="0"/>
    <x v="55"/>
    <n v="7306"/>
    <s v="00099021001"/>
    <s v="De: 00291034302 A:00099021001 De: 00291034302 A: 00099021001 Transferencia de recursos a solicitud de la Administradora Boliviana de Carreteras mediante nota CITE:ABC/GNA/SAF/ATE/2023-2909 (operación bimonetaria), para pago a beneficiarios"/>
    <m/>
    <m/>
    <m/>
    <m/>
    <n v="0"/>
    <n v="1200000"/>
    <n v="0"/>
    <n v="8232000"/>
    <n v="823200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n v="1"/>
    <x v="0"/>
    <n v="0"/>
    <n v="0"/>
    <n v="368174.05"/>
    <n v="0"/>
    <n v="368174.05"/>
  </r>
  <r>
    <x v="1"/>
    <n v="1"/>
    <x v="1"/>
    <n v="600000"/>
    <n v="0"/>
    <n v="3104218.07"/>
    <n v="0"/>
    <n v="3704218.07"/>
  </r>
  <r>
    <x v="2"/>
    <n v="3"/>
    <x v="2"/>
    <n v="0"/>
    <n v="0"/>
    <n v="7980"/>
    <n v="0"/>
    <n v="7980"/>
  </r>
  <r>
    <x v="3"/>
    <n v="3"/>
    <x v="3"/>
    <n v="49088"/>
    <n v="0"/>
    <n v="3600158.03"/>
    <n v="0"/>
    <n v="3649246.03"/>
  </r>
  <r>
    <x v="4"/>
    <n v="2"/>
    <x v="4"/>
    <n v="11070996.890000001"/>
    <n v="0"/>
    <n v="399419.74"/>
    <n v="0"/>
    <n v="11470416.630000001"/>
  </r>
  <r>
    <x v="4"/>
    <n v="19"/>
    <x v="4"/>
    <n v="5385.86"/>
    <n v="0"/>
    <n v="0"/>
    <n v="0"/>
    <n v="5385.86"/>
  </r>
  <r>
    <x v="5"/>
    <n v="26"/>
    <x v="5"/>
    <n v="0"/>
    <n v="0"/>
    <n v="82433.429999999993"/>
    <n v="0"/>
    <n v="82433.429999999993"/>
  </r>
  <r>
    <x v="5"/>
    <n v="27"/>
    <x v="5"/>
    <n v="1299893.94"/>
    <n v="0"/>
    <n v="0"/>
    <n v="0"/>
    <n v="1299893.94"/>
  </r>
  <r>
    <x v="6"/>
    <n v="1"/>
    <x v="6"/>
    <n v="19151.86"/>
    <n v="0"/>
    <n v="0"/>
    <n v="0"/>
    <n v="19151.86"/>
  </r>
  <r>
    <x v="7"/>
    <n v="3"/>
    <x v="7"/>
    <n v="0"/>
    <n v="0"/>
    <n v="672"/>
    <n v="0"/>
    <n v="672"/>
  </r>
  <r>
    <x v="8"/>
    <n v="1"/>
    <x v="8"/>
    <n v="657456.42000000004"/>
    <n v="0"/>
    <n v="0"/>
    <n v="0"/>
    <n v="657456.42000000004"/>
  </r>
  <r>
    <x v="8"/>
    <n v="19"/>
    <x v="8"/>
    <n v="0"/>
    <n v="0"/>
    <n v="148595"/>
    <n v="0"/>
    <n v="148595"/>
  </r>
  <r>
    <x v="9"/>
    <n v="7"/>
    <x v="9"/>
    <n v="264459.59999999998"/>
    <n v="0"/>
    <n v="0"/>
    <n v="0"/>
    <n v="264459.59999999998"/>
  </r>
  <r>
    <x v="10"/>
    <n v="2"/>
    <x v="10"/>
    <n v="539647932.25999999"/>
    <n v="0"/>
    <n v="0"/>
    <n v="0"/>
    <n v="539647932.25999999"/>
  </r>
  <r>
    <x v="11"/>
    <n v="1"/>
    <x v="11"/>
    <n v="0"/>
    <n v="0"/>
    <n v="0"/>
    <n v="3635"/>
    <n v="3635"/>
  </r>
  <r>
    <x v="12"/>
    <n v="1"/>
    <x v="12"/>
    <n v="0"/>
    <n v="0"/>
    <n v="0"/>
    <n v="6563851.2999999998"/>
    <n v="6563851.2999999998"/>
  </r>
  <r>
    <x v="13"/>
    <n v="1"/>
    <x v="13"/>
    <n v="0"/>
    <n v="0"/>
    <n v="0"/>
    <n v="25000"/>
    <n v="25000"/>
  </r>
  <r>
    <x v="14"/>
    <n v="1"/>
    <x v="14"/>
    <n v="0"/>
    <n v="0"/>
    <n v="0"/>
    <n v="4000"/>
    <n v="4000"/>
  </r>
  <r>
    <x v="14"/>
    <n v="3"/>
    <x v="14"/>
    <n v="336"/>
    <n v="0"/>
    <n v="0"/>
    <n v="0"/>
    <n v="336"/>
  </r>
  <r>
    <x v="14"/>
    <n v="12"/>
    <x v="14"/>
    <n v="41965746"/>
    <n v="0"/>
    <n v="0"/>
    <n v="0"/>
    <n v="41965746"/>
  </r>
  <r>
    <x v="15"/>
    <n v="1"/>
    <x v="15"/>
    <n v="0"/>
    <n v="0"/>
    <n v="0"/>
    <n v="1010066.72"/>
    <n v="1010066.72"/>
  </r>
  <r>
    <x v="16"/>
    <n v="1"/>
    <x v="16"/>
    <n v="5556675.21"/>
    <n v="0"/>
    <n v="0"/>
    <n v="21379017.199999999"/>
    <n v="26935692.41"/>
  </r>
  <r>
    <x v="17"/>
    <n v="1"/>
    <x v="17"/>
    <n v="36961.949999999997"/>
    <n v="0"/>
    <n v="0"/>
    <n v="4136335.05"/>
    <n v="4173297"/>
  </r>
  <r>
    <x v="18"/>
    <n v="1"/>
    <x v="18"/>
    <n v="2000"/>
    <n v="0"/>
    <n v="0"/>
    <n v="0"/>
    <n v="2000"/>
  </r>
  <r>
    <x v="19"/>
    <n v="1"/>
    <x v="19"/>
    <n v="0"/>
    <n v="0"/>
    <n v="0"/>
    <n v="19355.55"/>
    <n v="19355.55"/>
  </r>
  <r>
    <x v="20"/>
    <n v="1"/>
    <x v="20"/>
    <n v="207305.47"/>
    <n v="0"/>
    <n v="0"/>
    <n v="6233126.4699999997"/>
    <n v="6440431.9399999995"/>
  </r>
  <r>
    <x v="21"/>
    <n v="1"/>
    <x v="21"/>
    <n v="9522558.9000000004"/>
    <n v="0"/>
    <n v="0"/>
    <n v="0"/>
    <n v="9522558.9000000004"/>
  </r>
  <r>
    <x v="22"/>
    <n v="1"/>
    <x v="22"/>
    <n v="0"/>
    <n v="0"/>
    <n v="0"/>
    <n v="748706.64"/>
    <n v="748706.64"/>
  </r>
  <r>
    <x v="23"/>
    <n v="1"/>
    <x v="23"/>
    <n v="0"/>
    <n v="0"/>
    <n v="0"/>
    <n v="64666.84"/>
    <n v="64666.84"/>
  </r>
  <r>
    <x v="24"/>
    <n v="1"/>
    <x v="24"/>
    <n v="0"/>
    <n v="0"/>
    <n v="0"/>
    <n v="4406824.3"/>
    <n v="4406824.3"/>
  </r>
  <r>
    <x v="25"/>
    <n v="1"/>
    <x v="25"/>
    <n v="41545366.630000003"/>
    <n v="0"/>
    <n v="0"/>
    <n v="0"/>
    <n v="41545366.630000003"/>
  </r>
  <r>
    <x v="26"/>
    <n v="2"/>
    <x v="26"/>
    <n v="7661"/>
    <n v="0"/>
    <n v="0"/>
    <n v="0"/>
    <n v="7661"/>
  </r>
  <r>
    <x v="27"/>
    <n v="2"/>
    <x v="27"/>
    <n v="529155"/>
    <n v="0"/>
    <n v="0"/>
    <n v="0"/>
    <n v="529155"/>
  </r>
  <r>
    <x v="28"/>
    <n v="2"/>
    <x v="28"/>
    <n v="2578534"/>
    <n v="0"/>
    <n v="0"/>
    <n v="0"/>
    <n v="2578534"/>
  </r>
  <r>
    <x v="29"/>
    <n v="2"/>
    <x v="29"/>
    <n v="426588"/>
    <n v="0"/>
    <n v="0"/>
    <n v="0"/>
    <n v="426588"/>
  </r>
  <r>
    <x v="30"/>
    <n v="1"/>
    <x v="30"/>
    <n v="145485"/>
    <n v="0"/>
    <n v="0"/>
    <n v="0"/>
    <n v="145485"/>
  </r>
  <r>
    <x v="31"/>
    <n v="1"/>
    <x v="31"/>
    <n v="0"/>
    <n v="0"/>
    <n v="0"/>
    <n v="100124.8"/>
    <n v="100124.8"/>
  </r>
  <r>
    <x v="32"/>
    <n v="1"/>
    <x v="32"/>
    <n v="2372306.48"/>
    <n v="0"/>
    <n v="0"/>
    <n v="34094117"/>
    <n v="36466423.479999997"/>
  </r>
  <r>
    <x v="33"/>
    <n v="1"/>
    <x v="33"/>
    <n v="73260560.390000001"/>
    <n v="0"/>
    <n v="0"/>
    <n v="0"/>
    <n v="73260560.390000001"/>
  </r>
  <r>
    <x v="34"/>
    <n v="1"/>
    <x v="34"/>
    <n v="0"/>
    <n v="0"/>
    <n v="0"/>
    <n v="5640.52"/>
    <n v="5640.52"/>
  </r>
  <r>
    <x v="34"/>
    <n v="6"/>
    <x v="34"/>
    <n v="0"/>
    <n v="0"/>
    <n v="0"/>
    <n v="25360.89"/>
    <n v="25360.89"/>
  </r>
  <r>
    <x v="35"/>
    <n v="1"/>
    <x v="35"/>
    <n v="0"/>
    <n v="0"/>
    <n v="0"/>
    <n v="327789"/>
    <n v="327789"/>
  </r>
  <r>
    <x v="36"/>
    <n v="1"/>
    <x v="36"/>
    <n v="0"/>
    <n v="0"/>
    <n v="0"/>
    <n v="18192.5"/>
    <n v="18192.5"/>
  </r>
  <r>
    <x v="37"/>
    <n v="1"/>
    <x v="37"/>
    <n v="0"/>
    <n v="0"/>
    <n v="0"/>
    <n v="4584958.18"/>
    <n v="4584958.18"/>
  </r>
  <r>
    <x v="38"/>
    <n v="1"/>
    <x v="38"/>
    <n v="0"/>
    <n v="0"/>
    <n v="0"/>
    <n v="26503201.079999998"/>
    <n v="26503201.079999998"/>
  </r>
  <r>
    <x v="39"/>
    <n v="1"/>
    <x v="39"/>
    <n v="300000"/>
    <n v="0"/>
    <n v="0"/>
    <n v="0"/>
    <n v="300000"/>
  </r>
  <r>
    <x v="40"/>
    <n v="1"/>
    <x v="40"/>
    <n v="0"/>
    <n v="0"/>
    <n v="0"/>
    <n v="16089.1"/>
    <n v="16089.1"/>
  </r>
  <r>
    <x v="41"/>
    <n v="1"/>
    <x v="41"/>
    <n v="0"/>
    <n v="0"/>
    <n v="0"/>
    <n v="340"/>
    <n v="340"/>
  </r>
  <r>
    <x v="42"/>
    <n v="1"/>
    <x v="42"/>
    <n v="1803000"/>
    <n v="0"/>
    <n v="0"/>
    <n v="0"/>
    <n v="1803000"/>
  </r>
  <r>
    <x v="43"/>
    <n v="1"/>
    <x v="43"/>
    <n v="49191.46"/>
    <n v="0"/>
    <n v="0"/>
    <n v="21918"/>
    <n v="71109.459999999992"/>
  </r>
  <r>
    <x v="44"/>
    <n v="3"/>
    <x v="44"/>
    <n v="267052087.24000001"/>
    <n v="0"/>
    <n v="0"/>
    <n v="0"/>
    <n v="267052087.24000001"/>
  </r>
  <r>
    <x v="45"/>
    <n v="1"/>
    <x v="45"/>
    <n v="0"/>
    <n v="0"/>
    <n v="0"/>
    <n v="1361982.42"/>
    <n v="1361982.42"/>
  </r>
  <r>
    <x v="46"/>
    <n v="1"/>
    <x v="46"/>
    <n v="1023000"/>
    <n v="0"/>
    <n v="0"/>
    <n v="0"/>
    <n v="1023000"/>
  </r>
  <r>
    <x v="47"/>
    <n v="2"/>
    <x v="47"/>
    <n v="0"/>
    <n v="0"/>
    <n v="0"/>
    <n v="281906.5"/>
    <n v="281906.5"/>
  </r>
  <r>
    <x v="48"/>
    <n v="1"/>
    <x v="48"/>
    <n v="117767458.73999999"/>
    <n v="0"/>
    <n v="0"/>
    <n v="0"/>
    <n v="117767458.73999999"/>
  </r>
  <r>
    <x v="49"/>
    <n v="1"/>
    <x v="49"/>
    <n v="0"/>
    <n v="0"/>
    <n v="0"/>
    <n v="2970586.35"/>
    <n v="2970586.35"/>
  </r>
  <r>
    <x v="50"/>
    <n v="1"/>
    <x v="50"/>
    <n v="0"/>
    <n v="0"/>
    <n v="0"/>
    <n v="6422311.1399999997"/>
    <n v="6422311.1399999997"/>
  </r>
  <r>
    <x v="51"/>
    <n v="1"/>
    <x v="51"/>
    <n v="74291"/>
    <n v="0"/>
    <n v="0"/>
    <n v="0"/>
    <n v="74291"/>
  </r>
  <r>
    <x v="52"/>
    <n v="1"/>
    <x v="52"/>
    <n v="0"/>
    <n v="0"/>
    <n v="0"/>
    <n v="2090888.11"/>
    <n v="2090888.11"/>
  </r>
  <r>
    <x v="53"/>
    <n v="1"/>
    <x v="53"/>
    <n v="0"/>
    <n v="0"/>
    <n v="0"/>
    <n v="18338193.390000001"/>
    <n v="18338193.390000001"/>
  </r>
  <r>
    <x v="54"/>
    <n v="1"/>
    <x v="54"/>
    <n v="11482040.07"/>
    <n v="0"/>
    <n v="0"/>
    <n v="0"/>
    <n v="11482040.07"/>
  </r>
  <r>
    <x v="55"/>
    <n v="1"/>
    <x v="55"/>
    <n v="0"/>
    <n v="0"/>
    <n v="0"/>
    <n v="1777891.3"/>
    <n v="1777891.3"/>
  </r>
  <r>
    <x v="56"/>
    <n v="1"/>
    <x v="56"/>
    <n v="140000000"/>
    <n v="0"/>
    <n v="0"/>
    <n v="0"/>
    <n v="140000000"/>
  </r>
  <r>
    <x v="57"/>
    <n v="2"/>
    <x v="57"/>
    <n v="5852741.5099999998"/>
    <n v="0"/>
    <n v="0"/>
    <n v="0"/>
    <n v="5852741.5099999998"/>
  </r>
  <r>
    <x v="57"/>
    <n v="3"/>
    <x v="57"/>
    <n v="2287765.4900000002"/>
    <n v="0"/>
    <n v="0"/>
    <n v="0"/>
    <n v="2287765.4900000002"/>
  </r>
  <r>
    <x v="57"/>
    <n v="4"/>
    <x v="57"/>
    <n v="9867623"/>
    <n v="0"/>
    <n v="0"/>
    <n v="0"/>
    <n v="9867623"/>
  </r>
  <r>
    <x v="57"/>
    <n v="6"/>
    <x v="57"/>
    <n v="10000000"/>
    <n v="0"/>
    <n v="0"/>
    <n v="0"/>
    <n v="10000000"/>
  </r>
  <r>
    <x v="57"/>
    <n v="7"/>
    <x v="57"/>
    <n v="6609104.4199999999"/>
    <n v="0"/>
    <n v="0"/>
    <n v="0"/>
    <n v="6609104.4199999999"/>
  </r>
  <r>
    <x v="58"/>
    <n v="1"/>
    <x v="58"/>
    <n v="0"/>
    <n v="0"/>
    <n v="0"/>
    <n v="18499813.949999999"/>
    <n v="18499813.949999999"/>
  </r>
  <r>
    <x v="59"/>
    <n v="1"/>
    <x v="59"/>
    <n v="12000"/>
    <n v="0"/>
    <n v="0"/>
    <n v="0"/>
    <n v="12000"/>
  </r>
  <r>
    <x v="60"/>
    <n v="1"/>
    <x v="60"/>
    <n v="0"/>
    <n v="0"/>
    <n v="0"/>
    <n v="2234163"/>
    <n v="2234163"/>
  </r>
  <r>
    <x v="61"/>
    <n v="1"/>
    <x v="61"/>
    <n v="1754258.62"/>
    <n v="0"/>
    <n v="0"/>
    <n v="546218"/>
    <n v="2300476.6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88">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m/>
    <m/>
  </r>
  <r>
    <x v="0"/>
    <m/>
    <x v="0"/>
    <x v="0"/>
    <s v="O20823210002"/>
    <s v="BOD"/>
    <n v="2082418"/>
    <m/>
    <s v="00099021001 DEPOSITO DE EFECTIVO, DEPOSITANTE: EDUARDO VERA BUSTILLOS, CONCEPTO: DEVOLUCIÓN DE SALARIO DEL MES DE JULIO 2022, CUENTA DE DEPOSITO: CUENTA UNICA DEL TESORO"/>
    <m/>
    <m/>
    <m/>
    <m/>
    <m/>
    <m/>
    <n v="0"/>
    <n v="7722.7"/>
    <s v="NO_CONCILIADO"/>
    <m/>
    <m/>
  </r>
  <r>
    <x v="0"/>
    <m/>
    <x v="0"/>
    <x v="1"/>
    <s v="B20826510002"/>
    <s v="BOD"/>
    <n v="2082881"/>
    <m/>
    <s v="00099021001 DEPOSITO DE EFECTIVO, DEPOSITANTE: DENIS ALEJANDRO SALGUERO SILES, CONCEPTO: DEVOLUCIÓN HABERES NOVIEMBRE, CUENTA DE DEPOSITO: CUENTA UNICA DEL TESORO"/>
    <m/>
    <m/>
    <m/>
    <m/>
    <m/>
    <m/>
    <n v="0"/>
    <n v="7588"/>
    <s v="NO_CONCILIADO"/>
    <m/>
    <m/>
  </r>
  <r>
    <x v="0"/>
    <m/>
    <x v="0"/>
    <x v="1"/>
    <s v="O20829480002"/>
    <s v="BOD"/>
    <n v="2082977"/>
    <m/>
    <s v="00099021001 DEPOSITO DE EFECTIVO, DEPOSITANTE: ROCIO MOLINA, CONCEPTO: DEVOLUCION PASAJE 9302408205671, CUENTA DE DEPOSITO: CUENTA UNICA DEL TESORO"/>
    <m/>
    <m/>
    <m/>
    <m/>
    <m/>
    <m/>
    <n v="0"/>
    <n v="400"/>
    <s v="NO_CONCILIADO"/>
    <m/>
    <m/>
  </r>
  <r>
    <x v="0"/>
    <m/>
    <x v="0"/>
    <x v="1"/>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m/>
    <m/>
  </r>
  <r>
    <x v="0"/>
    <m/>
    <x v="0"/>
    <x v="1"/>
    <s v="O20830390002"/>
    <s v="BOD"/>
    <n v="2082944"/>
    <m/>
    <s v="00099021001 DEP.DE CHEQ.AJENOS,RET.DE CAM.,CONCEPTO: RAUL MALDONADO AYALA,DEP.: BANCO UNION SA , PROCEDENCIA: BANCO UNION S.A., CHEQUE: 187913, FECHA DE EMISION:05/01/2023"/>
    <m/>
    <m/>
    <m/>
    <m/>
    <m/>
    <m/>
    <n v="0"/>
    <n v="7272.3"/>
    <s v="NO_CONCILIADO"/>
    <m/>
    <m/>
  </r>
  <r>
    <x v="1"/>
    <m/>
    <x v="1"/>
    <x v="1"/>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m/>
    <m/>
  </r>
  <r>
    <x v="1"/>
    <m/>
    <x v="1"/>
    <x v="1"/>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m/>
    <m/>
  </r>
  <r>
    <x v="0"/>
    <m/>
    <x v="0"/>
    <x v="2"/>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m/>
    <m/>
  </r>
  <r>
    <x v="0"/>
    <m/>
    <x v="0"/>
    <x v="3"/>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m/>
    <m/>
  </r>
  <r>
    <x v="1"/>
    <m/>
    <x v="1"/>
    <x v="3"/>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m/>
    <m/>
  </r>
  <r>
    <x v="0"/>
    <m/>
    <x v="0"/>
    <x v="3"/>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m/>
    <m/>
  </r>
  <r>
    <x v="1"/>
    <m/>
    <x v="1"/>
    <x v="3"/>
    <s v="J05325280002"/>
    <s v="NTE"/>
    <n v="5071782"/>
    <m/>
    <s v="A:00099021001 De 0759069001 A: 00099021001 Transferencia de recursos a la Libreta de Recursos Ordinarios (3987) adjunto extracto bancario."/>
    <m/>
    <m/>
    <m/>
    <m/>
    <m/>
    <m/>
    <n v="0"/>
    <n v="350000000"/>
    <s v="NO_CONCILIADO"/>
    <m/>
    <m/>
  </r>
  <r>
    <x v="1"/>
    <m/>
    <x v="1"/>
    <x v="3"/>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m/>
    <m/>
  </r>
  <r>
    <x v="0"/>
    <m/>
    <x v="0"/>
    <x v="4"/>
    <s v="O20838310002"/>
    <s v="BOD"/>
    <n v="2083889"/>
    <m/>
    <s v="00099021001 DEPOSITO DE EFECTIVO, DEPOSITANTE: MAYULI GLADYS ELIZABETH MURGUIA ALCOREZA, CONCEPTO: REPOSICION DUODECIMAS AGUINALDO, CUENTA DE DEPOSITO: CUENTA UNICA DEL TESORO"/>
    <m/>
    <m/>
    <m/>
    <m/>
    <m/>
    <m/>
    <n v="0"/>
    <n v="268.10000000000002"/>
    <s v="NO_CONCILIADO"/>
    <m/>
    <m/>
  </r>
  <r>
    <x v="0"/>
    <m/>
    <x v="0"/>
    <x v="4"/>
    <s v="O20838370002"/>
    <s v="BOD"/>
    <n v="2083903"/>
    <m/>
    <s v="00099021001 DEPOSITO DE EFECTIVO, DEPOSITANTE: ALEJANDRA SARAI HURTADO MOSCOSO, CONCEPTO: REPOSICION DUODECIMA AGUINALDO, CUENTA DE DEPOSITO: CUENTA UNICA DEL TESORO"/>
    <m/>
    <m/>
    <m/>
    <m/>
    <m/>
    <m/>
    <n v="0"/>
    <n v="45.01"/>
    <s v="NO_CONCILIADO"/>
    <m/>
    <m/>
  </r>
  <r>
    <x v="0"/>
    <m/>
    <x v="0"/>
    <x v="4"/>
    <s v="O20840240002"/>
    <s v="BOD"/>
    <n v="2083886"/>
    <m/>
    <s v="00099021001 DEP.DE CHEQ.AJENOS,RET.DE CAM.,CONCEPTO: GIL AUGUSTO OLIVARES ARANA,DEP.: BANCO UNION S.A. , PROCEDENCIA: BANCO UNION S.A., CHEQUE: 187921, FECHA DE EMISION:10/01/2023"/>
    <m/>
    <m/>
    <m/>
    <m/>
    <m/>
    <m/>
    <n v="0"/>
    <n v="1510"/>
    <s v="NO_CONCILIADO"/>
    <m/>
    <m/>
  </r>
  <r>
    <x v="0"/>
    <m/>
    <x v="0"/>
    <x v="4"/>
    <s v="B20838190002"/>
    <s v="BOD"/>
    <n v="2083890"/>
    <m/>
    <s v="00099021001 DEP.DE CHEQ.AJENOS,RET.DE CAM.,CONCEPTO: ANTONIO GARCIA FLORES,DEP.: BANCO UNION S.A. , PROCEDENCIA: BANCO UNION S.A., CHEQUE: 187920, FECHA DE EMISION:10/01/2023"/>
    <m/>
    <m/>
    <m/>
    <m/>
    <m/>
    <m/>
    <n v="0"/>
    <n v="7272.3"/>
    <s v="NO_CONCILIADO"/>
    <m/>
    <m/>
  </r>
  <r>
    <x v="0"/>
    <m/>
    <x v="0"/>
    <x v="5"/>
    <s v="O20842570002"/>
    <s v="BOD"/>
    <n v="2084288"/>
    <m/>
    <s v="00099021001 DEPOSITO DE EFECTIVO, DEPOSITANTE: EMILIA MAMANI ULUNQUE, CONCEPTO: DEVOLUCIÓN DE SUELDOS Y SALARIOS, CUENTA DE DEPOSITO: CUENTA UNICA DEL TESORO"/>
    <m/>
    <m/>
    <m/>
    <m/>
    <m/>
    <m/>
    <n v="0"/>
    <n v="32.74"/>
    <s v="NO_CONCILIADO"/>
    <m/>
    <m/>
  </r>
  <r>
    <x v="0"/>
    <m/>
    <x v="0"/>
    <x v="5"/>
    <s v="O20842630002"/>
    <s v="BOD"/>
    <n v="2084290"/>
    <m/>
    <s v="00099021001 DEPOSITO DE EFECTIVO, DEPOSITANTE: FABRIZIO DURAN ALMENDRAS, CONCEPTO: DEVOLUCIÓN DE SUELDOS Y SALARIOS, CUENTA DE DEPOSITO: CUENTA UNICA DEL TESORO"/>
    <m/>
    <m/>
    <m/>
    <m/>
    <m/>
    <m/>
    <n v="0"/>
    <n v="0.52"/>
    <s v="NO_CONCILIADO"/>
    <m/>
    <m/>
  </r>
  <r>
    <x v="1"/>
    <m/>
    <x v="1"/>
    <x v="5"/>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m/>
    <m/>
  </r>
  <r>
    <x v="1"/>
    <m/>
    <x v="1"/>
    <x v="5"/>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m/>
    <m/>
  </r>
  <r>
    <x v="0"/>
    <m/>
    <x v="0"/>
    <x v="6"/>
    <s v="O20845660002"/>
    <s v="BOD"/>
    <n v="2084597"/>
    <m/>
    <s v="00099021001 DEPOSITO DE EFECTIVO, DEPOSITANTE: HUGO P. ALI CALLISAYA, CONCEPTO: DEVOLUCION DE UNA DUODECIMA DE AGUINALDO, CUENTA DE DEPOSITO: CUENTA UNICA DEL TESORO"/>
    <m/>
    <m/>
    <m/>
    <m/>
    <m/>
    <m/>
    <n v="0"/>
    <n v="308.33"/>
    <s v="NO_CONCILIADO"/>
    <m/>
    <m/>
  </r>
  <r>
    <x v="0"/>
    <m/>
    <x v="0"/>
    <x v="6"/>
    <s v="O20845740002"/>
    <s v="BOD"/>
    <n v="2084614"/>
    <m/>
    <s v="00099021001 DEPOSITO DE EFECTIVO, DEPOSITANTE: CARLOS DENCEL PELAEZ PACHECO, CONCEPTO: RENUMERACION MAXIMA PERMITIDA DICIEMBRE 2022, CUENTA DE DEPOSITO: CUENTA UNICA DEL TESORO"/>
    <m/>
    <m/>
    <m/>
    <m/>
    <m/>
    <m/>
    <n v="0"/>
    <n v="2589.23"/>
    <s v="NO_CONCILIADO"/>
    <m/>
    <m/>
  </r>
  <r>
    <x v="0"/>
    <m/>
    <x v="0"/>
    <x v="6"/>
    <s v="O20846700002"/>
    <s v="BOD"/>
    <n v="2084699"/>
    <m/>
    <s v="00099021001 DEPOSITO DE EFECTIVO, DEPOSITANTE: TERESA GLADYS DE LOS SANTOS CADENA, CONCEPTO: DEVOLUCION DE PAGO DE DEUDA A LA LETRA &quot;A&quot;, CUENTA DE DEPOSITO: CUENTA UNICA DEL TESORO"/>
    <m/>
    <m/>
    <m/>
    <m/>
    <m/>
    <m/>
    <n v="0"/>
    <n v="2000"/>
    <s v="NO_CONCILIADO"/>
    <m/>
    <m/>
  </r>
  <r>
    <x v="0"/>
    <m/>
    <x v="0"/>
    <x v="6"/>
    <s v="O20847310002"/>
    <s v="BOD"/>
    <n v="2084632"/>
    <m/>
    <s v="00099021001 DEP.DE CHEQ.AJENOS,RET.DE CAM.,CONCEPTO: WILMA TORRICO VEGA,DEP.: BANCO UNION S.A , PROCEDENCIA: BANCO UNION S.A., CHEQUE: 187927, FECHA DE EMISION:12/01/2023"/>
    <m/>
    <m/>
    <m/>
    <m/>
    <m/>
    <m/>
    <n v="0"/>
    <n v="3604.08"/>
    <s v="NO_CONCILIADO"/>
    <m/>
    <m/>
  </r>
  <r>
    <x v="2"/>
    <m/>
    <x v="2"/>
    <x v="6"/>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m/>
    <m/>
  </r>
  <r>
    <x v="3"/>
    <m/>
    <x v="3"/>
    <x v="7"/>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m/>
    <m/>
  </r>
  <r>
    <x v="0"/>
    <m/>
    <x v="0"/>
    <x v="8"/>
    <s v="B20849110002"/>
    <s v="BOD"/>
    <n v="2085200"/>
    <m/>
    <s v="00099021001 DEPOSITO DE EFECTIVO, DEPOSITANTE: ABEL ANGOLA ARCE, CONCEPTO: DEVOLUCIÓN DE SALDOS NO UTILIZADOS DEL C-31 1943 A FAVOR DEL INIAF, CUENTA DE DEPOSITO: CUENTA UNICA DEL TESORO"/>
    <m/>
    <m/>
    <m/>
    <m/>
    <m/>
    <m/>
    <n v="0"/>
    <n v="280"/>
    <s v="NO_CONCILIADO"/>
    <m/>
    <m/>
  </r>
  <r>
    <x v="0"/>
    <m/>
    <x v="0"/>
    <x v="8"/>
    <s v="O20852560002"/>
    <s v="BOD"/>
    <n v="2085281"/>
    <m/>
    <s v="00099021001 DEPOSITO DE EFECTIVO, DEPOSITANTE: GLADYS RIVAS DE VILLALOBOS, CONCEPTO: DEVOLUCIÓN DE LA CANASTA FAMILIAR, CUENTA DE DEPOSITO: CUENTA UNICA DEL TESORO"/>
    <m/>
    <m/>
    <m/>
    <m/>
    <m/>
    <m/>
    <n v="0"/>
    <n v="400"/>
    <s v="NO_CONCILIADO"/>
    <m/>
    <m/>
  </r>
  <r>
    <x v="0"/>
    <m/>
    <x v="0"/>
    <x v="9"/>
    <s v="O20855620002"/>
    <s v="BOD"/>
    <n v="2085633"/>
    <m/>
    <s v="00099021001 DEPOSITO DE EFECTIVO, DEPOSITANTE: ANA NELLY MARIACA VDA DE SUAZNABAR, CONCEPTO: DEVOLUCION DE 2 DUODECIMAS DE AGUINALDO, CUENTA DE DEPOSITO: CUENTA UNICA DEL TESORO"/>
    <m/>
    <m/>
    <m/>
    <m/>
    <m/>
    <m/>
    <n v="0"/>
    <n v="376.34"/>
    <s v="NO_CONCILIADO"/>
    <m/>
    <m/>
  </r>
  <r>
    <x v="0"/>
    <m/>
    <x v="0"/>
    <x v="9"/>
    <s v="O20856880002"/>
    <s v="BOD"/>
    <n v="2085573"/>
    <m/>
    <s v="00099021001 DEP.DE CHEQ.AJENOS,RET.DE CAM.,CONCEPTO: RUTH ELIANA SANJINES PAZ,DEP.: BANCO UNION S.A. , PROCEDENCIA: BANCO UNION S.A., CHEQUE: 187930, FECHA DE EMISION:17/01/2023"/>
    <m/>
    <m/>
    <m/>
    <m/>
    <m/>
    <m/>
    <n v="0"/>
    <n v="554.08000000000004"/>
    <s v="NO_CONCILIADO"/>
    <m/>
    <m/>
  </r>
  <r>
    <x v="0"/>
    <m/>
    <x v="0"/>
    <x v="9"/>
    <s v="O20857100002"/>
    <s v="BOD"/>
    <n v="2085576"/>
    <m/>
    <s v="00099021001 DEP.DE CHEQ.AJENOS,RET.DE CAM.,CONCEPTO: JORGE ROLANDO PINTO QUINTANILLA,DEP.: BANCO UNION S.A. , PROCEDENCIA: BANCO UNION S.A., CHEQUE: 187931, FECHA DE EMISION:17/01/2023"/>
    <m/>
    <m/>
    <m/>
    <m/>
    <m/>
    <m/>
    <n v="0"/>
    <n v="788.88"/>
    <s v="NO_CONCILIADO"/>
    <m/>
    <m/>
  </r>
  <r>
    <x v="0"/>
    <m/>
    <x v="0"/>
    <x v="9"/>
    <s v="O20857110002"/>
    <s v="BOD"/>
    <n v="2085578"/>
    <m/>
    <s v="00099021001 DEP.DE CHEQ.AJENOS,RET.DE CAM.,CONCEPTO: JUAN ALBERTO CORRALES,DEP.: BANCO UNION S.A. , PROCEDENCIA: BANCO UNION S.A., CHEQUE: 187932, FECHA DE EMISION:17/01/2023"/>
    <m/>
    <m/>
    <m/>
    <m/>
    <m/>
    <m/>
    <n v="0"/>
    <n v="2424.1"/>
    <s v="NO_CONCILIADO"/>
    <m/>
    <m/>
  </r>
  <r>
    <x v="0"/>
    <m/>
    <x v="0"/>
    <x v="9"/>
    <s v="B20855530002"/>
    <s v="BOD"/>
    <n v="2085580"/>
    <m/>
    <s v="00099021001 DEP.DE CHEQ.AJENOS,RET.DE CAM.,CONCEPTO: ROSA MITHA MONTENEGRO,DEP.: BANCO UNION S.A. , PROCEDENCIA: BANCO UNION S.A., CHEQUE: 187933, FECHA DE EMISION:17/01/2023"/>
    <m/>
    <m/>
    <m/>
    <m/>
    <m/>
    <m/>
    <n v="0"/>
    <n v="445.55"/>
    <s v="NO_CONCILIADO"/>
    <m/>
    <m/>
  </r>
  <r>
    <x v="0"/>
    <m/>
    <x v="0"/>
    <x v="10"/>
    <s v="B20855760002"/>
    <s v="BOD"/>
    <n v="2085865"/>
    <m/>
    <s v="00099021001 DEPOSITO DE EFECTIVO, DEPOSITANTE: SARA CRISTINA CHOQUE LUNA, CONCEPTO: REVERSION DE BOLETA HABER MENSUAL DOBLE PERCEPCION, CUENTA DE DEPOSITO: CUENTA UNICA DEL TESORO"/>
    <m/>
    <m/>
    <m/>
    <m/>
    <m/>
    <m/>
    <n v="0"/>
    <n v="7746.82"/>
    <s v="NO_CONCILIADO"/>
    <m/>
    <m/>
  </r>
  <r>
    <x v="0"/>
    <m/>
    <x v="0"/>
    <x v="10"/>
    <s v="B20856050002"/>
    <s v="BOD"/>
    <n v="2085892"/>
    <m/>
    <s v="00099021001 DEPOSITO DE EFECTIVO, DEPOSITANTE: LUZ ELENA DELGADO FLORES, CONCEPTO: DEVOLUCION MULTA, CAMISAS, CUENTA DE DEPOSITO: CUENTA UNICA DEL TESORO"/>
    <m/>
    <m/>
    <m/>
    <m/>
    <m/>
    <m/>
    <n v="0"/>
    <n v="197.1"/>
    <s v="NO_CONCILIADO"/>
    <m/>
    <m/>
  </r>
  <r>
    <x v="0"/>
    <m/>
    <x v="0"/>
    <x v="10"/>
    <s v="O20858990002"/>
    <s v="BOD"/>
    <n v="2085934"/>
    <m/>
    <s v="00099021001 DEPOSITO DE EFECTIVO, DEPOSITANTE: EDWIN VICTOR LAMAS SIVILA, CONCEPTO: DEPÓSITO POR DEVOLUCION SUELDO SUPERIOR AL PRESIDENTE, CUENTA DE DEPOSITO: CUENTA UNICA DEL TESORO"/>
    <m/>
    <m/>
    <m/>
    <m/>
    <m/>
    <m/>
    <n v="0"/>
    <n v="100"/>
    <s v="NO_CONCILIADO"/>
    <m/>
    <m/>
  </r>
  <r>
    <x v="2"/>
    <m/>
    <x v="2"/>
    <x v="10"/>
    <s v="O20860410002"/>
    <s v="BOD"/>
    <n v="2085869"/>
    <m/>
    <s v="00099021001 DEP.DE CHEQ.AJENOS,RET.DE CAM.,CONCEPTO: DEVOLUCION DE SALDOS DEL PROY MANEJO INTEGRAL DE MICROCUENTA DE UMAJALSU-MUN. SAN PEDRO DE TIQUINA,DEP.: G.A.M SAN PEDRO DE TIQUINA"/>
    <m/>
    <m/>
    <m/>
    <m/>
    <m/>
    <m/>
    <n v="0"/>
    <n v="162131.75"/>
    <s v="NO_CONCILIADO"/>
    <m/>
    <m/>
  </r>
  <r>
    <x v="0"/>
    <m/>
    <x v="0"/>
    <x v="10"/>
    <s v="O20860480002"/>
    <s v="BOD"/>
    <n v="2085891"/>
    <m/>
    <s v="00099021001 DEP.DE CHEQ.AJENOS,RET.DE CAM.,CONCEPTO: MARIA SUSANA RODRIGUEZ VELTZE,DEP.: BANCO UNION S.A. , PROCEDENCIA: BANCO UNION S.A., CHEQUE: 187940, FECHA DE EMISION:18/01/2023"/>
    <m/>
    <m/>
    <m/>
    <m/>
    <m/>
    <m/>
    <n v="0"/>
    <n v="1722.76"/>
    <s v="NO_CONCILIADO"/>
    <m/>
    <m/>
  </r>
  <r>
    <x v="1"/>
    <m/>
    <x v="1"/>
    <x v="10"/>
    <s v="B20858670002"/>
    <s v="BOD"/>
    <n v="2085921"/>
    <m/>
    <s v="00099021001 DEP.DE CHEQ.AJENOS,RET.DE CAM.,CONCEPTO: COMPENSACION MENSUAL DE COTIZACION,DEP.: FUTURO DE BOLIVIA AFP , PROCEDENCIA: BANCO DE CREDITO DE BOLIVIA S.A., CHEQUE: 68678, FECHA DE EMISION:17/01/2023"/>
    <m/>
    <m/>
    <m/>
    <m/>
    <m/>
    <m/>
    <n v="0"/>
    <n v="318090.83"/>
    <s v="NO_CONCILIADO"/>
    <m/>
    <m/>
  </r>
  <r>
    <x v="1"/>
    <m/>
    <x v="1"/>
    <x v="10"/>
    <s v="B20858690002"/>
    <s v="BOD"/>
    <n v="2085922"/>
    <m/>
    <s v="00099021001 DEP.DE CHEQ.AJENOS,RET.DE CAM.,CONCEPTO: FRACCION COMPLEMENTARIA MENSUAL,DEP.: FUTURO DE BOLIVIA AFP , PROCEDENCIA: BANCO DE CREDITO DE BOLIVIA S.A., CHEQUE: 68679, FECHA DE EMISION:17/01/2023"/>
    <m/>
    <m/>
    <m/>
    <m/>
    <m/>
    <m/>
    <n v="0"/>
    <n v="11664.58"/>
    <s v="NO_CONCILIADO"/>
    <m/>
    <m/>
  </r>
  <r>
    <x v="1"/>
    <m/>
    <x v="1"/>
    <x v="10"/>
    <s v="B20858880002"/>
    <s v="BOD"/>
    <n v="2085925"/>
    <m/>
    <s v="00099021001 DEP.DE CHEQ.AJENOS,RET.DE CAM.,CONCEPTO: COMPENSACION MENSUAL DE COTIZACION,DEP.: FUTURO DE BOLIVIA AFP , PROCEDENCIA: BANCO DE CREDITO DE BOLIVIA S.A., CHEQUE: 68520, FECHA DE EMISION:18/01/2023"/>
    <m/>
    <m/>
    <m/>
    <m/>
    <m/>
    <m/>
    <n v="0"/>
    <n v="362621.14"/>
    <s v="NO_CONCILIADO"/>
    <m/>
    <m/>
  </r>
  <r>
    <x v="1"/>
    <m/>
    <x v="1"/>
    <x v="10"/>
    <s v="B20858910002"/>
    <s v="BOD"/>
    <n v="2085929"/>
    <m/>
    <s v="00099021001 DEP.DE CHEQ.AJENOS,RET.DE CAM.,CONCEPTO: FRACICON COMPLEMENTARIA MENSUAL,DEP.: FUTURO DE BOLIVIA AFP , PROCEDENCIA: BANCO DE CREDITO DE BOLIVIA S.A., CHEQUE: 68521, FECHA DE EMISION:18/01/2023"/>
    <m/>
    <m/>
    <m/>
    <m/>
    <m/>
    <m/>
    <n v="0"/>
    <n v="1925.75"/>
    <s v="NO_CONCILIADO"/>
    <m/>
    <m/>
  </r>
  <r>
    <x v="1"/>
    <m/>
    <x v="1"/>
    <x v="10"/>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m/>
    <m/>
  </r>
  <r>
    <x v="0"/>
    <m/>
    <x v="0"/>
    <x v="11"/>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m/>
    <m/>
  </r>
  <r>
    <x v="1"/>
    <m/>
    <x v="1"/>
    <x v="11"/>
    <s v="B20862100002"/>
    <s v="BOD"/>
    <n v="2086239"/>
    <m/>
    <s v="00099021001 DEP.DE CHEQ.AJENOS,RET.DE CAM.,CONCEPTO: INCAPACIDAD TEMPORAL MES JUNIO 2022,DEP.: CAJA DE SALUD CORDES , PROCEDENCIA: BANCO UNION S.A., CHEQUE: 29351, FECHA DE EMISION:30/12/2022"/>
    <m/>
    <m/>
    <m/>
    <m/>
    <m/>
    <m/>
    <n v="0"/>
    <n v="1017.3"/>
    <s v="NO_CONCILIADO"/>
    <m/>
    <m/>
  </r>
  <r>
    <x v="1"/>
    <m/>
    <x v="1"/>
    <x v="11"/>
    <s v="B20862110002"/>
    <s v="BOD"/>
    <n v="2086241"/>
    <m/>
    <s v="00099021001 DEP.DE CHEQ.AJENOS,RET.DE CAM.,CONCEPTO: INCAPACIDAD TEMPORAL MES NOVIEMBRE 2022,DEP.: CAJA DE SALUD CORDES , PROCEDENCIA: BANCO UNION S.A., CHEQUE: 29352, FECHA DE EMISION:30/12/2022"/>
    <m/>
    <m/>
    <m/>
    <m/>
    <m/>
    <m/>
    <n v="0"/>
    <n v="9321.94"/>
    <s v="NO_CONCILIADO"/>
    <m/>
    <m/>
  </r>
  <r>
    <x v="1"/>
    <m/>
    <x v="1"/>
    <x v="11"/>
    <s v="Q17501160002"/>
    <s v="CRV"/>
    <n v="1750116"/>
    <m/>
    <s v="NUMERO DE LIBRETA CUT: 00099021001 OPERACIÓN E18 TRANSFERENCIA DEL SISTEMA FINANCIERO POR CUENTA DE TERCEROS A LA CUT devolucion pagos de CC no cobrados septiembre 2022"/>
    <m/>
    <m/>
    <m/>
    <m/>
    <m/>
    <m/>
    <n v="0"/>
    <n v="279496.2"/>
    <s v="NO_CONCILIADO"/>
    <m/>
    <m/>
  </r>
  <r>
    <x v="0"/>
    <m/>
    <x v="0"/>
    <x v="12"/>
    <s v="B20862410002"/>
    <s v="BOD"/>
    <n v="2086579"/>
    <m/>
    <s v="00099021001 DEPOSITO DE EFECTIVO, DEPOSITANTE: PORFIRIO LIMACHI POMA, CONCEPTO: COBRO INDEBIDO DEVOLUCION, CUENTA DE DEPOSITO: CUENTA UNICA DEL TESORO"/>
    <m/>
    <m/>
    <m/>
    <m/>
    <m/>
    <m/>
    <n v="0"/>
    <n v="950"/>
    <s v="NO_CONCILIADO"/>
    <m/>
    <m/>
  </r>
  <r>
    <x v="4"/>
    <m/>
    <x v="4"/>
    <x v="12"/>
    <s v="O20867070002"/>
    <s v="BOD"/>
    <n v="2086558"/>
    <m/>
    <s v="00099021001 DEP.DE CHEQ.AJENOS,RET.DE CAM.,CONCEPTO: MAGALY ESPINOZA ANTEZANA,DEP.: BANCO UNION SA , PROCEDEN CIA: BANCO UNION S.A., CHEQUE: 187942, FECHA DE EMISION:20/01/2023 /DJBR."/>
    <m/>
    <m/>
    <m/>
    <m/>
    <m/>
    <m/>
    <n v="0"/>
    <n v="4349.6400000000003"/>
    <s v="NO_CONCILIADO"/>
    <m/>
    <m/>
  </r>
  <r>
    <x v="0"/>
    <m/>
    <x v="0"/>
    <x v="12"/>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m/>
    <m/>
  </r>
  <r>
    <x v="5"/>
    <m/>
    <x v="5"/>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m/>
    <m/>
  </r>
  <r>
    <x v="5"/>
    <m/>
    <x v="5"/>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m/>
    <m/>
  </r>
  <r>
    <x v="0"/>
    <m/>
    <x v="0"/>
    <x v="13"/>
    <s v="B20865700002"/>
    <s v="BOD"/>
    <n v="2086874"/>
    <m/>
    <s v="00099021001 DEPOSITO DE EFECTIVO, DEPOSITANTE: BERNAL MAMANI CAPCHIRI, CONCEPTO: DEVOLUCION, CUENTA DE DEPOSITO: CUENTA UNICA DEL TESORO"/>
    <m/>
    <m/>
    <m/>
    <m/>
    <m/>
    <m/>
    <n v="0"/>
    <n v="1713.97"/>
    <s v="NO_CONCILIADO"/>
    <m/>
    <m/>
  </r>
  <r>
    <x v="0"/>
    <m/>
    <x v="0"/>
    <x v="13"/>
    <s v="B20865800002"/>
    <s v="BOD"/>
    <n v="2086886"/>
    <m/>
    <s v="00099021001 DEPOSITO DE EFECTIVO, DEPOSITANTE: ISMAEL BLANCO QUISPE, CONCEPTO: DEVOLUCION POR CONCEPTO DE PAGO DUODECIMA DE AGUINALDO, CUENTA DE DEPOSITO: CUENTA UNICA DEL TESORO"/>
    <m/>
    <m/>
    <m/>
    <m/>
    <m/>
    <m/>
    <n v="0"/>
    <n v="493.97"/>
    <s v="NO_CONCILIADO"/>
    <m/>
    <m/>
  </r>
  <r>
    <x v="6"/>
    <m/>
    <x v="6"/>
    <x v="13"/>
    <s v="O20868930002"/>
    <s v="BOD"/>
    <n v="2086912"/>
    <m/>
    <s v="00099021001 DEPOSITO DE EFECTIVO, DEPOSITANTE: JAVIER HUMBERTO MENACHO HIZA, CONCEPTO: DEVOLUCIÓN POR DOBLE PERCEPCION, CUENTA DE DEPOSITO: CUENTA UNICA DEL TESORO /DJBR."/>
    <m/>
    <m/>
    <m/>
    <m/>
    <m/>
    <m/>
    <n v="0"/>
    <n v="49085.33"/>
    <s v="NO_CONCILIADO"/>
    <m/>
    <m/>
  </r>
  <r>
    <x v="0"/>
    <m/>
    <x v="0"/>
    <x v="13"/>
    <s v="O20868990002"/>
    <s v="BOD"/>
    <n v="2086923"/>
    <m/>
    <s v="00099021001 DEPOSITO DE EFECTIVO, DEPOSITANTE: COPROPIETARIOS EDIFICIO CONAVI, CONCEPTO: DEVOLUCION PAGO EPSAS OCTUBRE 2022, CUENTA DE DEPOSITO: CUENTA UNICA DEL TESORO"/>
    <m/>
    <m/>
    <m/>
    <m/>
    <m/>
    <m/>
    <n v="0"/>
    <n v="1265.94"/>
    <s v="NO_CONCILIADO"/>
    <m/>
    <m/>
  </r>
  <r>
    <x v="0"/>
    <m/>
    <x v="0"/>
    <x v="13"/>
    <s v="O20869080002"/>
    <s v="BOD"/>
    <n v="2086926"/>
    <m/>
    <s v="00099021001 DEPOSITO DE EFECTIVO, DEPOSITANTE: COPROPIETARIOS EDIFICIO CONAVI, CONCEPTO: DEVOLUCION PAGO EPSAS NOVIEMBRE 2022, CUENTA DE DEPOSITO: CUENTA UNICA DEL TESORO"/>
    <m/>
    <m/>
    <m/>
    <m/>
    <m/>
    <m/>
    <n v="0"/>
    <n v="697.47"/>
    <s v="NO_CONCILIADO"/>
    <m/>
    <m/>
  </r>
  <r>
    <x v="0"/>
    <m/>
    <x v="0"/>
    <x v="13"/>
    <s v="O20869480002"/>
    <s v="BOD"/>
    <n v="2086977"/>
    <m/>
    <s v="00099021001 DEPOSITO DE EFECTIVO, DEPOSITANTE: SAYA MIRANDA CHOQUE, CONCEPTO: DEVOLUCION DE HABERES CANCELADOS POR ERROR, CUENTA DE DEPOSITO: CUENTA UNICA DEL TESORO"/>
    <m/>
    <m/>
    <m/>
    <m/>
    <m/>
    <m/>
    <n v="0"/>
    <n v="4638.59"/>
    <s v="NO_CONCILIADO"/>
    <m/>
    <m/>
  </r>
  <r>
    <x v="0"/>
    <m/>
    <x v="0"/>
    <x v="14"/>
    <s v="O20871980002"/>
    <s v="BOD"/>
    <n v="2087261"/>
    <m/>
    <s v="00099021001 DEPOSITO DE EFECTIVO, DEPOSITANTE: JOSE LUIS PAREDES MARTINEZ, CONCEPTO: PAGO DE DUODECIMA DE AGUINALDO, CUENTA DE DEPOSITO: CUENTA UNICA DEL TESORO"/>
    <m/>
    <m/>
    <m/>
    <m/>
    <m/>
    <m/>
    <n v="0"/>
    <n v="456.62"/>
    <s v="NO_CONCILIADO"/>
    <m/>
    <m/>
  </r>
  <r>
    <x v="0"/>
    <m/>
    <x v="0"/>
    <x v="14"/>
    <s v="O20872100002"/>
    <s v="BOD"/>
    <n v="2087297"/>
    <m/>
    <s v="00099021001 DEPOSITO DE EFECTIVO, DEPOSITANTE: ANA NELLY MARIACA VDA DE SUAZNABAR, CONCEPTO: REINTEGRO DEVOLUCION DE 2 DUODECIMAS DE AGUINALDO, CUENTA DE DEPOSITO: CUENTA UNICA DEL TESORO"/>
    <m/>
    <m/>
    <m/>
    <m/>
    <m/>
    <m/>
    <n v="0"/>
    <n v="75.16"/>
    <s v="NO_CONCILIADO"/>
    <m/>
    <m/>
  </r>
  <r>
    <x v="0"/>
    <m/>
    <x v="0"/>
    <x v="14"/>
    <s v="O20872920002"/>
    <s v="BOD"/>
    <n v="2087390"/>
    <m/>
    <s v="00099021001 DEPOSITO DE EFECTIVO, DEPOSITANTE: CARLA GREGORIA GUTIERREZ ROQUE, CONCEPTO: DEVOLUCION POR CONCEPTO DE PAGO DUODECIMA DE AGUINALDO GESTION 2022, CUENTA DE DEPOSITO: CUENTA UNICA DEL TESORO"/>
    <m/>
    <m/>
    <m/>
    <m/>
    <m/>
    <m/>
    <n v="0"/>
    <n v="188.33"/>
    <s v="NO_CONCILIADO"/>
    <m/>
    <m/>
  </r>
  <r>
    <x v="0"/>
    <m/>
    <x v="0"/>
    <x v="14"/>
    <s v="O20872970002"/>
    <s v="BOD"/>
    <n v="2087192"/>
    <m/>
    <s v="00099021001 DEP.DE CHEQ.AJENOS,RET.DE CAM.,CONCEPTO: DEVOLUCION DEPÓSITO DUPLICADO ERRONEO MEDIANTE SIGEP,DEP.: COMTECO R.L , PROCEDENCIA: BANCO BISA S.A., CHEQUE: 28801, FECHA DE EMISION:13/01/2023"/>
    <m/>
    <m/>
    <m/>
    <m/>
    <m/>
    <m/>
    <n v="0"/>
    <n v="3024"/>
    <s v="NO_CONCILIADO"/>
    <m/>
    <m/>
  </r>
  <r>
    <x v="0"/>
    <m/>
    <x v="0"/>
    <x v="14"/>
    <s v="O20873270002"/>
    <s v="BOD"/>
    <n v="2087260"/>
    <m/>
    <s v="00099021001 DEP.DE CHEQ.AJENOS,RET.DE CAM.,CONCEPTO: MARTHA MONTECINOS CANDIA,DEP.: BANCO UNION S.A. , PROCEDENCIA: BANCO UNION S.A., CHEQUE: 187944, FECHA DE EMISION:23/01/2023"/>
    <m/>
    <m/>
    <m/>
    <m/>
    <m/>
    <m/>
    <n v="0"/>
    <n v="936.24"/>
    <s v="NO_CONCILIADO"/>
    <m/>
    <m/>
  </r>
  <r>
    <x v="1"/>
    <m/>
    <x v="1"/>
    <x v="15"/>
    <s v="O20875990002"/>
    <s v="BOD"/>
    <n v="2087640"/>
    <m/>
    <s v="00099021001 DEPOSITO DE EFECTIVO, DEPOSITANTE: PAOLA RAMOS CRUZ, CONCEPTO: DEVOLUCION DE HABERES DE MAYO 2021 DE POTOSI, CUENTA DE DEPOSITO: CUENTA UNICA DEL TESORO /DJBR."/>
    <m/>
    <m/>
    <m/>
    <m/>
    <m/>
    <m/>
    <n v="0"/>
    <n v="6646.67"/>
    <s v="NO_CONCILIADO"/>
    <m/>
    <m/>
  </r>
  <r>
    <x v="0"/>
    <m/>
    <x v="0"/>
    <x v="15"/>
    <s v="O20876270002"/>
    <s v="BOD"/>
    <n v="2087688"/>
    <m/>
    <s v="00099021001 DEPOSITO DE EFECTIVO, DEPOSITANTE: IVAN RODRIGO COCARICO MAMANI, CONCEPTO: DEVOLUCION DE FONDOS NO EJEJCUTADOS C31-6021, CUENTA DE DEPOSITO: CUENTA UNICA DEL TESORO"/>
    <m/>
    <m/>
    <m/>
    <m/>
    <m/>
    <m/>
    <n v="0"/>
    <n v="100"/>
    <s v="NO_CONCILIADO"/>
    <m/>
    <m/>
  </r>
  <r>
    <x v="1"/>
    <m/>
    <x v="1"/>
    <x v="15"/>
    <s v="O20876880002"/>
    <s v="BOD"/>
    <n v="2087585"/>
    <m/>
    <s v="00099021001 DEP.DE CHEQ.AJENOS,RET.DE CAM.,CONCEPTO: REVERSION CC GLOBAL CUA 43408345,DEP.: FUTURO DE BOLIVIA AFP , PROCEDENCIA: BANCO DE CREDITO DE BOLIVIA S.A., CHEQUE: 68720, FECHA DE EMISION:25/01/2023"/>
    <m/>
    <m/>
    <m/>
    <m/>
    <m/>
    <m/>
    <n v="0"/>
    <n v="11221.06"/>
    <s v="NO_CONCILIADO"/>
    <m/>
    <m/>
  </r>
  <r>
    <x v="1"/>
    <m/>
    <x v="1"/>
    <x v="15"/>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m/>
    <m/>
  </r>
  <r>
    <x v="0"/>
    <m/>
    <x v="0"/>
    <x v="16"/>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m/>
    <m/>
  </r>
  <r>
    <x v="0"/>
    <m/>
    <x v="0"/>
    <x v="16"/>
    <s v="O20878910002"/>
    <s v="BOD"/>
    <n v="2087922"/>
    <m/>
    <s v="00099021001 DEPOSITO DE EFECTIVO, DEPOSITANTE: LUCRECIA VELARDE VDA. DE FLORES, CONCEPTO: NUEVAS NUPCIAS, CUENTA DE DEPOSITO: CUENTA UNICA DEL TESORO"/>
    <m/>
    <m/>
    <m/>
    <m/>
    <m/>
    <m/>
    <n v="0"/>
    <n v="1500"/>
    <s v="NO_CONCILIADO"/>
    <m/>
    <m/>
  </r>
  <r>
    <x v="0"/>
    <m/>
    <x v="0"/>
    <x v="16"/>
    <s v="O20879870002"/>
    <s v="BOD"/>
    <n v="2088088"/>
    <m/>
    <s v="00099021001 DEPOSITO DE EFECTIVO, DEPOSITANTE: SERGIO GASTON BARRAZA SALAZAR, CONCEPTO: DEVOLUCION DE RECURSOS POR EL PAGO DE REFRIGERIOS EN DEMASIA, CUENTA DE DEPOSITO: CUENTA UNICA DEL TESORO"/>
    <m/>
    <m/>
    <m/>
    <m/>
    <m/>
    <m/>
    <n v="0"/>
    <n v="36"/>
    <s v="NO_CONCILIADO"/>
    <m/>
    <m/>
  </r>
  <r>
    <x v="1"/>
    <m/>
    <x v="1"/>
    <x v="16"/>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m/>
    <m/>
  </r>
  <r>
    <x v="7"/>
    <m/>
    <x v="7"/>
    <x v="16"/>
    <s v="T04412450001"/>
    <s v="DEV"/>
    <n v="441245"/>
    <m/>
    <s v="CONTABILIZACION ORDENES DE TRANSFERENCIA GRACOS"/>
    <m/>
    <m/>
    <m/>
    <m/>
    <m/>
    <m/>
    <n v="4877371.2300000004"/>
    <n v="0"/>
    <s v="NO_CONCILIADO"/>
    <m/>
    <m/>
  </r>
  <r>
    <x v="7"/>
    <m/>
    <x v="7"/>
    <x v="16"/>
    <s v="T04412470001"/>
    <s v="DEV"/>
    <n v="441247"/>
    <m/>
    <s v="CONTABILIZACION ORDENES DE TRANSFERENCIA GRACOS"/>
    <m/>
    <m/>
    <m/>
    <m/>
    <m/>
    <m/>
    <n v="5289959.6900000004"/>
    <n v="0"/>
    <s v="NO_CONCILIADO"/>
    <m/>
    <m/>
  </r>
  <r>
    <x v="7"/>
    <m/>
    <x v="7"/>
    <x v="16"/>
    <s v="T04412490001"/>
    <s v="DEV"/>
    <n v="441249"/>
    <m/>
    <s v="CONTABILIZACION ORDENES DE TRANSFERENCIA GRACOS"/>
    <m/>
    <m/>
    <m/>
    <m/>
    <m/>
    <m/>
    <n v="239381.35"/>
    <n v="0"/>
    <s v="NO_CONCILIADO"/>
    <m/>
    <m/>
  </r>
  <r>
    <x v="7"/>
    <m/>
    <x v="7"/>
    <x v="16"/>
    <s v="T04412510001"/>
    <s v="DEV"/>
    <n v="441251"/>
    <m/>
    <s v="CONTABILIZACION ORDENES DE TRANSFERENCIA GRACOS"/>
    <m/>
    <m/>
    <m/>
    <m/>
    <m/>
    <m/>
    <n v="1859806.3"/>
    <n v="0"/>
    <s v="NO_CONCILIADO"/>
    <m/>
    <m/>
  </r>
  <r>
    <x v="7"/>
    <m/>
    <x v="7"/>
    <x v="16"/>
    <s v="T04412530001"/>
    <s v="DEV"/>
    <n v="441253"/>
    <m/>
    <s v="CONTABILIZACION ORDENES DE TRANSFERENCIA GRACOS"/>
    <m/>
    <m/>
    <m/>
    <m/>
    <m/>
    <m/>
    <n v="4481138.3899999997"/>
    <n v="0"/>
    <s v="NO_CONCILIADO"/>
    <m/>
    <m/>
  </r>
  <r>
    <x v="7"/>
    <m/>
    <x v="7"/>
    <x v="16"/>
    <s v="T04412550001"/>
    <s v="DEV"/>
    <n v="441255"/>
    <m/>
    <s v="CONTABILIZACION ORDENES DE TRANSFERENCIA GRACOS"/>
    <m/>
    <m/>
    <m/>
    <m/>
    <m/>
    <m/>
    <n v="202780.5"/>
    <n v="0"/>
    <s v="NO_CONCILIADO"/>
    <m/>
    <m/>
  </r>
  <r>
    <x v="7"/>
    <m/>
    <x v="7"/>
    <x v="16"/>
    <s v="T04412570001"/>
    <s v="DEV"/>
    <n v="441257"/>
    <m/>
    <s v="CONTABILIZACION ORDENES DE TRANSFERENCIA GRACOS"/>
    <m/>
    <m/>
    <m/>
    <m/>
    <m/>
    <m/>
    <n v="556960.52"/>
    <n v="0"/>
    <s v="NO_CONCILIADO"/>
    <m/>
    <m/>
  </r>
  <r>
    <x v="7"/>
    <m/>
    <x v="7"/>
    <x v="16"/>
    <s v="T04412590001"/>
    <s v="DEV"/>
    <n v="441259"/>
    <m/>
    <s v="CONTABILIZACION ORDENES DE TRANSFERENCIA GRACOS"/>
    <m/>
    <m/>
    <m/>
    <m/>
    <m/>
    <m/>
    <n v="12307972.93"/>
    <n v="0"/>
    <s v="NO_CONCILIADO"/>
    <m/>
    <m/>
  </r>
  <r>
    <x v="7"/>
    <m/>
    <x v="7"/>
    <x v="16"/>
    <s v="T04412610001"/>
    <s v="DEV"/>
    <n v="441261"/>
    <m/>
    <s v="CONTABILIZACION ORDENES DE TRANSFERENCIA GRACOS"/>
    <m/>
    <m/>
    <m/>
    <m/>
    <m/>
    <m/>
    <n v="11348017.050000001"/>
    <n v="0"/>
    <s v="NO_CONCILIADO"/>
    <m/>
    <m/>
  </r>
  <r>
    <x v="7"/>
    <m/>
    <x v="7"/>
    <x v="16"/>
    <s v="T04412630001"/>
    <s v="DEV"/>
    <n v="441263"/>
    <m/>
    <s v="CONTABILIZACION ORDENES DE TRANSFERENCIA GRACOS"/>
    <m/>
    <m/>
    <m/>
    <m/>
    <m/>
    <m/>
    <n v="2264430.23"/>
    <n v="0"/>
    <s v="NO_CONCILIADO"/>
    <m/>
    <m/>
  </r>
  <r>
    <x v="7"/>
    <m/>
    <x v="7"/>
    <x v="16"/>
    <s v="T04412650001"/>
    <s v="DEV"/>
    <n v="441265"/>
    <m/>
    <s v="CONTABILIZACION ORDENES DE TRANSFERENCIA GRACOS"/>
    <m/>
    <m/>
    <m/>
    <m/>
    <m/>
    <m/>
    <n v="939806.21"/>
    <n v="0"/>
    <s v="NO_CONCILIADO"/>
    <m/>
    <m/>
  </r>
  <r>
    <x v="7"/>
    <m/>
    <x v="7"/>
    <x v="16"/>
    <s v="T04412670001"/>
    <s v="DEV"/>
    <n v="441267"/>
    <m/>
    <s v="CONTABILIZACION ORDENES DE TRANSFERENCIA GRACOS"/>
    <m/>
    <m/>
    <m/>
    <m/>
    <m/>
    <m/>
    <n v="2087816.78"/>
    <n v="0"/>
    <s v="NO_CONCILIADO"/>
    <m/>
    <m/>
  </r>
  <r>
    <x v="7"/>
    <m/>
    <x v="7"/>
    <x v="16"/>
    <s v="T04412690001"/>
    <s v="DEV"/>
    <n v="441269"/>
    <m/>
    <s v="CONTABILIZACION ORDENES DE TRANSFERENCIA GRACOS"/>
    <m/>
    <m/>
    <m/>
    <m/>
    <m/>
    <m/>
    <n v="2206976.63"/>
    <n v="0"/>
    <s v="NO_CONCILIADO"/>
    <m/>
    <m/>
  </r>
  <r>
    <x v="7"/>
    <m/>
    <x v="7"/>
    <x v="16"/>
    <s v="T04412710001"/>
    <s v="DEV"/>
    <n v="441271"/>
    <m/>
    <s v="CONTABILIZACION ORDENES DE TRANSFERENCIA GRACOS"/>
    <m/>
    <m/>
    <m/>
    <m/>
    <m/>
    <m/>
    <n v="518357.79"/>
    <n v="0"/>
    <s v="NO_CONCILIADO"/>
    <m/>
    <m/>
  </r>
  <r>
    <x v="7"/>
    <m/>
    <x v="7"/>
    <x v="16"/>
    <s v="T04412730001"/>
    <s v="DEV"/>
    <n v="441273"/>
    <m/>
    <s v="CONTABILIZACION ORDENES DE TRANSFERENCIA GRACOS"/>
    <m/>
    <m/>
    <m/>
    <m/>
    <m/>
    <m/>
    <n v="1494787.89"/>
    <n v="0"/>
    <s v="NO_CONCILIADO"/>
    <m/>
    <m/>
  </r>
  <r>
    <x v="7"/>
    <m/>
    <x v="7"/>
    <x v="16"/>
    <s v="T04412750001"/>
    <s v="DEV"/>
    <n v="441275"/>
    <m/>
    <s v="CONTABILIZACION ORDENES DE TRANSFERENCIA GRACOS"/>
    <m/>
    <m/>
    <m/>
    <m/>
    <m/>
    <m/>
    <n v="4105610.46"/>
    <n v="0"/>
    <s v="NO_CONCILIADO"/>
    <m/>
    <m/>
  </r>
  <r>
    <x v="7"/>
    <m/>
    <x v="7"/>
    <x v="16"/>
    <s v="T04412770001"/>
    <s v="DEV"/>
    <n v="441277"/>
    <m/>
    <s v="CONTABILIZACION ORDENES DE TRANSFERENCIA GRACOS"/>
    <m/>
    <m/>
    <m/>
    <m/>
    <m/>
    <m/>
    <n v="1423730.57"/>
    <n v="0"/>
    <s v="NO_CONCILIADO"/>
    <m/>
    <m/>
  </r>
  <r>
    <x v="7"/>
    <m/>
    <x v="7"/>
    <x v="16"/>
    <s v="T04412790001"/>
    <s v="DEV"/>
    <n v="441279"/>
    <m/>
    <s v="CONTABILIZACION ORDENES DE TRANSFERENCIA GRACOS"/>
    <m/>
    <m/>
    <m/>
    <m/>
    <m/>
    <m/>
    <n v="6061720.46"/>
    <n v="0"/>
    <s v="NO_CONCILIADO"/>
    <m/>
    <m/>
  </r>
  <r>
    <x v="7"/>
    <m/>
    <x v="7"/>
    <x v="16"/>
    <s v="T04412810001"/>
    <s v="DEV"/>
    <n v="441281"/>
    <m/>
    <s v="CONTABILIZACION ORDENES DE TRANSFERENCIA GRACOS"/>
    <m/>
    <m/>
    <m/>
    <m/>
    <m/>
    <m/>
    <n v="3477873.13"/>
    <n v="0"/>
    <s v="NO_CONCILIADO"/>
    <m/>
    <m/>
  </r>
  <r>
    <x v="7"/>
    <m/>
    <x v="7"/>
    <x v="16"/>
    <s v="T04412830001"/>
    <s v="DEV"/>
    <n v="441283"/>
    <m/>
    <s v="CONTABILIZACION ORDENES DE TRANSFERENCIA GRACOS"/>
    <m/>
    <m/>
    <m/>
    <m/>
    <m/>
    <m/>
    <n v="856541.04"/>
    <n v="0"/>
    <s v="NO_CONCILIADO"/>
    <m/>
    <m/>
  </r>
  <r>
    <x v="7"/>
    <m/>
    <x v="7"/>
    <x v="16"/>
    <s v="T04412850001"/>
    <s v="DEV"/>
    <n v="441285"/>
    <m/>
    <s v="CONTABILIZACION ORDENES DE TRANSFERENCIA GRACOS"/>
    <m/>
    <m/>
    <m/>
    <m/>
    <m/>
    <m/>
    <n v="1206045.83"/>
    <n v="0"/>
    <s v="NO_CONCILIADO"/>
    <m/>
    <m/>
  </r>
  <r>
    <x v="7"/>
    <m/>
    <x v="7"/>
    <x v="16"/>
    <s v="T04412870001"/>
    <s v="DEV"/>
    <n v="441287"/>
    <m/>
    <s v="CONTABILIZACION ORDENES DE TRANSFERENCIA GRACOS"/>
    <m/>
    <m/>
    <m/>
    <m/>
    <m/>
    <m/>
    <n v="14103602.970000001"/>
    <n v="0"/>
    <s v="NO_CONCILIADO"/>
    <m/>
    <m/>
  </r>
  <r>
    <x v="7"/>
    <m/>
    <x v="7"/>
    <x v="16"/>
    <s v="T04412890001"/>
    <s v="DEV"/>
    <n v="441289"/>
    <m/>
    <s v="CONTABILIZACION ORDENES DE TRANSFERENCIA GRACOS"/>
    <m/>
    <m/>
    <m/>
    <m/>
    <m/>
    <m/>
    <n v="3312546.44"/>
    <n v="0"/>
    <s v="NO_CONCILIADO"/>
    <m/>
    <m/>
  </r>
  <r>
    <x v="7"/>
    <m/>
    <x v="7"/>
    <x v="16"/>
    <s v="T04412910001"/>
    <s v="DEV"/>
    <n v="441291"/>
    <m/>
    <s v="CONTABILIZACION ORDENES DE TRANSFERENCIA GRACOS"/>
    <m/>
    <m/>
    <m/>
    <m/>
    <m/>
    <m/>
    <n v="9552387.0099999998"/>
    <n v="0"/>
    <s v="NO_CONCILIADO"/>
    <m/>
    <m/>
  </r>
  <r>
    <x v="7"/>
    <m/>
    <x v="7"/>
    <x v="16"/>
    <s v="T04412930001"/>
    <s v="DEV"/>
    <n v="441293"/>
    <m/>
    <s v="CONTABILIZACION ORDENES DE TRANSFERENCIA GRACOS"/>
    <m/>
    <m/>
    <m/>
    <m/>
    <m/>
    <m/>
    <n v="1757455.44"/>
    <n v="0"/>
    <s v="NO_CONCILIADO"/>
    <m/>
    <m/>
  </r>
  <r>
    <x v="7"/>
    <m/>
    <x v="7"/>
    <x v="16"/>
    <s v="T04412950001"/>
    <s v="DEV"/>
    <n v="441295"/>
    <m/>
    <s v="CONTABILIZACION ORDENES DE TRANSFERENCIA GRACOS"/>
    <m/>
    <m/>
    <m/>
    <m/>
    <m/>
    <m/>
    <n v="609444.80000000005"/>
    <n v="0"/>
    <s v="NO_CONCILIADO"/>
    <m/>
    <m/>
  </r>
  <r>
    <x v="7"/>
    <m/>
    <x v="7"/>
    <x v="16"/>
    <s v="T04412970001"/>
    <s v="DEV"/>
    <n v="441297"/>
    <m/>
    <s v="CONTABILIZACION ORDENES DE TRANSFERENCIA GRACOS"/>
    <m/>
    <m/>
    <m/>
    <m/>
    <m/>
    <m/>
    <n v="432831.43"/>
    <n v="0"/>
    <s v="NO_CONCILIADO"/>
    <m/>
    <m/>
  </r>
  <r>
    <x v="7"/>
    <m/>
    <x v="7"/>
    <x v="16"/>
    <s v="T04413050001"/>
    <s v="DEV"/>
    <n v="441305"/>
    <m/>
    <s v="CONTABILIZACION ORDENES DE TRANSFERENCIA GRACOS"/>
    <m/>
    <m/>
    <m/>
    <m/>
    <m/>
    <m/>
    <n v="102420416.51000001"/>
    <n v="0"/>
    <s v="NO_CONCILIADO"/>
    <m/>
    <m/>
  </r>
  <r>
    <x v="7"/>
    <m/>
    <x v="7"/>
    <x v="16"/>
    <s v="T04412990001"/>
    <s v="DEV"/>
    <n v="441299"/>
    <m/>
    <s v="CONTABILIZACION ORDENES DE TRANSFERENCIA GRACOS"/>
    <m/>
    <m/>
    <m/>
    <m/>
    <m/>
    <m/>
    <n v="17507763.539999999"/>
    <n v="0"/>
    <s v="NO_CONCILIADO"/>
    <m/>
    <m/>
  </r>
  <r>
    <x v="7"/>
    <m/>
    <x v="7"/>
    <x v="16"/>
    <s v="T04413010001"/>
    <s v="DEV"/>
    <n v="441301"/>
    <m/>
    <s v="CONTABILIZACION ORDENES DE TRANSFERENCIA GRACOS"/>
    <m/>
    <m/>
    <m/>
    <m/>
    <m/>
    <m/>
    <n v="22012877.289999999"/>
    <n v="0"/>
    <s v="NO_CONCILIADO"/>
    <m/>
    <m/>
  </r>
  <r>
    <x v="7"/>
    <m/>
    <x v="7"/>
    <x v="16"/>
    <s v="T04413030001"/>
    <s v="DEV"/>
    <n v="441303"/>
    <m/>
    <s v="CONTABILIZACION ORDENES DE TRANSFERENCIA GRACOS"/>
    <m/>
    <m/>
    <m/>
    <m/>
    <m/>
    <m/>
    <n v="8478222.2799999993"/>
    <n v="0"/>
    <s v="NO_CONCILIADO"/>
    <m/>
    <m/>
  </r>
  <r>
    <x v="7"/>
    <m/>
    <x v="7"/>
    <x v="16"/>
    <s v="T04413070001"/>
    <s v="DEV"/>
    <n v="441307"/>
    <m/>
    <s v="CONTABILIZACION ORDENES DE TRANSFERENCIA GRACOS"/>
    <m/>
    <m/>
    <m/>
    <m/>
    <m/>
    <m/>
    <n v="7524826.75"/>
    <n v="0"/>
    <s v="NO_CONCILIADO"/>
    <m/>
    <m/>
  </r>
  <r>
    <x v="7"/>
    <m/>
    <x v="7"/>
    <x v="16"/>
    <s v="T04413090001"/>
    <s v="DEV"/>
    <n v="441309"/>
    <m/>
    <s v="CONTABILIZACION ORDENES DE TRANSFERENCIA GRACOS"/>
    <m/>
    <m/>
    <m/>
    <m/>
    <m/>
    <m/>
    <n v="11838.51"/>
    <n v="0"/>
    <s v="NO_CONCILIADO"/>
    <m/>
    <m/>
  </r>
  <r>
    <x v="7"/>
    <m/>
    <x v="7"/>
    <x v="16"/>
    <s v="T04413110001"/>
    <s v="DEV"/>
    <n v="441311"/>
    <m/>
    <s v="CONTABILIZACION ORDENES DE TRANSFERENCIA GRACOS"/>
    <m/>
    <m/>
    <m/>
    <m/>
    <m/>
    <m/>
    <n v="12839.93"/>
    <n v="0"/>
    <s v="NO_CONCILIADO"/>
    <m/>
    <m/>
  </r>
  <r>
    <x v="7"/>
    <m/>
    <x v="7"/>
    <x v="16"/>
    <s v="T04413130001"/>
    <s v="DEV"/>
    <n v="441313"/>
    <m/>
    <s v="CONTABILIZACION ORDENES DE TRANSFERENCIA GRACOS"/>
    <m/>
    <m/>
    <m/>
    <m/>
    <m/>
    <m/>
    <n v="5328.99"/>
    <n v="0"/>
    <s v="NO_CONCILIADO"/>
    <m/>
    <m/>
  </r>
  <r>
    <x v="7"/>
    <m/>
    <x v="7"/>
    <x v="16"/>
    <s v="T04413150001"/>
    <s v="DEV"/>
    <n v="441315"/>
    <m/>
    <s v="CONTABILIZACION ORDENES DE TRANSFERENCIA GRACOS"/>
    <m/>
    <m/>
    <m/>
    <m/>
    <m/>
    <m/>
    <n v="15294.23"/>
    <n v="0"/>
    <s v="NO_CONCILIADO"/>
    <m/>
    <m/>
  </r>
  <r>
    <x v="7"/>
    <m/>
    <x v="7"/>
    <x v="16"/>
    <s v="T04413170001"/>
    <s v="DEV"/>
    <n v="441317"/>
    <m/>
    <s v="CONTABILIZACION ORDENES DE TRANSFERENCIA GRACOS"/>
    <m/>
    <m/>
    <m/>
    <m/>
    <m/>
    <m/>
    <n v="15294.23"/>
    <n v="0"/>
    <s v="NO_CONCILIADO"/>
    <m/>
    <m/>
  </r>
  <r>
    <x v="7"/>
    <m/>
    <x v="7"/>
    <x v="16"/>
    <s v="T04413190001"/>
    <s v="DEV"/>
    <n v="441319"/>
    <m/>
    <s v="CONTABILIZACION ORDENES DE TRANSFERENCIA GRACOS"/>
    <m/>
    <m/>
    <m/>
    <m/>
    <m/>
    <m/>
    <n v="15294.23"/>
    <n v="0"/>
    <s v="NO_CONCILIADO"/>
    <m/>
    <m/>
  </r>
  <r>
    <x v="7"/>
    <m/>
    <x v="7"/>
    <x v="16"/>
    <s v="T04413210001"/>
    <s v="DEV"/>
    <n v="441321"/>
    <m/>
    <s v="CONTABILIZACION ORDENES DE TRANSFERENCIA GRACOS"/>
    <m/>
    <m/>
    <m/>
    <m/>
    <m/>
    <m/>
    <n v="15294.23"/>
    <n v="0"/>
    <s v="NO_CONCILIADO"/>
    <m/>
    <m/>
  </r>
  <r>
    <x v="7"/>
    <m/>
    <x v="7"/>
    <x v="16"/>
    <s v="T04413230001"/>
    <s v="DEV"/>
    <n v="441323"/>
    <m/>
    <s v="CONTABILIZACION ORDENES DE TRANSFERENCIA GRACOS"/>
    <m/>
    <m/>
    <m/>
    <m/>
    <m/>
    <m/>
    <n v="293468.26"/>
    <n v="0"/>
    <s v="NO_CONCILIADO"/>
    <m/>
    <m/>
  </r>
  <r>
    <x v="7"/>
    <m/>
    <x v="7"/>
    <x v="16"/>
    <s v="T04413250001"/>
    <s v="DEV"/>
    <n v="441325"/>
    <m/>
    <s v="CONTABILIZACION ORDENES DE TRANSFERENCIA GRACOS"/>
    <m/>
    <m/>
    <m/>
    <m/>
    <m/>
    <m/>
    <n v="4537.96"/>
    <n v="0"/>
    <s v="NO_CONCILIADO"/>
    <m/>
    <m/>
  </r>
  <r>
    <x v="7"/>
    <m/>
    <x v="7"/>
    <x v="16"/>
    <s v="T04413270001"/>
    <s v="DEV"/>
    <n v="441327"/>
    <m/>
    <s v="CONTABILIZACION ORDENES DE TRANSFERENCIA GRACOS"/>
    <m/>
    <m/>
    <m/>
    <m/>
    <m/>
    <m/>
    <n v="205.32"/>
    <n v="0"/>
    <s v="NO_CONCILIADO"/>
    <m/>
    <m/>
  </r>
  <r>
    <x v="7"/>
    <m/>
    <x v="7"/>
    <x v="16"/>
    <s v="T04413290001"/>
    <s v="DEV"/>
    <n v="441329"/>
    <m/>
    <s v="CONTABILIZACION ORDENES DE TRANSFERENCIA GRACOS"/>
    <m/>
    <m/>
    <m/>
    <m/>
    <m/>
    <m/>
    <n v="1883.41"/>
    <n v="0"/>
    <s v="NO_CONCILIADO"/>
    <m/>
    <m/>
  </r>
  <r>
    <x v="7"/>
    <m/>
    <x v="7"/>
    <x v="16"/>
    <s v="T04413310001"/>
    <s v="DEV"/>
    <n v="441331"/>
    <m/>
    <s v="CONTABILIZACION ORDENES DE TRANSFERENCIA GRACOS"/>
    <m/>
    <m/>
    <m/>
    <m/>
    <m/>
    <m/>
    <n v="5405.34"/>
    <n v="0"/>
    <s v="NO_CONCILIADO"/>
    <m/>
    <m/>
  </r>
  <r>
    <x v="7"/>
    <m/>
    <x v="7"/>
    <x v="16"/>
    <s v="T04413330001"/>
    <s v="DEV"/>
    <n v="441333"/>
    <m/>
    <s v="CONTABILIZACION ORDENES DE TRANSFERENCIA GRACOS"/>
    <m/>
    <m/>
    <m/>
    <m/>
    <m/>
    <m/>
    <n v="5405.34"/>
    <n v="0"/>
    <s v="NO_CONCILIADO"/>
    <m/>
    <m/>
  </r>
  <r>
    <x v="7"/>
    <m/>
    <x v="7"/>
    <x v="16"/>
    <s v="T04413350001"/>
    <s v="DEV"/>
    <n v="441335"/>
    <m/>
    <s v="CONTABILIZACION ORDENES DE TRANSFERENCIA GRACOS"/>
    <m/>
    <m/>
    <m/>
    <m/>
    <m/>
    <m/>
    <n v="5405.34"/>
    <n v="0"/>
    <s v="NO_CONCILIADO"/>
    <m/>
    <m/>
  </r>
  <r>
    <x v="7"/>
    <m/>
    <x v="7"/>
    <x v="16"/>
    <s v="T04413370001"/>
    <s v="DEV"/>
    <n v="441337"/>
    <m/>
    <s v="CONTABILIZACION ORDENES DE TRANSFERENCIA GRACOS"/>
    <m/>
    <m/>
    <m/>
    <m/>
    <m/>
    <m/>
    <n v="5405.34"/>
    <n v="0"/>
    <s v="NO_CONCILIADO"/>
    <m/>
    <m/>
  </r>
  <r>
    <x v="7"/>
    <m/>
    <x v="7"/>
    <x v="16"/>
    <s v="T04413390001"/>
    <s v="DEV"/>
    <n v="441339"/>
    <m/>
    <s v="CONTABILIZACION ORDENES DE TRANSFERENCIA GRACOS"/>
    <m/>
    <m/>
    <m/>
    <m/>
    <m/>
    <m/>
    <n v="32515.78"/>
    <n v="0"/>
    <s v="NO_CONCILIADO"/>
    <m/>
    <m/>
  </r>
  <r>
    <x v="7"/>
    <m/>
    <x v="7"/>
    <x v="16"/>
    <s v="T04413410001"/>
    <s v="DEV"/>
    <n v="441341"/>
    <m/>
    <s v="CONTABILIZACION ORDENES DE TRANSFERENCIA GRACOS"/>
    <m/>
    <m/>
    <m/>
    <m/>
    <m/>
    <m/>
    <n v="1595.84"/>
    <n v="0"/>
    <s v="NO_CONCILIADO"/>
    <m/>
    <m/>
  </r>
  <r>
    <x v="7"/>
    <m/>
    <x v="7"/>
    <x v="16"/>
    <s v="T04413430001"/>
    <s v="DEV"/>
    <n v="441343"/>
    <m/>
    <s v="CONTABILIZACION ORDENES DE TRANSFERENCIA GRACOS"/>
    <m/>
    <m/>
    <m/>
    <m/>
    <m/>
    <m/>
    <n v="14636.63"/>
    <n v="0"/>
    <s v="NO_CONCILIADO"/>
    <m/>
    <m/>
  </r>
  <r>
    <x v="7"/>
    <m/>
    <x v="7"/>
    <x v="16"/>
    <s v="T04413450001"/>
    <s v="DEV"/>
    <n v="441345"/>
    <m/>
    <s v="CONTABILIZACION ORDENES DE TRANSFERENCIA GRACOS"/>
    <m/>
    <m/>
    <m/>
    <m/>
    <m/>
    <m/>
    <n v="42007.35"/>
    <n v="0"/>
    <s v="NO_CONCILIADO"/>
    <m/>
    <m/>
  </r>
  <r>
    <x v="7"/>
    <m/>
    <x v="7"/>
    <x v="16"/>
    <s v="T04413470001"/>
    <s v="DEV"/>
    <n v="441347"/>
    <m/>
    <s v="CONTABILIZACION ORDENES DE TRANSFERENCIA GRACOS"/>
    <m/>
    <m/>
    <m/>
    <m/>
    <m/>
    <m/>
    <n v="42007.35"/>
    <n v="0"/>
    <s v="NO_CONCILIADO"/>
    <m/>
    <m/>
  </r>
  <r>
    <x v="7"/>
    <m/>
    <x v="7"/>
    <x v="16"/>
    <s v="T04413490001"/>
    <s v="DEV"/>
    <n v="441349"/>
    <m/>
    <s v="CONTABILIZACION ORDENES DE TRANSFERENCIA GRACOS"/>
    <m/>
    <m/>
    <m/>
    <m/>
    <m/>
    <m/>
    <n v="42007.35"/>
    <n v="0"/>
    <s v="NO_CONCILIADO"/>
    <m/>
    <m/>
  </r>
  <r>
    <x v="7"/>
    <m/>
    <x v="7"/>
    <x v="16"/>
    <s v="T04413510001"/>
    <s v="DEV"/>
    <n v="441351"/>
    <m/>
    <s v="CONTABILIZACION ORDENES DE TRANSFERENCIA GRACOS"/>
    <m/>
    <m/>
    <m/>
    <m/>
    <m/>
    <m/>
    <n v="42007.35"/>
    <n v="0"/>
    <s v="NO_CONCILIADO"/>
    <m/>
    <m/>
  </r>
  <r>
    <x v="7"/>
    <m/>
    <x v="7"/>
    <x v="16"/>
    <s v="T04413530001"/>
    <s v="DEV"/>
    <n v="441353"/>
    <m/>
    <s v="CONTABILIZACION ORDENES DE TRANSFERENCIA GRACOS"/>
    <m/>
    <m/>
    <m/>
    <m/>
    <m/>
    <m/>
    <n v="3521.92"/>
    <n v="0"/>
    <s v="NO_CONCILIADO"/>
    <m/>
    <m/>
  </r>
  <r>
    <x v="7"/>
    <m/>
    <x v="7"/>
    <x v="16"/>
    <s v="T04413550001"/>
    <s v="DEV"/>
    <n v="441355"/>
    <m/>
    <s v="CONTABILIZACION ORDENES DE TRANSFERENCIA GRACOS"/>
    <m/>
    <m/>
    <m/>
    <m/>
    <m/>
    <m/>
    <n v="5200.0200000000004"/>
    <n v="0"/>
    <s v="NO_CONCILIADO"/>
    <m/>
    <m/>
  </r>
  <r>
    <x v="7"/>
    <m/>
    <x v="7"/>
    <x v="16"/>
    <s v="T04413570001"/>
    <s v="DEV"/>
    <n v="441357"/>
    <m/>
    <s v="CONTABILIZACION ORDENES DE TRANSFERENCIA GRACOS"/>
    <m/>
    <m/>
    <m/>
    <m/>
    <m/>
    <m/>
    <n v="867.38"/>
    <n v="0"/>
    <s v="NO_CONCILIADO"/>
    <m/>
    <m/>
  </r>
  <r>
    <x v="7"/>
    <m/>
    <x v="7"/>
    <x v="16"/>
    <s v="T04413590001"/>
    <s v="DEV"/>
    <n v="441359"/>
    <m/>
    <s v="CONTABILIZACION ORDENES DE TRANSFERENCIA GRACOS"/>
    <m/>
    <m/>
    <m/>
    <m/>
    <m/>
    <m/>
    <n v="2454.3000000000002"/>
    <n v="0"/>
    <s v="NO_CONCILIADO"/>
    <m/>
    <m/>
  </r>
  <r>
    <x v="7"/>
    <m/>
    <x v="7"/>
    <x v="16"/>
    <s v="T04413610001"/>
    <s v="DEV"/>
    <n v="441361"/>
    <m/>
    <s v="CONTABILIZACION ORDENES DE TRANSFERENCIA GRACOS"/>
    <m/>
    <m/>
    <m/>
    <m/>
    <m/>
    <m/>
    <n v="14713.19"/>
    <n v="0"/>
    <s v="NO_CONCILIADO"/>
    <m/>
    <m/>
  </r>
  <r>
    <x v="7"/>
    <m/>
    <x v="7"/>
    <x v="16"/>
    <s v="T04413630001"/>
    <s v="DEV"/>
    <n v="441363"/>
    <m/>
    <s v="CONTABILIZACION ORDENES DE TRANSFERENCIA GRACOS"/>
    <m/>
    <m/>
    <m/>
    <m/>
    <m/>
    <m/>
    <n v="3455.73"/>
    <n v="0"/>
    <s v="NO_CONCILIADO"/>
    <m/>
    <m/>
  </r>
  <r>
    <x v="7"/>
    <m/>
    <x v="7"/>
    <x v="16"/>
    <s v="T04413650001"/>
    <s v="DEV"/>
    <n v="441365"/>
    <m/>
    <s v="CONTABILIZACION ORDENES DE TRANSFERENCIA GRACOS"/>
    <m/>
    <m/>
    <m/>
    <m/>
    <m/>
    <m/>
    <n v="6740.98"/>
    <n v="0"/>
    <s v="NO_CONCILIADO"/>
    <m/>
    <m/>
  </r>
  <r>
    <x v="7"/>
    <m/>
    <x v="7"/>
    <x v="16"/>
    <s v="T04413670001"/>
    <s v="DEV"/>
    <n v="441367"/>
    <m/>
    <s v="CONTABILIZACION ORDENES DE TRANSFERENCIA GRACOS"/>
    <m/>
    <m/>
    <m/>
    <m/>
    <m/>
    <m/>
    <n v="9491.56"/>
    <n v="0"/>
    <s v="NO_CONCILIADO"/>
    <m/>
    <m/>
  </r>
  <r>
    <x v="7"/>
    <m/>
    <x v="7"/>
    <x v="16"/>
    <s v="T04413760001"/>
    <s v="DEV"/>
    <n v="441376"/>
    <m/>
    <s v="CONTABILIZACION ORDENES DE TRANSFERENCIA GRACOS"/>
    <m/>
    <m/>
    <m/>
    <m/>
    <m/>
    <m/>
    <n v="2294131.56"/>
    <n v="0"/>
    <s v="NO_CONCILIADO"/>
    <m/>
    <m/>
  </r>
  <r>
    <x v="7"/>
    <m/>
    <x v="7"/>
    <x v="16"/>
    <s v="T04413690001"/>
    <s v="DEV"/>
    <n v="441369"/>
    <m/>
    <s v="CONTABILIZACION ORDENES DE TRANSFERENCIA GRACOS"/>
    <m/>
    <m/>
    <m/>
    <m/>
    <m/>
    <m/>
    <n v="40411.440000000002"/>
    <n v="0"/>
    <s v="NO_CONCILIADO"/>
    <m/>
    <m/>
  </r>
  <r>
    <x v="7"/>
    <m/>
    <x v="7"/>
    <x v="16"/>
    <s v="T04413720001"/>
    <s v="DEV"/>
    <n v="441372"/>
    <m/>
    <s v="CONTABILIZACION ORDENES DE TRANSFERENCIA GRACOS"/>
    <m/>
    <m/>
    <m/>
    <m/>
    <m/>
    <m/>
    <n v="2294131.56"/>
    <n v="0"/>
    <s v="NO_CONCILIADO"/>
    <m/>
    <m/>
  </r>
  <r>
    <x v="7"/>
    <m/>
    <x v="7"/>
    <x v="16"/>
    <s v="T04413740001"/>
    <s v="DEV"/>
    <n v="441374"/>
    <m/>
    <s v="CONTABILIZACION ORDENES DE TRANSFERENCIA GRACOS"/>
    <m/>
    <m/>
    <m/>
    <m/>
    <m/>
    <m/>
    <n v="2294131.56"/>
    <n v="0"/>
    <s v="NO_CONCILIADO"/>
    <m/>
    <m/>
  </r>
  <r>
    <x v="7"/>
    <m/>
    <x v="7"/>
    <x v="16"/>
    <s v="T04413780001"/>
    <s v="DEV"/>
    <n v="441378"/>
    <m/>
    <s v="CONTABILIZACION ORDENES DE TRANSFERENCIA GRACOS"/>
    <m/>
    <m/>
    <m/>
    <m/>
    <m/>
    <m/>
    <n v="2294131.56"/>
    <n v="0"/>
    <s v="NO_CONCILIADO"/>
    <m/>
    <m/>
  </r>
  <r>
    <x v="7"/>
    <m/>
    <x v="7"/>
    <x v="16"/>
    <s v="T04413800001"/>
    <s v="DEV"/>
    <n v="441380"/>
    <m/>
    <s v="CONTABILIZACION ORDENES DE TRANSFERENCIA GRACOS"/>
    <m/>
    <m/>
    <m/>
    <m/>
    <m/>
    <m/>
    <n v="2294131.56"/>
    <n v="0"/>
    <s v="NO_CONCILIADO"/>
    <m/>
    <m/>
  </r>
  <r>
    <x v="7"/>
    <m/>
    <x v="7"/>
    <x v="16"/>
    <s v="T04413820001"/>
    <s v="DEV"/>
    <n v="441382"/>
    <m/>
    <s v="CONTABILIZACION ORDENES DE TRANSFERENCIA GRACOS"/>
    <m/>
    <m/>
    <m/>
    <m/>
    <m/>
    <m/>
    <n v="6301101.8099999996"/>
    <n v="0"/>
    <s v="NO_CONCILIADO"/>
    <m/>
    <m/>
  </r>
  <r>
    <x v="7"/>
    <m/>
    <x v="7"/>
    <x v="16"/>
    <s v="T04413840001"/>
    <s v="DEV"/>
    <n v="441384"/>
    <m/>
    <s v="CONTABILIZACION ORDENES DE TRANSFERENCIA GRACOS"/>
    <m/>
    <m/>
    <m/>
    <m/>
    <m/>
    <m/>
    <n v="6301101.8099999996"/>
    <n v="0"/>
    <s v="NO_CONCILIADO"/>
    <m/>
    <m/>
  </r>
  <r>
    <x v="7"/>
    <m/>
    <x v="7"/>
    <x v="16"/>
    <s v="T04413860001"/>
    <s v="DEV"/>
    <n v="441386"/>
    <m/>
    <s v="CONTABILIZACION ORDENES DE TRANSFERENCIA GRACOS"/>
    <m/>
    <m/>
    <m/>
    <m/>
    <m/>
    <m/>
    <n v="6301101.8099999996"/>
    <n v="0"/>
    <s v="NO_CONCILIADO"/>
    <m/>
    <m/>
  </r>
  <r>
    <x v="7"/>
    <m/>
    <x v="7"/>
    <x v="16"/>
    <s v="T04413880001"/>
    <s v="DEV"/>
    <n v="441388"/>
    <m/>
    <s v="CONTABILIZACION ORDENES DE TRANSFERENCIA GRACOS"/>
    <m/>
    <m/>
    <m/>
    <m/>
    <m/>
    <m/>
    <n v="6301101.8099999996"/>
    <n v="0"/>
    <s v="NO_CONCILIADO"/>
    <m/>
    <m/>
  </r>
  <r>
    <x v="7"/>
    <m/>
    <x v="7"/>
    <x v="16"/>
    <s v="T04413900001"/>
    <s v="DEV"/>
    <n v="441390"/>
    <m/>
    <s v="CONTABILIZACION ORDENES DE TRANSFERENCIA GRACOS"/>
    <m/>
    <m/>
    <m/>
    <m/>
    <m/>
    <m/>
    <n v="6301101.8099999996"/>
    <n v="0"/>
    <s v="NO_CONCILIADO"/>
    <m/>
    <m/>
  </r>
  <r>
    <x v="7"/>
    <m/>
    <x v="7"/>
    <x v="16"/>
    <s v="T04413920001"/>
    <s v="DEV"/>
    <n v="441392"/>
    <m/>
    <s v="CONTABILIZACION ORDENES DE TRANSFERENCIA GRACOS"/>
    <m/>
    <m/>
    <m/>
    <m/>
    <m/>
    <m/>
    <n v="5337679.43"/>
    <n v="0"/>
    <s v="NO_CONCILIADO"/>
    <m/>
    <m/>
  </r>
  <r>
    <x v="7"/>
    <m/>
    <x v="7"/>
    <x v="16"/>
    <s v="T04413940001"/>
    <s v="DEV"/>
    <n v="441394"/>
    <m/>
    <s v="CONTABILIZACION ORDENES DE TRANSFERENCIA GRACOS"/>
    <m/>
    <m/>
    <m/>
    <m/>
    <m/>
    <m/>
    <n v="5337679.43"/>
    <n v="0"/>
    <s v="NO_CONCILIADO"/>
    <m/>
    <m/>
  </r>
  <r>
    <x v="7"/>
    <m/>
    <x v="7"/>
    <x v="16"/>
    <s v="T04413960001"/>
    <s v="DEV"/>
    <n v="441396"/>
    <m/>
    <s v="CONTABILIZACION ORDENES DE TRANSFERENCIA GRACOS"/>
    <m/>
    <m/>
    <m/>
    <m/>
    <m/>
    <m/>
    <n v="5337679.43"/>
    <n v="0"/>
    <s v="NO_CONCILIADO"/>
    <m/>
    <m/>
  </r>
  <r>
    <x v="7"/>
    <m/>
    <x v="7"/>
    <x v="16"/>
    <s v="T04413980001"/>
    <s v="DEV"/>
    <n v="441398"/>
    <m/>
    <s v="CONTABILIZACION ORDENES DE TRANSFERENCIA GRACOS"/>
    <m/>
    <m/>
    <m/>
    <m/>
    <m/>
    <m/>
    <n v="5337679.43"/>
    <n v="0"/>
    <s v="NO_CONCILIADO"/>
    <m/>
    <m/>
  </r>
  <r>
    <x v="7"/>
    <m/>
    <x v="7"/>
    <x v="16"/>
    <s v="T04414000001"/>
    <s v="DEV"/>
    <n v="441400"/>
    <m/>
    <s v="CONTABILIZACION ORDENES DE TRANSFERENCIA GRACOS"/>
    <m/>
    <m/>
    <m/>
    <m/>
    <m/>
    <m/>
    <n v="5337679.43"/>
    <n v="0"/>
    <s v="NO_CONCILIADO"/>
    <m/>
    <m/>
  </r>
  <r>
    <x v="7"/>
    <m/>
    <x v="7"/>
    <x v="16"/>
    <s v="T04414020001"/>
    <s v="DEV"/>
    <n v="441402"/>
    <m/>
    <s v="CONTABILIZACION ORDENES DE TRANSFERENCIA GRACOS"/>
    <m/>
    <m/>
    <m/>
    <m/>
    <m/>
    <m/>
    <n v="14660563.49"/>
    <n v="0"/>
    <s v="NO_CONCILIADO"/>
    <m/>
    <m/>
  </r>
  <r>
    <x v="7"/>
    <m/>
    <x v="7"/>
    <x v="16"/>
    <s v="T04414040001"/>
    <s v="DEV"/>
    <n v="441404"/>
    <m/>
    <s v="CONTABILIZACION ORDENES DE TRANSFERENCIA GRACOS"/>
    <m/>
    <m/>
    <m/>
    <m/>
    <m/>
    <m/>
    <n v="14660563.49"/>
    <n v="0"/>
    <s v="NO_CONCILIADO"/>
    <m/>
    <m/>
  </r>
  <r>
    <x v="7"/>
    <m/>
    <x v="7"/>
    <x v="16"/>
    <s v="T04414060001"/>
    <s v="DEV"/>
    <n v="441406"/>
    <m/>
    <s v="CONTABILIZACION ORDENES DE TRANSFERENCIA GRACOS"/>
    <m/>
    <m/>
    <m/>
    <m/>
    <m/>
    <m/>
    <n v="14660563.49"/>
    <n v="0"/>
    <s v="NO_CONCILIADO"/>
    <m/>
    <m/>
  </r>
  <r>
    <x v="7"/>
    <m/>
    <x v="7"/>
    <x v="16"/>
    <s v="T04414080001"/>
    <s v="DEV"/>
    <n v="441408"/>
    <m/>
    <s v="CONTABILIZACION ORDENES DE TRANSFERENCIA GRACOS"/>
    <m/>
    <m/>
    <m/>
    <m/>
    <m/>
    <m/>
    <n v="14660563.49"/>
    <n v="0"/>
    <s v="NO_CONCILIADO"/>
    <m/>
    <m/>
  </r>
  <r>
    <x v="7"/>
    <m/>
    <x v="7"/>
    <x v="16"/>
    <s v="T04414100001"/>
    <s v="DEV"/>
    <n v="441410"/>
    <m/>
    <s v="CONTABILIZACION ORDENES DE TRANSFERENCIA GRACOS"/>
    <m/>
    <m/>
    <m/>
    <m/>
    <m/>
    <m/>
    <n v="14660563.49"/>
    <n v="0"/>
    <s v="NO_CONCILIADO"/>
    <m/>
    <m/>
  </r>
  <r>
    <x v="7"/>
    <m/>
    <x v="7"/>
    <x v="16"/>
    <s v="T04414120001"/>
    <s v="DEV"/>
    <n v="441412"/>
    <m/>
    <s v="CONTABILIZACION ORDENES DE TRANSFERENCIA GRACOS"/>
    <m/>
    <m/>
    <m/>
    <m/>
    <m/>
    <m/>
    <n v="2697261.59"/>
    <n v="0"/>
    <s v="NO_CONCILIADO"/>
    <m/>
    <m/>
  </r>
  <r>
    <x v="7"/>
    <m/>
    <x v="7"/>
    <x v="16"/>
    <s v="T04414140001"/>
    <s v="DEV"/>
    <n v="441414"/>
    <m/>
    <s v="CONTABILIZACION ORDENES DE TRANSFERENCIA GRACOS"/>
    <m/>
    <m/>
    <m/>
    <m/>
    <m/>
    <m/>
    <n v="2697261.59"/>
    <n v="0"/>
    <s v="NO_CONCILIADO"/>
    <m/>
    <m/>
  </r>
  <r>
    <x v="7"/>
    <m/>
    <x v="7"/>
    <x v="16"/>
    <s v="T04414160001"/>
    <s v="DEV"/>
    <n v="441416"/>
    <m/>
    <s v="CONTABILIZACION ORDENES DE TRANSFERENCIA GRACOS"/>
    <m/>
    <m/>
    <m/>
    <m/>
    <m/>
    <m/>
    <n v="2697261.59"/>
    <n v="0"/>
    <s v="NO_CONCILIADO"/>
    <m/>
    <m/>
  </r>
  <r>
    <x v="7"/>
    <m/>
    <x v="7"/>
    <x v="16"/>
    <s v="T04414180001"/>
    <s v="DEV"/>
    <n v="441418"/>
    <m/>
    <s v="CONTABILIZACION ORDENES DE TRANSFERENCIA GRACOS"/>
    <m/>
    <m/>
    <m/>
    <m/>
    <m/>
    <m/>
    <n v="2697261.59"/>
    <n v="0"/>
    <s v="NO_CONCILIADO"/>
    <m/>
    <m/>
  </r>
  <r>
    <x v="7"/>
    <m/>
    <x v="7"/>
    <x v="16"/>
    <s v="T04414200001"/>
    <s v="DEV"/>
    <n v="441420"/>
    <m/>
    <s v="CONTABILIZACION ORDENES DE TRANSFERENCIA GRACOS"/>
    <m/>
    <m/>
    <m/>
    <m/>
    <m/>
    <m/>
    <n v="2697261.59"/>
    <n v="0"/>
    <s v="NO_CONCILIADO"/>
    <m/>
    <m/>
  </r>
  <r>
    <x v="7"/>
    <m/>
    <x v="7"/>
    <x v="16"/>
    <s v="T04414220001"/>
    <s v="DEV"/>
    <n v="441422"/>
    <m/>
    <s v="CONTABILIZACION ORDENES DE TRANSFERENCIA GRACOS"/>
    <m/>
    <m/>
    <m/>
    <m/>
    <m/>
    <m/>
    <n v="1775773.77"/>
    <n v="0"/>
    <s v="NO_CONCILIADO"/>
    <m/>
    <m/>
  </r>
  <r>
    <x v="7"/>
    <m/>
    <x v="7"/>
    <x v="16"/>
    <s v="T04414240001"/>
    <s v="DEV"/>
    <n v="441424"/>
    <m/>
    <s v="CONTABILIZACION ORDENES DE TRANSFERENCIA GRACOS"/>
    <m/>
    <m/>
    <m/>
    <m/>
    <m/>
    <m/>
    <n v="87154.93"/>
    <n v="0"/>
    <s v="NO_CONCILIADO"/>
    <m/>
    <m/>
  </r>
  <r>
    <x v="7"/>
    <m/>
    <x v="7"/>
    <x v="16"/>
    <s v="T04414260001"/>
    <s v="DEV"/>
    <n v="441426"/>
    <m/>
    <s v="CONTABILIZACION ORDENES DE TRANSFERENCIA GRACOS"/>
    <m/>
    <m/>
    <m/>
    <m/>
    <m/>
    <m/>
    <n v="1925990.69"/>
    <n v="0"/>
    <s v="NO_CONCILIADO"/>
    <m/>
    <m/>
  </r>
  <r>
    <x v="7"/>
    <m/>
    <x v="7"/>
    <x v="16"/>
    <s v="T04414280001"/>
    <s v="DEV"/>
    <n v="441428"/>
    <m/>
    <s v="CONTABILIZACION ORDENES DE TRANSFERENCIA GRACOS"/>
    <m/>
    <m/>
    <m/>
    <m/>
    <m/>
    <m/>
    <n v="799343.66"/>
    <n v="0"/>
    <s v="NO_CONCILIADO"/>
    <m/>
    <m/>
  </r>
  <r>
    <x v="7"/>
    <m/>
    <x v="7"/>
    <x v="16"/>
    <s v="T04414300001"/>
    <s v="DEV"/>
    <n v="441430"/>
    <m/>
    <s v="CONTABILIZACION ORDENES DE TRANSFERENCIA GRACOS"/>
    <m/>
    <m/>
    <m/>
    <m/>
    <m/>
    <m/>
    <n v="2195491.34"/>
    <n v="0"/>
    <s v="NO_CONCILIADO"/>
    <m/>
    <m/>
  </r>
  <r>
    <x v="7"/>
    <m/>
    <x v="7"/>
    <x v="16"/>
    <s v="T04414320001"/>
    <s v="DEV"/>
    <n v="441432"/>
    <m/>
    <s v="CONTABILIZACION ORDENES DE TRANSFERENCIA GRACOS"/>
    <m/>
    <m/>
    <m/>
    <m/>
    <m/>
    <m/>
    <n v="4131633.6"/>
    <n v="0"/>
    <s v="NO_CONCILIADO"/>
    <m/>
    <m/>
  </r>
  <r>
    <x v="7"/>
    <m/>
    <x v="7"/>
    <x v="16"/>
    <s v="T04414340001"/>
    <s v="DEV"/>
    <n v="441434"/>
    <m/>
    <s v="CONTABILIZACION ORDENES DE TRANSFERENCIA GRACOS"/>
    <m/>
    <m/>
    <m/>
    <m/>
    <m/>
    <m/>
    <n v="5108176.4800000004"/>
    <n v="0"/>
    <s v="NO_CONCILIADO"/>
    <m/>
    <m/>
  </r>
  <r>
    <x v="7"/>
    <m/>
    <x v="7"/>
    <x v="16"/>
    <s v="T04414360001"/>
    <s v="DEV"/>
    <n v="441436"/>
    <m/>
    <s v="CONTABILIZACION ORDENES DE TRANSFERENCIA GRACOS"/>
    <m/>
    <m/>
    <m/>
    <m/>
    <m/>
    <m/>
    <n v="102470.02"/>
    <n v="0"/>
    <s v="NO_CONCILIADO"/>
    <m/>
    <m/>
  </r>
  <r>
    <x v="7"/>
    <m/>
    <x v="7"/>
    <x v="16"/>
    <s v="T04414440001"/>
    <s v="DEV"/>
    <n v="441444"/>
    <m/>
    <s v="CONTABILIZACION ORDENES DE TRANSFERENCIA GRACOS"/>
    <m/>
    <m/>
    <m/>
    <m/>
    <m/>
    <m/>
    <n v="2352590.56"/>
    <n v="0"/>
    <s v="NO_CONCILIADO"/>
    <m/>
    <m/>
  </r>
  <r>
    <x v="7"/>
    <m/>
    <x v="7"/>
    <x v="16"/>
    <s v="T04414380001"/>
    <s v="DEV"/>
    <n v="441438"/>
    <m/>
    <s v="CONTABILIZACION ORDENES DE TRANSFERENCIA GRACOS"/>
    <m/>
    <m/>
    <m/>
    <m/>
    <m/>
    <m/>
    <n v="368140.87"/>
    <n v="0"/>
    <s v="NO_CONCILIADO"/>
    <m/>
    <m/>
  </r>
  <r>
    <x v="7"/>
    <m/>
    <x v="7"/>
    <x v="16"/>
    <s v="T04414400001"/>
    <s v="DEV"/>
    <n v="441440"/>
    <m/>
    <s v="CONTABILIZACION ORDENES DE TRANSFERENCIA GRACOS"/>
    <m/>
    <m/>
    <m/>
    <m/>
    <m/>
    <m/>
    <n v="1011142.05"/>
    <n v="0"/>
    <s v="NO_CONCILIADO"/>
    <m/>
    <m/>
  </r>
  <r>
    <x v="7"/>
    <m/>
    <x v="7"/>
    <x v="16"/>
    <s v="T04414420001"/>
    <s v="DEV"/>
    <n v="441442"/>
    <m/>
    <s v="CONTABILIZACION ORDENES DE TRANSFERENCIA GRACOS"/>
    <m/>
    <m/>
    <m/>
    <m/>
    <m/>
    <m/>
    <n v="5134898.8600000003"/>
    <n v="0"/>
    <s v="NO_CONCILIADO"/>
    <m/>
    <m/>
  </r>
  <r>
    <x v="7"/>
    <m/>
    <x v="7"/>
    <x v="16"/>
    <s v="T04414460001"/>
    <s v="DEV"/>
    <n v="441446"/>
    <m/>
    <s v="CONTABILIZACION ORDENES DE TRANSFERENCIA GRACOS"/>
    <m/>
    <m/>
    <m/>
    <m/>
    <m/>
    <m/>
    <n v="2594791.5699999998"/>
    <n v="0"/>
    <s v="NO_CONCILIADO"/>
    <m/>
    <m/>
  </r>
  <r>
    <x v="7"/>
    <m/>
    <x v="7"/>
    <x v="16"/>
    <s v="T04414480001"/>
    <s v="DEV"/>
    <n v="441448"/>
    <m/>
    <s v="CONTABILIZACION ORDENES DE TRANSFERENCIA GRACOS"/>
    <m/>
    <m/>
    <m/>
    <m/>
    <m/>
    <m/>
    <n v="17166136.440000001"/>
    <n v="0"/>
    <s v="NO_CONCILIADO"/>
    <m/>
    <m/>
  </r>
  <r>
    <x v="7"/>
    <m/>
    <x v="7"/>
    <x v="16"/>
    <s v="T04414500001"/>
    <s v="DEV"/>
    <n v="441450"/>
    <m/>
    <s v="CONTABILIZACION ORDENES DE TRANSFERENCIA GRACOS"/>
    <m/>
    <m/>
    <m/>
    <m/>
    <m/>
    <m/>
    <n v="44020236.390000001"/>
    <n v="0"/>
    <s v="NO_CONCILIADO"/>
    <m/>
    <m/>
  </r>
  <r>
    <x v="7"/>
    <m/>
    <x v="7"/>
    <x v="16"/>
    <s v="T04414520001"/>
    <s v="DEV"/>
    <n v="441452"/>
    <m/>
    <s v="CONTABILIZACION ORDENES DE TRANSFERENCIA GRACOS"/>
    <m/>
    <m/>
    <m/>
    <m/>
    <m/>
    <m/>
    <n v="581.04"/>
    <n v="0"/>
    <s v="NO_CONCILIADO"/>
    <m/>
    <m/>
  </r>
  <r>
    <x v="7"/>
    <m/>
    <x v="7"/>
    <x v="16"/>
    <s v="T04414540001"/>
    <s v="DEV"/>
    <n v="441454"/>
    <m/>
    <s v="CONTABILIZACION ORDENES DE TRANSFERENCIA GRACOS"/>
    <m/>
    <m/>
    <m/>
    <m/>
    <m/>
    <m/>
    <n v="15294.23"/>
    <n v="0"/>
    <s v="NO_CONCILIADO"/>
    <m/>
    <m/>
  </r>
  <r>
    <x v="7"/>
    <m/>
    <x v="7"/>
    <x v="16"/>
    <s v="T04414560001"/>
    <s v="DEV"/>
    <n v="441456"/>
    <m/>
    <s v="CONTABILIZACION ORDENES DE TRANSFERENCIA GRACOS"/>
    <m/>
    <m/>
    <m/>
    <m/>
    <m/>
    <m/>
    <n v="4183.9799999999996"/>
    <n v="0"/>
    <s v="NO_CONCILIADO"/>
    <m/>
    <m/>
  </r>
  <r>
    <x v="7"/>
    <m/>
    <x v="7"/>
    <x v="16"/>
    <s v="T04414580001"/>
    <s v="DEV"/>
    <n v="441458"/>
    <m/>
    <s v="CONTABILIZACION ORDENES DE TRANSFERENCIA GRACOS"/>
    <m/>
    <m/>
    <m/>
    <m/>
    <m/>
    <m/>
    <n v="5405.34"/>
    <n v="0"/>
    <s v="NO_CONCILIADO"/>
    <m/>
    <m/>
  </r>
  <r>
    <x v="7"/>
    <m/>
    <x v="7"/>
    <x v="16"/>
    <s v="T04414600001"/>
    <s v="DEV"/>
    <n v="441460"/>
    <m/>
    <s v="CONTABILIZACION ORDENES DE TRANSFERENCIA GRACOS"/>
    <m/>
    <m/>
    <m/>
    <m/>
    <m/>
    <m/>
    <n v="35266.370000000003"/>
    <n v="0"/>
    <s v="NO_CONCILIADO"/>
    <m/>
    <m/>
  </r>
  <r>
    <x v="7"/>
    <m/>
    <x v="7"/>
    <x v="16"/>
    <s v="T04414620001"/>
    <s v="DEV"/>
    <n v="441462"/>
    <m/>
    <s v="CONTABILIZACION ORDENES DE TRANSFERENCIA GRACOS"/>
    <m/>
    <m/>
    <m/>
    <m/>
    <m/>
    <m/>
    <n v="42007.35"/>
    <n v="0"/>
    <s v="NO_CONCILIADO"/>
    <m/>
    <m/>
  </r>
  <r>
    <x v="7"/>
    <m/>
    <x v="7"/>
    <x v="16"/>
    <s v="T04414640001"/>
    <s v="DEV"/>
    <n v="441464"/>
    <m/>
    <s v="CONTABILIZACION ORDENES DE TRANSFERENCIA GRACOS"/>
    <m/>
    <m/>
    <m/>
    <m/>
    <m/>
    <m/>
    <n v="50165.53"/>
    <n v="0"/>
    <s v="NO_CONCILIADO"/>
    <m/>
    <m/>
  </r>
  <r>
    <x v="7"/>
    <m/>
    <x v="7"/>
    <x v="16"/>
    <s v="T04414660001"/>
    <s v="DEV"/>
    <n v="441466"/>
    <m/>
    <s v="CONTABILIZACION ORDENES DE TRANSFERENCIA GRACOS"/>
    <m/>
    <m/>
    <m/>
    <m/>
    <m/>
    <m/>
    <n v="1221.3499999999999"/>
    <n v="0"/>
    <s v="NO_CONCILIADO"/>
    <m/>
    <m/>
  </r>
  <r>
    <x v="7"/>
    <m/>
    <x v="7"/>
    <x v="16"/>
    <s v="T04414680001"/>
    <s v="DEV"/>
    <n v="441468"/>
    <m/>
    <s v="CONTABILIZACION ORDENES DE TRANSFERENCIA GRACOS"/>
    <m/>
    <m/>
    <m/>
    <m/>
    <m/>
    <m/>
    <n v="9965.25"/>
    <n v="0"/>
    <s v="NO_CONCILIADO"/>
    <m/>
    <m/>
  </r>
  <r>
    <x v="7"/>
    <m/>
    <x v="7"/>
    <x v="16"/>
    <s v="T04414700001"/>
    <s v="DEV"/>
    <n v="441470"/>
    <m/>
    <s v="CONTABILIZACION ORDENES DE TRANSFERENCIA GRACOS"/>
    <m/>
    <m/>
    <m/>
    <m/>
    <m/>
    <m/>
    <n v="27370.71"/>
    <n v="0"/>
    <s v="NO_CONCILIADO"/>
    <m/>
    <m/>
  </r>
  <r>
    <x v="0"/>
    <m/>
    <x v="0"/>
    <x v="17"/>
    <s v="O20882640002"/>
    <s v="BOD"/>
    <n v="2088313"/>
    <m/>
    <s v="00099021001 DEPOSITO DE EFECTIVO, DEPOSITANTE: ROSA AMALIA QUISBERT DE MARCA, CONCEPTO: DEVOLUCION DE RETROACTIVO, CUENTA DE DEPOSITO: CUENTA UNICA DEL TESORO"/>
    <m/>
    <m/>
    <m/>
    <m/>
    <m/>
    <m/>
    <n v="0"/>
    <n v="200"/>
    <s v="NO_CONCILIADO"/>
    <m/>
    <m/>
  </r>
  <r>
    <x v="0"/>
    <m/>
    <x v="0"/>
    <x v="17"/>
    <s v="O20883400002"/>
    <s v="BOD"/>
    <n v="2088431"/>
    <m/>
    <s v="00099021001 DEPOSITO DE EFECTIVO, DEPOSITANTE: ALEJANDRA FERNANDEZ, CONCEPTO: DEVOLUCION DE RECURSOS POR PAGO DE REFRIGUERIOS EN DEMASIA DIC 2022, CUENTA DE DEPOSITO: CUENTA UNICA DEL TESORO"/>
    <m/>
    <m/>
    <m/>
    <m/>
    <m/>
    <m/>
    <n v="0"/>
    <n v="18"/>
    <s v="NO_CONCILIADO"/>
    <m/>
    <m/>
  </r>
  <r>
    <x v="0"/>
    <m/>
    <x v="0"/>
    <x v="17"/>
    <s v="O20883630002"/>
    <s v="BOD"/>
    <n v="2088437"/>
    <m/>
    <s v="00099021001 DEPOSITO DE EFECTIVO, DEPOSITANTE: SIVIA ELENA ARIAS VILLARREAL, CONCEPTO: DEVOLUCION DE RECURSOS POR PAGO DE REFRIGERIOS EN DEMASIA, CUENTA DE DEPOSITO: CUENTA UNICA DEL TESORO"/>
    <m/>
    <m/>
    <m/>
    <m/>
    <m/>
    <m/>
    <n v="0"/>
    <n v="72"/>
    <s v="NO_CONCILIADO"/>
    <m/>
    <m/>
  </r>
  <r>
    <x v="0"/>
    <m/>
    <x v="0"/>
    <x v="18"/>
    <s v="O20886250002"/>
    <s v="BOD"/>
    <n v="2088657"/>
    <m/>
    <s v="00099021001 DEPOSITO DE EFECTIVO, DEPOSITANTE: CRISTIAN JETTE MOSTACEDO, CONCEPTO: DEVOLUCION DE SUELDOS Y SALARIOS FUENTE 10, CUENTA DE DEPOSITO: CUENTA UNICA DEL TESORO"/>
    <m/>
    <m/>
    <m/>
    <m/>
    <m/>
    <m/>
    <n v="0"/>
    <n v="7209.5"/>
    <s v="NO_CONCILIADO"/>
    <m/>
    <m/>
  </r>
  <r>
    <x v="6"/>
    <m/>
    <x v="6"/>
    <x v="18"/>
    <s v="O20888110002"/>
    <s v="BOD"/>
    <n v="2088638"/>
    <m/>
    <s v="00099021001 DEP.DE CHEQ.AJENOS,RET.DE CAM.,CONCEPTO: PAGO POR DESCUENTO RECURSOS PUBLICOS,DEP.: CAJA NACIONAL DE SALUD , PROCEDENCIA: BANCO UNION S.A., CHEQUE: 65762, FECHA DE EMISION:30/01/2023"/>
    <m/>
    <m/>
    <m/>
    <m/>
    <m/>
    <m/>
    <n v="0"/>
    <n v="12790.75"/>
    <s v="NO_CONCILIADO"/>
    <m/>
    <m/>
  </r>
  <r>
    <x v="1"/>
    <m/>
    <x v="1"/>
    <x v="18"/>
    <s v="J05354850001"/>
    <s v="NTE"/>
    <n v="5133934"/>
    <m/>
    <s v="De: 00099021001 De: 00099021001 A: 0759069001 Transferencia de recursos para la reposición de recursos que fueron transferidos a la Libreta de RROO en fecha 09-01-2023 (adjunto reporte)."/>
    <m/>
    <m/>
    <m/>
    <m/>
    <m/>
    <m/>
    <n v="350000000"/>
    <n v="0"/>
    <s v="NO_CONCILIADO"/>
    <m/>
    <m/>
  </r>
  <r>
    <x v="8"/>
    <m/>
    <x v="8"/>
    <x v="18"/>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m/>
    <m/>
  </r>
  <r>
    <x v="8"/>
    <m/>
    <x v="8"/>
    <x v="18"/>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m/>
    <m/>
  </r>
  <r>
    <x v="8"/>
    <m/>
    <x v="8"/>
    <x v="18"/>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m/>
    <m/>
  </r>
  <r>
    <x v="8"/>
    <m/>
    <x v="8"/>
    <x v="18"/>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m/>
    <m/>
  </r>
  <r>
    <x v="8"/>
    <m/>
    <x v="8"/>
    <x v="18"/>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m/>
    <m/>
  </r>
  <r>
    <x v="8"/>
    <m/>
    <x v="8"/>
    <x v="18"/>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m/>
    <m/>
  </r>
  <r>
    <x v="0"/>
    <m/>
    <x v="0"/>
    <x v="19"/>
    <s v="O20890810002"/>
    <s v="BOD"/>
    <n v="2089081"/>
    <m/>
    <s v="00099021001 DEPOSITO DE EFECTIVO, DEPOSITANTE: LUIS CHAMBI CARI, CONCEPTO: DEVOLUCION DE RETROACTIVO, CUENTA DE DEPOSITO: CUENTA UNICA DEL TESORO /DJBR."/>
    <m/>
    <m/>
    <m/>
    <m/>
    <m/>
    <m/>
    <n v="0"/>
    <n v="610.4"/>
    <s v="NO_CONCILIADO"/>
    <m/>
    <m/>
  </r>
  <r>
    <x v="0"/>
    <m/>
    <x v="0"/>
    <x v="20"/>
    <s v="O20893240002"/>
    <s v="BOD"/>
    <n v="2089324"/>
    <m/>
    <s v="00099021001 DEPOSITO DE EFECTIVO, DEPOSITANTE: RICHARD DELFIN MAMANI HUANCA, CONCEPTO: DEVOLUCION POR PAGO EN EXCESO, CUENTA DE DEPOSITO: CUENTA UNICA DEL TESORO"/>
    <m/>
    <m/>
    <m/>
    <m/>
    <m/>
    <m/>
    <n v="0"/>
    <n v="36"/>
    <s v="NO_CONCILIADO"/>
    <m/>
    <m/>
  </r>
  <r>
    <x v="0"/>
    <m/>
    <x v="0"/>
    <x v="20"/>
    <s v="O20893320002"/>
    <s v="BOD"/>
    <n v="2089332"/>
    <m/>
    <s v="00099021001 DEPOSITO DE EFECTIVO, DEPOSITANTE: TATIANA VILLCA CORDEIRO, CONCEPTO: DEVOLUCION DE HONORARIOS CORRESPONDIENTE AL MES DE NOV 2020, CUENTA DE DEPOSITO: CUENTA UNICA DEL TESORO"/>
    <m/>
    <m/>
    <m/>
    <m/>
    <m/>
    <m/>
    <n v="0"/>
    <n v="7209.27"/>
    <s v="NO_CONCILIADO"/>
    <m/>
    <m/>
  </r>
  <r>
    <x v="0"/>
    <m/>
    <x v="0"/>
    <x v="20"/>
    <s v="O20893360002"/>
    <s v="BOD"/>
    <n v="2089336"/>
    <m/>
    <s v="00099021001 DEPOSITO DE EFECTIVO, DEPOSITANTE: TATIANA VILLCA CORDEIRO, CONCEPTO: DEVOLUCION DE AGUINALDO 2020, CUENTA DE DEPOSITO: CUENTA UNICA DEL TESORO"/>
    <m/>
    <m/>
    <m/>
    <m/>
    <m/>
    <m/>
    <n v="0"/>
    <n v="1376.5"/>
    <s v="NO_CONCILIADO"/>
    <m/>
    <m/>
  </r>
  <r>
    <x v="0"/>
    <m/>
    <x v="0"/>
    <x v="20"/>
    <s v="B20893660002"/>
    <s v="BOD"/>
    <n v="2089366"/>
    <m/>
    <s v="00099021001 DEP.DE CHEQ.AJENOS,RET.DE CAM.,CONCEPTO: GIL AUGUSTO OLIVARES ARANA,DEP.: BANCO UNION S.A. , PROCEDENCIA: BANCO UNION S.A., CHEQUE: 187952, FECHA DE EMISION:02/02/2023"/>
    <m/>
    <m/>
    <m/>
    <m/>
    <m/>
    <m/>
    <n v="0"/>
    <n v="1500"/>
    <s v="NO_CONCILIADO"/>
    <m/>
    <m/>
  </r>
  <r>
    <x v="0"/>
    <m/>
    <x v="0"/>
    <x v="20"/>
    <s v="B20893670002"/>
    <s v="BOD"/>
    <n v="2089367"/>
    <m/>
    <s v="00099021001 DEP.DE CHEQ.AJENOS,RET.DE CAM.,CONCEPTO: JAIME EDUARDO GUEVARA CORCOS,DEP.: BANCO UNION S.A. , PROCEDENCIA: BANCO UNION S.A., CHEQUE: 187954, FECHA DE EMISION:02/02/2023"/>
    <m/>
    <m/>
    <m/>
    <m/>
    <m/>
    <m/>
    <n v="0"/>
    <n v="9045.0400000000009"/>
    <s v="NO_CONCILIADO"/>
    <m/>
    <m/>
  </r>
  <r>
    <x v="1"/>
    <m/>
    <x v="1"/>
    <x v="20"/>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m/>
    <m/>
  </r>
  <r>
    <x v="1"/>
    <m/>
    <x v="1"/>
    <x v="20"/>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m/>
    <m/>
  </r>
  <r>
    <x v="1"/>
    <m/>
    <x v="1"/>
    <x v="21"/>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m/>
    <m/>
  </r>
  <r>
    <x v="9"/>
    <m/>
    <x v="9"/>
    <x v="22"/>
    <s v="O20900460002"/>
    <s v="BOD"/>
    <n v="2090046"/>
    <m/>
    <s v="00099021001 DEPOSITO DE EFECTIVO, DEPOSITANTE: GUMERCINDO CHAVEZ MAMANI, CONCEPTO: DEVOLUCION POR DOBLE PERCEPCION, CUENTA DE DEPOSITO: CUENTA UNICA DEL TESORO /DJBR."/>
    <m/>
    <m/>
    <m/>
    <m/>
    <m/>
    <m/>
    <n v="0"/>
    <n v="3503.66"/>
    <s v="NO_CONCILIADO"/>
    <m/>
    <m/>
  </r>
  <r>
    <x v="0"/>
    <m/>
    <x v="0"/>
    <x v="22"/>
    <s v="B20901090002"/>
    <s v="BOD"/>
    <n v="2090109"/>
    <m/>
    <s v="00099021001 DEP.DE CHEQ.AJENOS,RET.DE CAM.,CONCEPTO: MARIO LUIS PACELLO AGUIRRE,DEP.: BANCO UNION S.A. , PROCEDENCIA: BANCO UNION S.A., CHEQUE: 187957, FECHA DE EMISION:06/02/2023"/>
    <m/>
    <m/>
    <m/>
    <m/>
    <m/>
    <m/>
    <n v="0"/>
    <n v="1530.98"/>
    <s v="NO_CONCILIADO"/>
    <m/>
    <m/>
  </r>
  <r>
    <x v="8"/>
    <m/>
    <x v="8"/>
    <x v="22"/>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m/>
    <m/>
  </r>
  <r>
    <x v="8"/>
    <m/>
    <x v="8"/>
    <x v="22"/>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m/>
    <m/>
  </r>
  <r>
    <x v="8"/>
    <m/>
    <x v="8"/>
    <x v="22"/>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m/>
    <m/>
  </r>
  <r>
    <x v="0"/>
    <m/>
    <x v="0"/>
    <x v="23"/>
    <s v="B20904900002"/>
    <s v="BOD"/>
    <n v="2090490"/>
    <m/>
    <s v="00099021001 DEP.DE CHEQ.AJENOS,RET.DE CAM.,CONCEPTO: RAMIRO OSVALDO ARNEZ PANTOJA,DEP.: BANCO UNION SA , PROCEDENCIA: BANCO UNION S.A., CHEQUE: 187959, FECHA DE EMISION:07/02/2023"/>
    <m/>
    <m/>
    <m/>
    <m/>
    <m/>
    <m/>
    <n v="0"/>
    <n v="2259.84"/>
    <s v="NO_CONCILIADO"/>
    <m/>
    <m/>
  </r>
  <r>
    <x v="10"/>
    <m/>
    <x v="10"/>
    <x v="24"/>
    <s v="O20908350002"/>
    <s v="BOD"/>
    <n v="2090835"/>
    <m/>
    <s v="00099021001 DEPOSITO DE EFECTIVO, DEPOSITANTE: JUAN CARLOS TORRES REYES, CONCEPTO: DOBLE PERCEPCION, CUENTA DE DEPOSITO: CUENTA UNICA DEL TESORO /DJBR."/>
    <m/>
    <m/>
    <m/>
    <m/>
    <m/>
    <m/>
    <n v="0"/>
    <n v="485.42"/>
    <s v="NO_CONCILIADO"/>
    <m/>
    <m/>
  </r>
  <r>
    <x v="0"/>
    <m/>
    <x v="0"/>
    <x v="24"/>
    <s v="B20908820002"/>
    <s v="BOD"/>
    <n v="2090882"/>
    <m/>
    <s v="00099021001 DEP.DE CHEQ.AJENOS,RET.DE CAM.,CONCEPTO: JENNY GRISELDA MACHICADO VILLARRUBIA,DEP.: BANCO UNION SA , PROCEDENCIA: BANCO UNION S.A., CHEQUE: 187960, FECHA DE EMISION:08/02/2023"/>
    <m/>
    <m/>
    <m/>
    <m/>
    <m/>
    <m/>
    <n v="0"/>
    <n v="766.67"/>
    <s v="NO_CONCILIADO"/>
    <m/>
    <m/>
  </r>
  <r>
    <x v="0"/>
    <m/>
    <x v="0"/>
    <x v="25"/>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m/>
    <m/>
  </r>
  <r>
    <x v="0"/>
    <m/>
    <x v="0"/>
    <x v="26"/>
    <s v="O20915710002"/>
    <s v="BOD"/>
    <n v="2091571"/>
    <m/>
    <s v="00099021001 DEPOSITO DE EFECTIVO, DEPOSITANTE: FAUSTINA PAULA MENDEZ VILLANUEVA, CONCEPTO: REVERSIÓN TOTAL DE BOLETAS DE HABER MENSUAL, CUENTA DE DEPOSITO: CUENTA UNICA DEL TESORO"/>
    <m/>
    <m/>
    <m/>
    <m/>
    <m/>
    <m/>
    <n v="0"/>
    <n v="1010"/>
    <s v="NO_CONCILIADO"/>
    <m/>
    <m/>
  </r>
  <r>
    <x v="6"/>
    <m/>
    <x v="6"/>
    <x v="26"/>
    <s v="O20915720002"/>
    <s v="BOD"/>
    <n v="2091572"/>
    <m/>
    <s v="00099021001 DEPOSITO DE EFECTIVO, DEPOSITANTE: ADRIANA GABRIELA UGARTE MACIAS, CONCEPTO: DEVOLUCIÓN DE SUELDOS Y SALARIOS, CUENTA DE DEPOSITO: CUENTA UNICA DEL TESORO /DJBR."/>
    <m/>
    <m/>
    <m/>
    <m/>
    <m/>
    <m/>
    <n v="0"/>
    <n v="480"/>
    <s v="NO_CONCILIADO"/>
    <m/>
    <m/>
  </r>
  <r>
    <x v="0"/>
    <m/>
    <x v="0"/>
    <x v="26"/>
    <s v="O20915730002"/>
    <s v="BOD"/>
    <n v="2091573"/>
    <m/>
    <s v="00099021001 DEPOSITO DE EFECTIVO, DEPOSITANTE: FREDDY IVAN CONDORI CUNO, CONCEPTO: POR COBRO DE SEGUNDAS NUPCIAS DE LOLA CUNO CANAZA (Q.E.P.D.), CUENTA DE DEPOSITO: CUENTA UNICA DEL TESORO"/>
    <m/>
    <m/>
    <m/>
    <m/>
    <m/>
    <m/>
    <n v="0"/>
    <n v="800"/>
    <s v="NO_CONCILIADO"/>
    <m/>
    <m/>
  </r>
  <r>
    <x v="0"/>
    <m/>
    <x v="0"/>
    <x v="26"/>
    <s v="O20916930002"/>
    <s v="BOD"/>
    <n v="2091693"/>
    <m/>
    <s v="00099021001 DEPOSITO DE EFECTIVO, DEPOSITANTE: EVELYN TATIANA ALI CHAVEZ, CONCEPTO: REVERSION DE BOLETA DE HABER MENSUAL, CUENTA DE DEPOSITO: CUENTA UNICA DEL TESORO /DJBR."/>
    <m/>
    <m/>
    <m/>
    <m/>
    <m/>
    <m/>
    <n v="0"/>
    <n v="3649.58"/>
    <s v="NO_CONCILIADO"/>
    <m/>
    <m/>
  </r>
  <r>
    <x v="0"/>
    <m/>
    <x v="0"/>
    <x v="26"/>
    <s v="B20915930002"/>
    <s v="BOD"/>
    <n v="2091593"/>
    <m/>
    <s v="00099021001 DEP.DE CHEQ.AJENOS,RET.DE CAM.,CONCEPTO: RAUL VICENTE VEIZAGA REJAS,DEP.: BANCO UNION S.A , PROCEDENCIA: BANCO UNION S.A., CHEQUE: 187962, FECHA DE EMISION:10/02/2023"/>
    <m/>
    <m/>
    <m/>
    <m/>
    <m/>
    <m/>
    <n v="0"/>
    <n v="2252.5"/>
    <s v="NO_CONCILIADO"/>
    <m/>
    <m/>
  </r>
  <r>
    <x v="11"/>
    <m/>
    <x v="11"/>
    <x v="27"/>
    <s v="O20919690002"/>
    <s v="BOD"/>
    <n v="2091969"/>
    <m/>
    <s v="00099021001 DEPOSITO DE EFECTIVO, DEPOSITANTE: EDWIN VICTOR LAMAS SIVILA, CONCEPTO: DEPÓSITO POR DEVOLUCIÓN SUELDO SUPERIOR AL PRESIDENTE, CUENTA DE DEPOSITO: CUENTA UNICA DEL TESORO /DJBR."/>
    <m/>
    <m/>
    <m/>
    <m/>
    <m/>
    <m/>
    <n v="0"/>
    <n v="100"/>
    <s v="NO_CONCILIADO"/>
    <m/>
    <m/>
  </r>
  <r>
    <x v="5"/>
    <m/>
    <x v="5"/>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m/>
    <m/>
  </r>
  <r>
    <x v="5"/>
    <m/>
    <x v="5"/>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m/>
    <m/>
  </r>
  <r>
    <x v="12"/>
    <m/>
    <x v="12"/>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m/>
    <m/>
  </r>
  <r>
    <x v="12"/>
    <m/>
    <x v="12"/>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m/>
    <m/>
  </r>
  <r>
    <x v="0"/>
    <m/>
    <x v="0"/>
    <x v="28"/>
    <s v="B20922990002"/>
    <s v="BOD"/>
    <n v="2092299"/>
    <m/>
    <s v="00099021001 DEP.DE CHEQ.AJENOS,RET.DE CAM.,CONCEPTO: OLGA BETZABE CARTAGENA FORONDA,DEP.: BANCO UNION SA , PROCEDENCIA: BANCO UNION S.A., CHEQUE: 187968, FECHA DE EMISION:14/02/2023"/>
    <m/>
    <m/>
    <m/>
    <m/>
    <m/>
    <m/>
    <n v="0"/>
    <n v="5531"/>
    <s v="NO_CONCILIADO"/>
    <m/>
    <m/>
  </r>
  <r>
    <x v="0"/>
    <m/>
    <x v="0"/>
    <x v="29"/>
    <s v="O20926820002"/>
    <s v="BOD"/>
    <n v="2092682"/>
    <m/>
    <s v="00099021001 DEPOSITO DE EFECTIVO, DEPOSITANTE: MARIO ALEJANDRO ROCA ALVAREZ, CONCEPTO: REGULARIZACION DE TOPE SALARIAL GESTION 2021, CUENTA DE DEPOSITO: CUENTA UNICA DEL TESORO"/>
    <m/>
    <m/>
    <m/>
    <m/>
    <m/>
    <m/>
    <n v="0"/>
    <n v="48314.87"/>
    <s v="NO_CONCILIADO"/>
    <m/>
    <m/>
  </r>
  <r>
    <x v="0"/>
    <m/>
    <x v="0"/>
    <x v="29"/>
    <s v="O20927660002"/>
    <s v="BOD"/>
    <n v="2092766"/>
    <m/>
    <s v="00099021001 DEPOSITO DE EFECTIVO, DEPOSITANTE: CARLOS DENCEL PELAEZ PACHECO, CONCEPTO: RENUMERACION MAXIMA PERMITIDA ENERO 2023, CUENTA DE DEPOSITO: CUENTA UNICA DEL TESORO"/>
    <m/>
    <m/>
    <m/>
    <m/>
    <m/>
    <m/>
    <n v="0"/>
    <n v="2589.23"/>
    <s v="NO_CONCILIADO"/>
    <m/>
    <m/>
  </r>
  <r>
    <x v="0"/>
    <m/>
    <x v="0"/>
    <x v="29"/>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m/>
    <m/>
  </r>
  <r>
    <x v="0"/>
    <m/>
    <x v="0"/>
    <x v="29"/>
    <s v="B20927250002"/>
    <s v="BOD"/>
    <n v="2092725"/>
    <m/>
    <s v="00099021001 DEP.DE CHEQ.AJENOS,RET.DE CAM.,CONCEPTO: GASTON ENRIQUE ARANIBAR BELTRAN,DEP.: BANCO UNION S.A. , PROCEDENCIA: BANCO UNION S.A., CHEQUE: 187969, FECHA DE EMISION:15/02/2023"/>
    <m/>
    <m/>
    <m/>
    <m/>
    <m/>
    <m/>
    <n v="0"/>
    <n v="9045.0400000000009"/>
    <s v="NO_CONCILIADO"/>
    <m/>
    <m/>
  </r>
  <r>
    <x v="1"/>
    <m/>
    <x v="1"/>
    <x v="29"/>
    <s v="Q17636710002"/>
    <s v="CRV"/>
    <n v="1763671"/>
    <m/>
    <s v="NUMERO DE LIBRETA CUT: 00099021001 OPERACIÓN E18 TRANSFERENCIA DEL SISTEMA FINANCIERO POR CUENTA DE TERCEROS A LA CUT devolucion pagos de cc no cobrados octubre 2022"/>
    <m/>
    <m/>
    <m/>
    <m/>
    <m/>
    <m/>
    <n v="0"/>
    <n v="189745.18"/>
    <s v="NO_CONCILIADO"/>
    <m/>
    <m/>
  </r>
  <r>
    <x v="0"/>
    <m/>
    <x v="0"/>
    <x v="30"/>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m/>
    <m/>
  </r>
  <r>
    <x v="0"/>
    <m/>
    <x v="0"/>
    <x v="30"/>
    <s v="B20931780002"/>
    <s v="BOD"/>
    <n v="2093178"/>
    <m/>
    <s v="00099021001 DEP.DE CHEQ.AJENOS,RET.DE CAM.,CONCEPTO: EDDY WILMER LAURA BALTAZAR,DEP.: BANCO UNION SA , PROCEDENCIA: BANCO UNION S.A., CHEQUE: 187973, FECHA DE EMISION:16/02/2023"/>
    <m/>
    <m/>
    <m/>
    <m/>
    <m/>
    <m/>
    <n v="0"/>
    <n v="30000"/>
    <s v="NO_CONCILIADO"/>
    <m/>
    <m/>
  </r>
  <r>
    <x v="0"/>
    <m/>
    <x v="0"/>
    <x v="30"/>
    <s v="B20931840002"/>
    <s v="BOD"/>
    <n v="2093184"/>
    <m/>
    <s v="00099021001 DEP.DE CHEQ.AJENOS,RET.DE CAM.,CONCEPTO: GLADIS CLEMENCIA PATZY CALVIMONTES,DEP.: BANCO UNION SA , PROCEDENCIA: BANCO UNION S.A., CHEQUE: 187970, FECHA DE EMISION:16/02/2023"/>
    <m/>
    <m/>
    <m/>
    <m/>
    <m/>
    <m/>
    <n v="0"/>
    <n v="568.66"/>
    <s v="NO_CONCILIADO"/>
    <m/>
    <m/>
  </r>
  <r>
    <x v="0"/>
    <m/>
    <x v="0"/>
    <x v="31"/>
    <s v="O20935350002"/>
    <s v="BOD"/>
    <n v="2093535"/>
    <m/>
    <s v="00099021001 DEPOSITO DE EFECTIVO, DEPOSITANTE: CAFETERIA &quot;ELY&quot;, CONCEPTO: DEVOLUCIÓN DE RECURSOS ORDINARIOS DICIEMBRE - 2022, CUENTA DE DEPOSITO: CUENTA UNICA DEL TESORO"/>
    <m/>
    <m/>
    <m/>
    <m/>
    <m/>
    <m/>
    <n v="0"/>
    <n v="274.3"/>
    <s v="NO_CONCILIADO"/>
    <m/>
    <m/>
  </r>
  <r>
    <x v="1"/>
    <m/>
    <x v="1"/>
    <x v="31"/>
    <s v="B20934680002"/>
    <s v="BOD"/>
    <n v="2093468"/>
    <m/>
    <s v="00099021001 DEP.DE CHEQ.AJENOS,RET.DE CAM.,CONCEPTO: FRACCION COMPLEMENTARIA MENSUAL,DEP.: FUTURO DE BOLIVIA SA AFP , PROCEDENCIA: BANCO DE CREDITO DE BOLIVIA S.A., CHEQUE: 68936, FECHA DE EMISION:17/02/2023"/>
    <m/>
    <m/>
    <m/>
    <m/>
    <m/>
    <m/>
    <n v="0"/>
    <n v="12091.45"/>
    <s v="NO_CONCILIADO"/>
    <m/>
    <m/>
  </r>
  <r>
    <x v="1"/>
    <m/>
    <x v="1"/>
    <x v="31"/>
    <s v="B20934700002"/>
    <s v="BOD"/>
    <n v="2093470"/>
    <m/>
    <s v="00099021001 DEP.DE CHEQ.AJENOS,RET.DE CAM.,CONCEPTO: COMPENSACION MENSUAL DE COTIZACIONES,DEP.: FUTURO DE BOLIVIA SA AFP , PROCEDENCIA: BANCO DE CREDITO DE BOLIVIA S.A., CHEQUE: 68935, FECHA DE EMISION:17/02/2023"/>
    <m/>
    <m/>
    <m/>
    <m/>
    <m/>
    <m/>
    <n v="0"/>
    <n v="402043.43"/>
    <s v="NO_CONCILIADO"/>
    <m/>
    <m/>
  </r>
  <r>
    <x v="13"/>
    <m/>
    <x v="13"/>
    <x v="32"/>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m/>
    <m/>
  </r>
  <r>
    <x v="8"/>
    <m/>
    <x v="8"/>
    <x v="32"/>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m/>
    <m/>
  </r>
  <r>
    <x v="0"/>
    <m/>
    <x v="0"/>
    <x v="33"/>
    <s v="O20942750002"/>
    <s v="BOD"/>
    <n v="2094275"/>
    <m/>
    <s v="00099021001 DEPOSITO DE EFECTIVO, DEPOSITANTE: ROSA AMALIA QUISBERT DE MARCA, CONCEPTO: DEVOLUCION DE RETROACTIVO, CUENTA DE DEPOSITO: CUENTA UNICA DEL TESORO"/>
    <m/>
    <m/>
    <m/>
    <m/>
    <m/>
    <m/>
    <n v="0"/>
    <n v="200"/>
    <s v="NO_CONCILIADO"/>
    <m/>
    <m/>
  </r>
  <r>
    <x v="10"/>
    <m/>
    <x v="10"/>
    <x v="33"/>
    <s v="O20943930002"/>
    <s v="BOD"/>
    <n v="2094393"/>
    <m/>
    <s v="00099021001 DEPOSITO DE EFECTIVO, DEPOSITANTE: JORGE LUIS CRUZ TAMBO, CONCEPTO: DEVOLUCION DE DOBLE ABONO DE REFRIGERIO POR 1 DIA EN FEBRERO DE 2022, CUENTA DE DEPOSITO: CUENTA UNICA DEL TESORO /DJBR."/>
    <m/>
    <m/>
    <m/>
    <m/>
    <m/>
    <m/>
    <n v="0"/>
    <n v="18"/>
    <s v="NO_CONCILIADO"/>
    <m/>
    <m/>
  </r>
  <r>
    <x v="10"/>
    <m/>
    <x v="10"/>
    <x v="33"/>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m/>
    <m/>
  </r>
  <r>
    <x v="6"/>
    <m/>
    <x v="6"/>
    <x v="33"/>
    <s v="B20941840002"/>
    <s v="BOD"/>
    <n v="2094184"/>
    <m/>
    <s v="00099021001 DEP.DE CHEQ.AJENOS,RET.DE CAM.,CONCEPTO: PAGO POR DESCUENTO RECURSOS PUBLICOS,DEP.: CAJA NACIONAL DE SALUD , PROCEDENCIA: BANCO UNION S.A., CHEQUE: 66138, FECHA DE EMISION:22/02/2023"/>
    <m/>
    <m/>
    <m/>
    <m/>
    <m/>
    <m/>
    <n v="0"/>
    <n v="12790.75"/>
    <s v="NO_CONCILIADO"/>
    <m/>
    <m/>
  </r>
  <r>
    <x v="0"/>
    <m/>
    <x v="0"/>
    <x v="34"/>
    <s v="O20946550002"/>
    <s v="BOD"/>
    <n v="2094655"/>
    <m/>
    <s v="00099021001 DEPOSITO DE EFECTIVO, DEPOSITANTE: CESAR ALVARO HUAYNOCA DELGADO, CONCEPTO: DEVOLUCION DE SUELDO DEL MES DE ENERO DE LA GESTIÓN 2023, CUENTA DE DEPOSITO: CUENTA UNICA DEL TESORO"/>
    <m/>
    <m/>
    <m/>
    <m/>
    <m/>
    <m/>
    <n v="0"/>
    <n v="3101.29"/>
    <s v="NO_CONCILIADO"/>
    <m/>
    <m/>
  </r>
  <r>
    <x v="0"/>
    <m/>
    <x v="0"/>
    <x v="34"/>
    <s v="O20947040002"/>
    <s v="BOD"/>
    <n v="2094704"/>
    <m/>
    <s v="00099021001 DEPOSITO DE EFECTIVO, DEPOSITANTE: JORGE JUANIQUINA AGATA, CONCEPTO: DEVOLUCION POR REMUNERACION MAXIMA PERMITIDA EN EL SECTOR PUBLICO, CUENTA DE DEPOSITO: CUENTA UNICA DEL TESORO"/>
    <m/>
    <m/>
    <m/>
    <m/>
    <m/>
    <m/>
    <n v="0"/>
    <n v="5261.73"/>
    <s v="NO_CONCILIADO"/>
    <m/>
    <m/>
  </r>
  <r>
    <x v="0"/>
    <m/>
    <x v="0"/>
    <x v="34"/>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m/>
    <m/>
  </r>
  <r>
    <x v="1"/>
    <m/>
    <x v="1"/>
    <x v="34"/>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m/>
    <m/>
  </r>
  <r>
    <x v="0"/>
    <m/>
    <x v="0"/>
    <x v="35"/>
    <s v="O20949710002"/>
    <s v="BOD"/>
    <n v="2094971"/>
    <m/>
    <s v="00099021001 DEPOSITO DE EFECTIVO, DEPOSITANTE: MARTHA RAQUEL CUEVAS COYAURI, CONCEPTO: PAGO POR EXCESO DE USO TELEFONICO, CUENTA DE DEPOSITO: CUENTA UNICA DEL TESORO"/>
    <m/>
    <m/>
    <m/>
    <m/>
    <m/>
    <m/>
    <n v="0"/>
    <n v="2.78"/>
    <s v="NO_CONCILIADO"/>
    <m/>
    <m/>
  </r>
  <r>
    <x v="14"/>
    <m/>
    <x v="14"/>
    <x v="35"/>
    <s v="O20951070002"/>
    <s v="BOD"/>
    <n v="2095107"/>
    <m/>
    <s v="00099021001 DEPOSITO DE EFECTIVO, DEPOSITANTE: MILENKA CELIA LOZA CALLISAYA CI. 4876257, CONCEPTO: TARJETA MAGNETICA (ASAMBLEA), CUENTA DE DEPOSITO: CUENTA UNICA DEL TESORO"/>
    <m/>
    <m/>
    <m/>
    <m/>
    <m/>
    <m/>
    <n v="0"/>
    <n v="120"/>
    <s v="NO_CONCILIADO"/>
    <m/>
    <m/>
  </r>
  <r>
    <x v="7"/>
    <m/>
    <x v="7"/>
    <x v="35"/>
    <s v="T04422350001"/>
    <s v="DEV"/>
    <n v="442235"/>
    <m/>
    <s v="CONTABILIZACION ORDENES DE TRANSFERENCIA GRACOS"/>
    <m/>
    <m/>
    <m/>
    <m/>
    <m/>
    <m/>
    <n v="39824.22"/>
    <n v="0"/>
    <s v="NO_CONCILIADO"/>
    <m/>
    <m/>
  </r>
  <r>
    <x v="7"/>
    <m/>
    <x v="7"/>
    <x v="35"/>
    <s v="T04422370001"/>
    <s v="DEV"/>
    <n v="442237"/>
    <m/>
    <s v="CONTABILIZACION ORDENES DE TRANSFERENCIA GRACOS"/>
    <m/>
    <m/>
    <m/>
    <m/>
    <m/>
    <m/>
    <n v="39824.22"/>
    <n v="0"/>
    <s v="NO_CONCILIADO"/>
    <m/>
    <m/>
  </r>
  <r>
    <x v="7"/>
    <m/>
    <x v="7"/>
    <x v="35"/>
    <s v="T04422390001"/>
    <s v="DEV"/>
    <n v="442239"/>
    <m/>
    <s v="CONTABILIZACION ORDENES DE TRANSFERENCIA GRACOS"/>
    <m/>
    <m/>
    <m/>
    <m/>
    <m/>
    <m/>
    <n v="39824.22"/>
    <n v="0"/>
    <s v="NO_CONCILIADO"/>
    <m/>
    <m/>
  </r>
  <r>
    <x v="7"/>
    <m/>
    <x v="7"/>
    <x v="35"/>
    <s v="T04422410001"/>
    <s v="DEV"/>
    <n v="442241"/>
    <m/>
    <s v="CONTABILIZACION ORDENES DE TRANSFERENCIA GRACOS"/>
    <m/>
    <m/>
    <m/>
    <m/>
    <m/>
    <m/>
    <n v="47558.39"/>
    <n v="0"/>
    <s v="NO_CONCILIADO"/>
    <m/>
    <m/>
  </r>
  <r>
    <x v="7"/>
    <m/>
    <x v="7"/>
    <x v="35"/>
    <s v="T04422430001"/>
    <s v="DEV"/>
    <n v="442243"/>
    <m/>
    <s v="CONTABILIZACION ORDENES DE TRANSFERENCIA GRACOS"/>
    <m/>
    <m/>
    <m/>
    <m/>
    <m/>
    <m/>
    <n v="4932.13"/>
    <n v="0"/>
    <s v="NO_CONCILIADO"/>
    <m/>
    <m/>
  </r>
  <r>
    <x v="7"/>
    <m/>
    <x v="7"/>
    <x v="35"/>
    <s v="T04422450001"/>
    <s v="DEV"/>
    <n v="442245"/>
    <m/>
    <s v="CONTABILIZACION ORDENES DE TRANSFERENCIA GRACOS"/>
    <m/>
    <m/>
    <m/>
    <m/>
    <m/>
    <m/>
    <n v="1268"/>
    <n v="0"/>
    <s v="NO_CONCILIADO"/>
    <m/>
    <m/>
  </r>
  <r>
    <x v="7"/>
    <m/>
    <x v="7"/>
    <x v="35"/>
    <s v="T04422470001"/>
    <s v="DEV"/>
    <n v="442247"/>
    <m/>
    <s v="CONTABILIZACION ORDENES DE TRANSFERENCIA GRACOS"/>
    <m/>
    <m/>
    <m/>
    <m/>
    <m/>
    <m/>
    <n v="13955.3"/>
    <n v="0"/>
    <s v="NO_CONCILIADO"/>
    <m/>
    <m/>
  </r>
  <r>
    <x v="7"/>
    <m/>
    <x v="7"/>
    <x v="35"/>
    <s v="T04422490001"/>
    <s v="DEV"/>
    <n v="442249"/>
    <m/>
    <s v="CONTABILIZACION ORDENES DE TRANSFERENCIA GRACOS"/>
    <m/>
    <m/>
    <m/>
    <m/>
    <m/>
    <m/>
    <n v="13942.2"/>
    <n v="0"/>
    <s v="NO_CONCILIADO"/>
    <m/>
    <m/>
  </r>
  <r>
    <x v="7"/>
    <m/>
    <x v="7"/>
    <x v="35"/>
    <s v="T04422510001"/>
    <s v="DEV"/>
    <n v="442251"/>
    <m/>
    <s v="CONTABILIZACION ORDENES DE TRANSFERENCIA GRACOS"/>
    <m/>
    <m/>
    <m/>
    <m/>
    <m/>
    <m/>
    <n v="9854.32"/>
    <n v="0"/>
    <s v="NO_CONCILIADO"/>
    <m/>
    <m/>
  </r>
  <r>
    <x v="7"/>
    <m/>
    <x v="7"/>
    <x v="35"/>
    <s v="T04422530001"/>
    <s v="DEV"/>
    <n v="442253"/>
    <m/>
    <s v="CONTABILIZACION ORDENES DE TRANSFERENCIA GRACOS"/>
    <m/>
    <m/>
    <m/>
    <m/>
    <m/>
    <m/>
    <n v="38293.89"/>
    <n v="0"/>
    <s v="NO_CONCILIADO"/>
    <m/>
    <m/>
  </r>
  <r>
    <x v="7"/>
    <m/>
    <x v="7"/>
    <x v="35"/>
    <s v="T04422560001"/>
    <s v="DEV"/>
    <n v="442256"/>
    <m/>
    <s v="CONTABILIZACION ORDENES DE TRANSFERENCIA GRACOS"/>
    <m/>
    <m/>
    <m/>
    <m/>
    <m/>
    <m/>
    <n v="521523.89"/>
    <n v="0"/>
    <s v="NO_CONCILIADO"/>
    <m/>
    <m/>
  </r>
  <r>
    <x v="7"/>
    <m/>
    <x v="7"/>
    <x v="35"/>
    <s v="T04422580001"/>
    <s v="DEV"/>
    <n v="442258"/>
    <m/>
    <s v="CONTABILIZACION ORDENES DE TRANSFERENCIA GRACOS"/>
    <m/>
    <m/>
    <m/>
    <m/>
    <m/>
    <m/>
    <n v="16282211.65"/>
    <n v="0"/>
    <s v="NO_CONCILIADO"/>
    <m/>
    <m/>
  </r>
  <r>
    <x v="7"/>
    <m/>
    <x v="7"/>
    <x v="35"/>
    <s v="T04422600001"/>
    <s v="DEV"/>
    <n v="442260"/>
    <m/>
    <s v="CONTABILIZACION ORDENES DE TRANSFERENCIA GRACOS"/>
    <m/>
    <m/>
    <m/>
    <m/>
    <m/>
    <m/>
    <n v="10459479.869999999"/>
    <n v="0"/>
    <s v="NO_CONCILIADO"/>
    <m/>
    <m/>
  </r>
  <r>
    <x v="7"/>
    <m/>
    <x v="7"/>
    <x v="35"/>
    <s v="T04422620001"/>
    <s v="DEV"/>
    <n v="442262"/>
    <m/>
    <s v="CONTABILIZACION ORDENES DE TRANSFERENCIA GRACOS"/>
    <m/>
    <m/>
    <m/>
    <m/>
    <m/>
    <m/>
    <n v="2995613.69"/>
    <n v="0"/>
    <s v="NO_CONCILIADO"/>
    <m/>
    <m/>
  </r>
  <r>
    <x v="7"/>
    <m/>
    <x v="7"/>
    <x v="35"/>
    <s v="T04422640001"/>
    <s v="DEV"/>
    <n v="442264"/>
    <m/>
    <s v="CONTABILIZACION ORDENES DE TRANSFERENCIA GRACOS"/>
    <m/>
    <m/>
    <m/>
    <m/>
    <m/>
    <m/>
    <n v="98258.73"/>
    <n v="0"/>
    <s v="NO_CONCILIADO"/>
    <m/>
    <m/>
  </r>
  <r>
    <x v="7"/>
    <m/>
    <x v="7"/>
    <x v="35"/>
    <s v="T04422660001"/>
    <s v="DEV"/>
    <n v="442266"/>
    <m/>
    <s v="CONTABILIZACION ORDENES DE TRANSFERENCIA GRACOS"/>
    <m/>
    <m/>
    <m/>
    <m/>
    <m/>
    <m/>
    <n v="1924343.05"/>
    <n v="0"/>
    <s v="NO_CONCILIADO"/>
    <m/>
    <m/>
  </r>
  <r>
    <x v="7"/>
    <m/>
    <x v="7"/>
    <x v="35"/>
    <s v="T04422680001"/>
    <s v="DEV"/>
    <n v="442268"/>
    <m/>
    <s v="CONTABILIZACION ORDENES DE TRANSFERENCIA GRACOS"/>
    <m/>
    <m/>
    <m/>
    <m/>
    <m/>
    <m/>
    <n v="2093294.08"/>
    <n v="0"/>
    <s v="NO_CONCILIADO"/>
    <m/>
    <m/>
  </r>
  <r>
    <x v="7"/>
    <m/>
    <x v="7"/>
    <x v="35"/>
    <s v="T04422700001"/>
    <s v="DEV"/>
    <n v="442270"/>
    <m/>
    <s v="CONTABILIZACION ORDENES DE TRANSFERENCIA GRACOS"/>
    <m/>
    <m/>
    <m/>
    <m/>
    <m/>
    <m/>
    <n v="2091330.75"/>
    <n v="0"/>
    <s v="NO_CONCILIADO"/>
    <m/>
    <m/>
  </r>
  <r>
    <x v="7"/>
    <m/>
    <x v="7"/>
    <x v="35"/>
    <s v="T04422720001"/>
    <s v="DEV"/>
    <n v="442272"/>
    <m/>
    <s v="CONTABILIZACION ORDENES DE TRANSFERENCIA GRACOS"/>
    <m/>
    <m/>
    <m/>
    <m/>
    <m/>
    <m/>
    <n v="5744085.5800000001"/>
    <n v="0"/>
    <s v="NO_CONCILIADO"/>
    <m/>
    <m/>
  </r>
  <r>
    <x v="7"/>
    <m/>
    <x v="7"/>
    <x v="35"/>
    <s v="T04422740001"/>
    <s v="DEV"/>
    <n v="442274"/>
    <m/>
    <s v="CONTABILIZACION ORDENES DE TRANSFERENCIA GRACOS"/>
    <m/>
    <m/>
    <m/>
    <m/>
    <m/>
    <m/>
    <n v="1478150.34"/>
    <n v="0"/>
    <s v="NO_CONCILIADO"/>
    <m/>
    <m/>
  </r>
  <r>
    <x v="7"/>
    <m/>
    <x v="7"/>
    <x v="35"/>
    <s v="T04422820001"/>
    <s v="DEV"/>
    <n v="442282"/>
    <m/>
    <s v="CONTABILIZACION ORDENES DE TRANSFERENCIA GRACOS"/>
    <m/>
    <m/>
    <m/>
    <m/>
    <m/>
    <m/>
    <n v="3439163.11"/>
    <n v="0"/>
    <s v="NO_CONCILIADO"/>
    <m/>
    <m/>
  </r>
  <r>
    <x v="7"/>
    <m/>
    <x v="7"/>
    <x v="35"/>
    <s v="T04422760001"/>
    <s v="DEV"/>
    <n v="442276"/>
    <m/>
    <s v="CONTABILIZACION ORDENES DE TRANSFERENCIA GRACOS"/>
    <m/>
    <m/>
    <m/>
    <m/>
    <m/>
    <m/>
    <n v="4865829.5599999996"/>
    <n v="0"/>
    <s v="NO_CONCILIADO"/>
    <m/>
    <m/>
  </r>
  <r>
    <x v="7"/>
    <m/>
    <x v="7"/>
    <x v="35"/>
    <s v="T04422780001"/>
    <s v="DEV"/>
    <n v="442278"/>
    <m/>
    <s v="CONTABILIZACION ORDENES DE TRANSFERENCIA GRACOS"/>
    <m/>
    <m/>
    <m/>
    <m/>
    <m/>
    <m/>
    <n v="4870397.63"/>
    <n v="0"/>
    <s v="NO_CONCILIADO"/>
    <m/>
    <m/>
  </r>
  <r>
    <x v="7"/>
    <m/>
    <x v="7"/>
    <x v="35"/>
    <s v="T04422800001"/>
    <s v="DEV"/>
    <n v="442280"/>
    <m/>
    <s v="CONTABILIZACION ORDENES DE TRANSFERENCIA GRACOS"/>
    <m/>
    <m/>
    <m/>
    <m/>
    <m/>
    <m/>
    <n v="1252144.8899999999"/>
    <n v="0"/>
    <s v="NO_CONCILIADO"/>
    <m/>
    <m/>
  </r>
  <r>
    <x v="7"/>
    <m/>
    <x v="7"/>
    <x v="35"/>
    <s v="T04422840001"/>
    <s v="DEV"/>
    <n v="442284"/>
    <m/>
    <s v="CONTABILIZACION ORDENES DE TRANSFERENCIA GRACOS"/>
    <m/>
    <m/>
    <m/>
    <m/>
    <m/>
    <m/>
    <n v="13364572.42"/>
    <n v="0"/>
    <s v="NO_CONCILIADO"/>
    <m/>
    <m/>
  </r>
  <r>
    <x v="7"/>
    <m/>
    <x v="7"/>
    <x v="35"/>
    <s v="T04422860001"/>
    <s v="DEV"/>
    <n v="442286"/>
    <m/>
    <s v="CONTABILIZACION ORDENES DE TRANSFERENCIA GRACOS"/>
    <m/>
    <m/>
    <m/>
    <m/>
    <m/>
    <m/>
    <n v="2458824.17"/>
    <n v="0"/>
    <s v="NO_CONCILIADO"/>
    <m/>
    <m/>
  </r>
  <r>
    <x v="7"/>
    <m/>
    <x v="7"/>
    <x v="35"/>
    <s v="T04422880001"/>
    <s v="DEV"/>
    <n v="442288"/>
    <m/>
    <s v="CONTABILIZACION ORDENES DE TRANSFERENCIA GRACOS"/>
    <m/>
    <m/>
    <m/>
    <m/>
    <m/>
    <m/>
    <n v="632739.85"/>
    <n v="0"/>
    <s v="NO_CONCILIADO"/>
    <m/>
    <m/>
  </r>
  <r>
    <x v="7"/>
    <m/>
    <x v="7"/>
    <x v="35"/>
    <s v="T04422900001"/>
    <s v="DEV"/>
    <n v="442290"/>
    <m/>
    <s v="CONTABILIZACION ORDENES DE TRANSFERENCIA GRACOS"/>
    <m/>
    <m/>
    <m/>
    <m/>
    <m/>
    <m/>
    <n v="16597871.869999999"/>
    <n v="0"/>
    <s v="NO_CONCILIADO"/>
    <m/>
    <m/>
  </r>
  <r>
    <x v="7"/>
    <m/>
    <x v="7"/>
    <x v="35"/>
    <s v="T04422920001"/>
    <s v="DEV"/>
    <n v="442292"/>
    <m/>
    <s v="CONTABILIZACION ORDENES DE TRANSFERENCIA GRACOS"/>
    <m/>
    <m/>
    <m/>
    <m/>
    <m/>
    <m/>
    <n v="16273999.4"/>
    <n v="0"/>
    <s v="NO_CONCILIADO"/>
    <m/>
    <m/>
  </r>
  <r>
    <x v="7"/>
    <m/>
    <x v="7"/>
    <x v="35"/>
    <s v="T04422940001"/>
    <s v="DEV"/>
    <n v="442294"/>
    <m/>
    <s v="CONTABILIZACION ORDENES DE TRANSFERENCIA GRACOS"/>
    <m/>
    <m/>
    <m/>
    <m/>
    <m/>
    <m/>
    <n v="8037602.6900000004"/>
    <n v="0"/>
    <s v="NO_CONCILIADO"/>
    <m/>
    <m/>
  </r>
  <r>
    <x v="7"/>
    <m/>
    <x v="7"/>
    <x v="35"/>
    <s v="T04422960001"/>
    <s v="DEV"/>
    <n v="442296"/>
    <m/>
    <s v="CONTABILIZACION ORDENES DE TRANSFERENCIA GRACOS"/>
    <m/>
    <m/>
    <m/>
    <m/>
    <m/>
    <m/>
    <n v="93539454.129999995"/>
    <n v="0"/>
    <s v="NO_CONCILIADO"/>
    <m/>
    <m/>
  </r>
  <r>
    <x v="7"/>
    <m/>
    <x v="7"/>
    <x v="35"/>
    <s v="T04422980001"/>
    <s v="DEV"/>
    <n v="442298"/>
    <m/>
    <s v="CONTABILIZACION ORDENES DE TRANSFERENCIA GRACOS"/>
    <m/>
    <m/>
    <m/>
    <m/>
    <m/>
    <m/>
    <n v="40203203.899999999"/>
    <n v="0"/>
    <s v="NO_CONCILIADO"/>
    <m/>
    <m/>
  </r>
  <r>
    <x v="7"/>
    <m/>
    <x v="7"/>
    <x v="35"/>
    <s v="T04423000001"/>
    <s v="DEV"/>
    <n v="442300"/>
    <m/>
    <s v="CONTABILIZACION ORDENES DE TRANSFERENCIA GRACOS"/>
    <m/>
    <m/>
    <m/>
    <m/>
    <m/>
    <m/>
    <n v="7133755.8499999996"/>
    <n v="0"/>
    <s v="NO_CONCILIADO"/>
    <m/>
    <m/>
  </r>
  <r>
    <x v="7"/>
    <m/>
    <x v="7"/>
    <x v="35"/>
    <s v="T04423020001"/>
    <s v="DEV"/>
    <n v="442302"/>
    <m/>
    <s v="CONTABILIZACION ORDENES DE TRANSFERENCIA GRACOS"/>
    <m/>
    <m/>
    <m/>
    <m/>
    <m/>
    <m/>
    <n v="16985.98"/>
    <n v="0"/>
    <s v="NO_CONCILIADO"/>
    <m/>
    <m/>
  </r>
  <r>
    <x v="7"/>
    <m/>
    <x v="7"/>
    <x v="35"/>
    <s v="T04423040001"/>
    <s v="DEV"/>
    <n v="442304"/>
    <m/>
    <s v="CONTABILIZACION ORDENES DE TRANSFERENCIA GRACOS"/>
    <m/>
    <m/>
    <m/>
    <m/>
    <m/>
    <m/>
    <n v="544.07000000000005"/>
    <n v="0"/>
    <s v="NO_CONCILIADO"/>
    <m/>
    <m/>
  </r>
  <r>
    <x v="7"/>
    <m/>
    <x v="7"/>
    <x v="35"/>
    <s v="T04423060001"/>
    <s v="DEV"/>
    <n v="442306"/>
    <m/>
    <s v="CONTABILIZACION ORDENES DE TRANSFERENCIA GRACOS"/>
    <m/>
    <m/>
    <m/>
    <m/>
    <m/>
    <m/>
    <n v="557.16999999999996"/>
    <n v="0"/>
    <s v="NO_CONCILIADO"/>
    <m/>
    <m/>
  </r>
  <r>
    <x v="7"/>
    <m/>
    <x v="7"/>
    <x v="35"/>
    <s v="T04423080001"/>
    <s v="DEV"/>
    <n v="442308"/>
    <m/>
    <s v="CONTABILIZACION ORDENES DE TRANSFERENCIA GRACOS"/>
    <m/>
    <m/>
    <m/>
    <m/>
    <m/>
    <m/>
    <n v="14499.36"/>
    <n v="0"/>
    <s v="NO_CONCILIADO"/>
    <m/>
    <m/>
  </r>
  <r>
    <x v="7"/>
    <m/>
    <x v="7"/>
    <x v="35"/>
    <s v="T04423100001"/>
    <s v="DEV"/>
    <n v="442310"/>
    <m/>
    <s v="CONTABILIZACION ORDENES DE TRANSFERENCIA GRACOS"/>
    <m/>
    <m/>
    <m/>
    <m/>
    <m/>
    <m/>
    <n v="14499.36"/>
    <n v="0"/>
    <s v="NO_CONCILIADO"/>
    <m/>
    <m/>
  </r>
  <r>
    <x v="7"/>
    <m/>
    <x v="7"/>
    <x v="35"/>
    <s v="T04423120001"/>
    <s v="DEV"/>
    <n v="442312"/>
    <m/>
    <s v="CONTABILIZACION ORDENES DE TRANSFERENCIA GRACOS"/>
    <m/>
    <m/>
    <m/>
    <m/>
    <m/>
    <m/>
    <n v="14499.36"/>
    <n v="0"/>
    <s v="NO_CONCILIADO"/>
    <m/>
    <m/>
  </r>
  <r>
    <x v="7"/>
    <m/>
    <x v="7"/>
    <x v="35"/>
    <s v="T04423140001"/>
    <s v="DEV"/>
    <n v="442314"/>
    <m/>
    <s v="CONTABILIZACION ORDENES DE TRANSFERENCIA GRACOS"/>
    <m/>
    <m/>
    <m/>
    <m/>
    <m/>
    <m/>
    <n v="268021.37"/>
    <n v="0"/>
    <s v="NO_CONCILIADO"/>
    <m/>
    <m/>
  </r>
  <r>
    <x v="7"/>
    <m/>
    <x v="7"/>
    <x v="35"/>
    <s v="T04423160001"/>
    <s v="DEV"/>
    <n v="442316"/>
    <m/>
    <s v="CONTABILIZACION ORDENES DE TRANSFERENCIA GRACOS"/>
    <m/>
    <m/>
    <m/>
    <m/>
    <m/>
    <m/>
    <n v="2174903.7999999998"/>
    <n v="0"/>
    <s v="NO_CONCILIADO"/>
    <m/>
    <m/>
  </r>
  <r>
    <x v="7"/>
    <m/>
    <x v="7"/>
    <x v="35"/>
    <s v="T04423180001"/>
    <s v="DEV"/>
    <n v="442318"/>
    <m/>
    <s v="CONTABILIZACION ORDENES DE TRANSFERENCIA GRACOS"/>
    <m/>
    <m/>
    <m/>
    <m/>
    <m/>
    <m/>
    <n v="2174903.7999999998"/>
    <n v="0"/>
    <s v="NO_CONCILIADO"/>
    <m/>
    <m/>
  </r>
  <r>
    <x v="7"/>
    <m/>
    <x v="7"/>
    <x v="35"/>
    <s v="T04423200001"/>
    <s v="DEV"/>
    <n v="442320"/>
    <m/>
    <s v="CONTABILIZACION ORDENES DE TRANSFERENCIA GRACOS"/>
    <m/>
    <m/>
    <m/>
    <m/>
    <m/>
    <m/>
    <n v="2174903.7999999998"/>
    <n v="0"/>
    <s v="NO_CONCILIADO"/>
    <m/>
    <m/>
  </r>
  <r>
    <x v="7"/>
    <m/>
    <x v="7"/>
    <x v="35"/>
    <s v="T04423220001"/>
    <s v="DEV"/>
    <n v="442322"/>
    <m/>
    <s v="CONTABILIZACION ORDENES DE TRANSFERENCIA GRACOS"/>
    <m/>
    <m/>
    <m/>
    <m/>
    <m/>
    <m/>
    <n v="2174903.7999999998"/>
    <n v="0"/>
    <s v="NO_CONCILIADO"/>
    <m/>
    <m/>
  </r>
  <r>
    <x v="7"/>
    <m/>
    <x v="7"/>
    <x v="35"/>
    <s v="T04423240001"/>
    <s v="DEV"/>
    <n v="442324"/>
    <m/>
    <s v="CONTABILIZACION ORDENES DE TRANSFERENCIA GRACOS"/>
    <m/>
    <m/>
    <m/>
    <m/>
    <m/>
    <m/>
    <n v="2174903.7999999998"/>
    <n v="0"/>
    <s v="NO_CONCILIADO"/>
    <m/>
    <m/>
  </r>
  <r>
    <x v="7"/>
    <m/>
    <x v="7"/>
    <x v="35"/>
    <s v="T04423260001"/>
    <s v="DEV"/>
    <n v="442326"/>
    <m/>
    <s v="CONTABILIZACION ORDENES DE TRANSFERENCIA GRACOS"/>
    <m/>
    <m/>
    <m/>
    <m/>
    <m/>
    <m/>
    <n v="6003.25"/>
    <n v="0"/>
    <s v="NO_CONCILIADO"/>
    <m/>
    <m/>
  </r>
  <r>
    <x v="7"/>
    <m/>
    <x v="7"/>
    <x v="35"/>
    <s v="T04423280001"/>
    <s v="DEV"/>
    <n v="442328"/>
    <m/>
    <s v="CONTABILIZACION ORDENES DE TRANSFERENCIA GRACOS"/>
    <m/>
    <m/>
    <m/>
    <m/>
    <m/>
    <m/>
    <n v="3856.42"/>
    <n v="0"/>
    <s v="NO_CONCILIADO"/>
    <m/>
    <m/>
  </r>
  <r>
    <x v="7"/>
    <m/>
    <x v="7"/>
    <x v="35"/>
    <s v="T04423300001"/>
    <s v="DEV"/>
    <n v="442330"/>
    <m/>
    <s v="CONTABILIZACION ORDENES DE TRANSFERENCIA GRACOS"/>
    <m/>
    <m/>
    <m/>
    <m/>
    <m/>
    <m/>
    <n v="196.88"/>
    <n v="0"/>
    <s v="NO_CONCILIADO"/>
    <m/>
    <m/>
  </r>
  <r>
    <x v="7"/>
    <m/>
    <x v="7"/>
    <x v="35"/>
    <s v="T04423320001"/>
    <s v="DEV"/>
    <n v="442332"/>
    <m/>
    <s v="CONTABILIZACION ORDENES DE TRANSFERENCIA GRACOS"/>
    <m/>
    <m/>
    <m/>
    <m/>
    <m/>
    <m/>
    <n v="5124.42"/>
    <n v="0"/>
    <s v="NO_CONCILIADO"/>
    <m/>
    <m/>
  </r>
  <r>
    <x v="7"/>
    <m/>
    <x v="7"/>
    <x v="35"/>
    <s v="T04423340001"/>
    <s v="DEV"/>
    <n v="442334"/>
    <m/>
    <s v="CONTABILIZACION ORDENES DE TRANSFERENCIA GRACOS"/>
    <m/>
    <m/>
    <m/>
    <m/>
    <m/>
    <m/>
    <n v="5973628.7999999998"/>
    <n v="0"/>
    <s v="NO_CONCILIADO"/>
    <m/>
    <m/>
  </r>
  <r>
    <x v="7"/>
    <m/>
    <x v="7"/>
    <x v="35"/>
    <s v="T04423360001"/>
    <s v="DEV"/>
    <n v="442336"/>
    <m/>
    <s v="CONTABILIZACION ORDENES DE TRANSFERENCIA GRACOS"/>
    <m/>
    <m/>
    <m/>
    <m/>
    <m/>
    <m/>
    <n v="5973628.7999999998"/>
    <n v="0"/>
    <s v="NO_CONCILIADO"/>
    <m/>
    <m/>
  </r>
  <r>
    <x v="7"/>
    <m/>
    <x v="7"/>
    <x v="35"/>
    <s v="T04423380001"/>
    <s v="DEV"/>
    <n v="442338"/>
    <m/>
    <s v="CONTABILIZACION ORDENES DE TRANSFERENCIA GRACOS"/>
    <m/>
    <m/>
    <m/>
    <m/>
    <m/>
    <m/>
    <n v="5973628.7999999998"/>
    <n v="0"/>
    <s v="NO_CONCILIADO"/>
    <m/>
    <m/>
  </r>
  <r>
    <x v="7"/>
    <m/>
    <x v="7"/>
    <x v="35"/>
    <s v="T04423400001"/>
    <s v="DEV"/>
    <n v="442340"/>
    <m/>
    <s v="CONTABILIZACION ORDENES DE TRANSFERENCIA GRACOS"/>
    <m/>
    <m/>
    <m/>
    <m/>
    <m/>
    <m/>
    <n v="5973628.7999999998"/>
    <n v="0"/>
    <s v="NO_CONCILIADO"/>
    <m/>
    <m/>
  </r>
  <r>
    <x v="7"/>
    <m/>
    <x v="7"/>
    <x v="35"/>
    <s v="T04423420001"/>
    <s v="DEV"/>
    <n v="442342"/>
    <m/>
    <s v="CONTABILIZACION ORDENES DE TRANSFERENCIA GRACOS"/>
    <m/>
    <m/>
    <m/>
    <m/>
    <m/>
    <m/>
    <n v="5973628.7999999998"/>
    <n v="0"/>
    <s v="NO_CONCILIADO"/>
    <m/>
    <m/>
  </r>
  <r>
    <x v="7"/>
    <m/>
    <x v="7"/>
    <x v="35"/>
    <s v="T04423500001"/>
    <s v="DEV"/>
    <n v="442350"/>
    <m/>
    <s v="CONTABILIZACION ORDENES DE TRANSFERENCIA GRACOS"/>
    <m/>
    <m/>
    <m/>
    <m/>
    <m/>
    <m/>
    <n v="5060276.1900000004"/>
    <n v="0"/>
    <s v="NO_CONCILIADO"/>
    <m/>
    <m/>
  </r>
  <r>
    <x v="7"/>
    <m/>
    <x v="7"/>
    <x v="35"/>
    <s v="T04423440001"/>
    <s v="DEV"/>
    <n v="442344"/>
    <m/>
    <s v="CONTABILIZACION ORDENES DE TRANSFERENCIA GRACOS"/>
    <m/>
    <m/>
    <m/>
    <m/>
    <m/>
    <m/>
    <n v="5060276.1900000004"/>
    <n v="0"/>
    <s v="NO_CONCILIADO"/>
    <m/>
    <m/>
  </r>
  <r>
    <x v="7"/>
    <m/>
    <x v="7"/>
    <x v="35"/>
    <s v="T04423460001"/>
    <s v="DEV"/>
    <n v="442346"/>
    <m/>
    <s v="CONTABILIZACION ORDENES DE TRANSFERENCIA GRACOS"/>
    <m/>
    <m/>
    <m/>
    <m/>
    <m/>
    <m/>
    <n v="5060276.1900000004"/>
    <n v="0"/>
    <s v="NO_CONCILIADO"/>
    <m/>
    <m/>
  </r>
  <r>
    <x v="7"/>
    <m/>
    <x v="7"/>
    <x v="35"/>
    <s v="T04423480001"/>
    <s v="DEV"/>
    <n v="442348"/>
    <m/>
    <s v="CONTABILIZACION ORDENES DE TRANSFERENCIA GRACOS"/>
    <m/>
    <m/>
    <m/>
    <m/>
    <m/>
    <m/>
    <n v="5060276.1900000004"/>
    <n v="0"/>
    <s v="NO_CONCILIADO"/>
    <m/>
    <m/>
  </r>
  <r>
    <x v="7"/>
    <m/>
    <x v="7"/>
    <x v="35"/>
    <s v="T04423520001"/>
    <s v="DEV"/>
    <n v="442352"/>
    <m/>
    <s v="CONTABILIZACION ORDENES DE TRANSFERENCIA GRACOS"/>
    <m/>
    <m/>
    <m/>
    <m/>
    <m/>
    <m/>
    <n v="5060276.1900000004"/>
    <n v="0"/>
    <s v="NO_CONCILIADO"/>
    <m/>
    <m/>
  </r>
  <r>
    <x v="7"/>
    <m/>
    <x v="7"/>
    <x v="35"/>
    <s v="T04423540001"/>
    <s v="DEV"/>
    <n v="442354"/>
    <m/>
    <s v="CONTABILIZACION ORDENES DE TRANSFERENCIA GRACOS"/>
    <m/>
    <m/>
    <m/>
    <m/>
    <m/>
    <m/>
    <n v="13898642.98"/>
    <n v="0"/>
    <s v="NO_CONCILIADO"/>
    <m/>
    <m/>
  </r>
  <r>
    <x v="7"/>
    <m/>
    <x v="7"/>
    <x v="35"/>
    <s v="T04423560001"/>
    <s v="DEV"/>
    <n v="442356"/>
    <m/>
    <s v="CONTABILIZACION ORDENES DE TRANSFERENCIA GRACOS"/>
    <m/>
    <m/>
    <m/>
    <m/>
    <m/>
    <m/>
    <n v="13898642.98"/>
    <n v="0"/>
    <s v="NO_CONCILIADO"/>
    <m/>
    <m/>
  </r>
  <r>
    <x v="7"/>
    <m/>
    <x v="7"/>
    <x v="35"/>
    <s v="T04423580001"/>
    <s v="DEV"/>
    <n v="442358"/>
    <m/>
    <s v="CONTABILIZACION ORDENES DE TRANSFERENCIA GRACOS"/>
    <m/>
    <m/>
    <m/>
    <m/>
    <m/>
    <m/>
    <n v="13898642.98"/>
    <n v="0"/>
    <s v="NO_CONCILIADO"/>
    <m/>
    <m/>
  </r>
  <r>
    <x v="7"/>
    <m/>
    <x v="7"/>
    <x v="35"/>
    <s v="T04423600001"/>
    <s v="DEV"/>
    <n v="442360"/>
    <m/>
    <s v="CONTABILIZACION ORDENES DE TRANSFERENCIA GRACOS"/>
    <m/>
    <m/>
    <m/>
    <m/>
    <m/>
    <m/>
    <n v="13898642.98"/>
    <n v="0"/>
    <s v="NO_CONCILIADO"/>
    <m/>
    <m/>
  </r>
  <r>
    <x v="7"/>
    <m/>
    <x v="7"/>
    <x v="35"/>
    <s v="T04423620001"/>
    <s v="DEV"/>
    <n v="442362"/>
    <m/>
    <s v="CONTABILIZACION ORDENES DE TRANSFERENCIA GRACOS"/>
    <m/>
    <m/>
    <m/>
    <m/>
    <m/>
    <m/>
    <n v="13898642.98"/>
    <n v="0"/>
    <s v="NO_CONCILIADO"/>
    <m/>
    <m/>
  </r>
  <r>
    <x v="7"/>
    <m/>
    <x v="7"/>
    <x v="35"/>
    <s v="T04423640001"/>
    <s v="DEV"/>
    <n v="442364"/>
    <m/>
    <s v="CONTABILIZACION ORDENES DE TRANSFERENCIA GRACOS"/>
    <m/>
    <m/>
    <m/>
    <m/>
    <m/>
    <m/>
    <n v="2557082.9"/>
    <n v="0"/>
    <s v="NO_CONCILIADO"/>
    <m/>
    <m/>
  </r>
  <r>
    <x v="7"/>
    <m/>
    <x v="7"/>
    <x v="35"/>
    <s v="T04423660001"/>
    <s v="DEV"/>
    <n v="442366"/>
    <m/>
    <s v="CONTABILIZACION ORDENES DE TRANSFERENCIA GRACOS"/>
    <m/>
    <m/>
    <m/>
    <m/>
    <m/>
    <m/>
    <n v="2557082.9"/>
    <n v="0"/>
    <s v="NO_CONCILIADO"/>
    <m/>
    <m/>
  </r>
  <r>
    <x v="7"/>
    <m/>
    <x v="7"/>
    <x v="35"/>
    <s v="T04423680001"/>
    <s v="DEV"/>
    <n v="442368"/>
    <m/>
    <s v="CONTABILIZACION ORDENES DE TRANSFERENCIA GRACOS"/>
    <m/>
    <m/>
    <m/>
    <m/>
    <m/>
    <m/>
    <n v="2557082.9"/>
    <n v="0"/>
    <s v="NO_CONCILIADO"/>
    <m/>
    <m/>
  </r>
  <r>
    <x v="7"/>
    <m/>
    <x v="7"/>
    <x v="35"/>
    <s v="T04423700001"/>
    <s v="DEV"/>
    <n v="442370"/>
    <m/>
    <s v="CONTABILIZACION ORDENES DE TRANSFERENCIA GRACOS"/>
    <m/>
    <m/>
    <m/>
    <m/>
    <m/>
    <m/>
    <n v="2557082.9"/>
    <n v="0"/>
    <s v="NO_CONCILIADO"/>
    <m/>
    <m/>
  </r>
  <r>
    <x v="7"/>
    <m/>
    <x v="7"/>
    <x v="35"/>
    <s v="T04423720001"/>
    <s v="DEV"/>
    <n v="442372"/>
    <m/>
    <s v="CONTABILIZACION ORDENES DE TRANSFERENCIA GRACOS"/>
    <m/>
    <m/>
    <m/>
    <m/>
    <m/>
    <m/>
    <n v="2557082.9"/>
    <n v="0"/>
    <s v="NO_CONCILIADO"/>
    <m/>
    <m/>
  </r>
  <r>
    <x v="7"/>
    <m/>
    <x v="7"/>
    <x v="35"/>
    <s v="T04423740001"/>
    <s v="DEV"/>
    <n v="442374"/>
    <m/>
    <s v="CONTABILIZACION ORDENES DE TRANSFERENCIA GRACOS"/>
    <m/>
    <m/>
    <m/>
    <m/>
    <m/>
    <m/>
    <n v="1636732.61"/>
    <n v="0"/>
    <s v="NO_CONCILIADO"/>
    <m/>
    <m/>
  </r>
  <r>
    <x v="7"/>
    <m/>
    <x v="7"/>
    <x v="35"/>
    <s v="T04423760001"/>
    <s v="DEV"/>
    <n v="442376"/>
    <m/>
    <s v="CONTABILIZACION ORDENES DE TRANSFERENCIA GRACOS"/>
    <m/>
    <m/>
    <m/>
    <m/>
    <m/>
    <m/>
    <n v="81609.72"/>
    <n v="0"/>
    <s v="NO_CONCILIADO"/>
    <m/>
    <m/>
  </r>
  <r>
    <x v="7"/>
    <m/>
    <x v="7"/>
    <x v="35"/>
    <s v="T04423780001"/>
    <s v="DEV"/>
    <n v="442378"/>
    <m/>
    <s v="CONTABILIZACION ORDENES DE TRANSFERENCIA GRACOS"/>
    <m/>
    <m/>
    <m/>
    <m/>
    <m/>
    <m/>
    <n v="2547892.2200000002"/>
    <n v="0"/>
    <s v="NO_CONCILIADO"/>
    <m/>
    <m/>
  </r>
  <r>
    <x v="7"/>
    <m/>
    <x v="7"/>
    <x v="35"/>
    <s v="T04423800001"/>
    <s v="DEV"/>
    <n v="442380"/>
    <m/>
    <s v="CONTABILIZACION ORDENES DE TRANSFERENCIA GRACOS"/>
    <m/>
    <m/>
    <m/>
    <m/>
    <m/>
    <m/>
    <n v="83573.05"/>
    <n v="0"/>
    <s v="NO_CONCILIADO"/>
    <m/>
    <m/>
  </r>
  <r>
    <x v="7"/>
    <m/>
    <x v="7"/>
    <x v="35"/>
    <s v="T04423820001"/>
    <s v="DEV"/>
    <n v="442382"/>
    <m/>
    <s v="CONTABILIZACION ORDENES DE TRANSFERENCIA GRACOS"/>
    <m/>
    <m/>
    <m/>
    <m/>
    <m/>
    <m/>
    <n v="4495478.46"/>
    <n v="0"/>
    <s v="NO_CONCILIADO"/>
    <m/>
    <m/>
  </r>
  <r>
    <x v="7"/>
    <m/>
    <x v="7"/>
    <x v="35"/>
    <s v="T04423840001"/>
    <s v="DEV"/>
    <n v="442384"/>
    <m/>
    <s v="CONTABILIZACION ORDENES DE TRANSFERENCIA GRACOS"/>
    <m/>
    <m/>
    <m/>
    <m/>
    <m/>
    <m/>
    <n v="229543.21"/>
    <n v="0"/>
    <s v="NO_CONCILIADO"/>
    <m/>
    <m/>
  </r>
  <r>
    <x v="7"/>
    <m/>
    <x v="7"/>
    <x v="35"/>
    <s v="T04423860001"/>
    <s v="DEV"/>
    <n v="442386"/>
    <m/>
    <s v="CONTABILIZACION ORDENES DE TRANSFERENCIA GRACOS"/>
    <m/>
    <m/>
    <m/>
    <m/>
    <m/>
    <m/>
    <n v="6998085.21"/>
    <n v="0"/>
    <s v="NO_CONCILIADO"/>
    <m/>
    <m/>
  </r>
  <r>
    <x v="7"/>
    <m/>
    <x v="7"/>
    <x v="35"/>
    <s v="T04423880001"/>
    <s v="DEV"/>
    <n v="442388"/>
    <m/>
    <s v="CONTABILIZACION ORDENES DE TRANSFERENCIA GRACOS"/>
    <m/>
    <m/>
    <m/>
    <m/>
    <m/>
    <m/>
    <n v="224150.64"/>
    <n v="0"/>
    <s v="NO_CONCILIADO"/>
    <m/>
    <m/>
  </r>
  <r>
    <x v="7"/>
    <m/>
    <x v="7"/>
    <x v="35"/>
    <s v="T04423900001"/>
    <s v="DEV"/>
    <n v="442390"/>
    <m/>
    <s v="CONTABILIZACION ORDENES DE TRANSFERENCIA GRACOS"/>
    <m/>
    <m/>
    <m/>
    <m/>
    <m/>
    <m/>
    <n v="194446.63"/>
    <n v="0"/>
    <s v="NO_CONCILIADO"/>
    <m/>
    <m/>
  </r>
  <r>
    <x v="7"/>
    <m/>
    <x v="7"/>
    <x v="35"/>
    <s v="T04423920001"/>
    <s v="DEV"/>
    <n v="442392"/>
    <m/>
    <s v="CONTABILIZACION ORDENES DE TRANSFERENCIA GRACOS"/>
    <m/>
    <m/>
    <m/>
    <m/>
    <m/>
    <m/>
    <n v="3808131.29"/>
    <n v="0"/>
    <s v="NO_CONCILIADO"/>
    <m/>
    <m/>
  </r>
  <r>
    <x v="7"/>
    <m/>
    <x v="7"/>
    <x v="35"/>
    <s v="T04423940001"/>
    <s v="DEV"/>
    <n v="442394"/>
    <m/>
    <s v="CONTABILIZACION ORDENES DE TRANSFERENCIA GRACOS"/>
    <m/>
    <m/>
    <m/>
    <m/>
    <m/>
    <m/>
    <n v="5928095.8899999997"/>
    <n v="0"/>
    <s v="NO_CONCILIADO"/>
    <m/>
    <m/>
  </r>
  <r>
    <x v="7"/>
    <m/>
    <x v="7"/>
    <x v="35"/>
    <s v="T04423960001"/>
    <s v="DEV"/>
    <n v="442396"/>
    <m/>
    <s v="CONTABILIZACION ORDENES DE TRANSFERENCIA GRACOS"/>
    <m/>
    <m/>
    <m/>
    <m/>
    <m/>
    <m/>
    <n v="189878.63"/>
    <n v="0"/>
    <s v="NO_CONCILIADO"/>
    <m/>
    <m/>
  </r>
  <r>
    <x v="7"/>
    <m/>
    <x v="7"/>
    <x v="35"/>
    <s v="T04423980001"/>
    <s v="DEV"/>
    <n v="442398"/>
    <m/>
    <s v="CONTABILIZACION ORDENES DE TRANSFERENCIA GRACOS"/>
    <m/>
    <m/>
    <m/>
    <m/>
    <m/>
    <m/>
    <n v="534070.55000000005"/>
    <n v="0"/>
    <s v="NO_CONCILIADO"/>
    <m/>
    <m/>
  </r>
  <r>
    <x v="7"/>
    <m/>
    <x v="7"/>
    <x v="35"/>
    <s v="T04424000001"/>
    <s v="DEV"/>
    <n v="442400"/>
    <m/>
    <s v="CONTABILIZACION ORDENES DE TRANSFERENCIA GRACOS"/>
    <m/>
    <m/>
    <m/>
    <m/>
    <m/>
    <m/>
    <n v="95950.34"/>
    <n v="0"/>
    <s v="NO_CONCILIADO"/>
    <m/>
    <m/>
  </r>
  <r>
    <x v="7"/>
    <m/>
    <x v="7"/>
    <x v="35"/>
    <s v="T04424020001"/>
    <s v="DEV"/>
    <n v="442402"/>
    <m/>
    <s v="CONTABILIZACION ORDENES DE TRANSFERENCIA GRACOS"/>
    <m/>
    <m/>
    <m/>
    <m/>
    <m/>
    <m/>
    <n v="538171.18000000005"/>
    <n v="0"/>
    <s v="NO_CONCILIADO"/>
    <m/>
    <m/>
  </r>
  <r>
    <x v="7"/>
    <m/>
    <x v="7"/>
    <x v="35"/>
    <s v="T04424040001"/>
    <s v="DEV"/>
    <n v="442404"/>
    <m/>
    <s v="CONTABILIZACION ORDENES DE TRANSFERENCIA GRACOS"/>
    <m/>
    <m/>
    <m/>
    <m/>
    <m/>
    <m/>
    <n v="5749478.1600000001"/>
    <n v="0"/>
    <s v="NO_CONCILIADO"/>
    <m/>
    <m/>
  </r>
  <r>
    <x v="7"/>
    <m/>
    <x v="7"/>
    <x v="35"/>
    <s v="T04424060001"/>
    <s v="DEV"/>
    <n v="442406"/>
    <m/>
    <s v="CONTABILIZACION ORDENES DE TRANSFERENCIA GRACOS"/>
    <m/>
    <m/>
    <m/>
    <m/>
    <m/>
    <m/>
    <n v="13377119.16"/>
    <n v="0"/>
    <s v="NO_CONCILIADO"/>
    <m/>
    <m/>
  </r>
  <r>
    <x v="7"/>
    <m/>
    <x v="7"/>
    <x v="35"/>
    <s v="T04424080001"/>
    <s v="DEV"/>
    <n v="442408"/>
    <m/>
    <s v="CONTABILIZACION ORDENES DE TRANSFERENCIA GRACOS"/>
    <m/>
    <m/>
    <m/>
    <m/>
    <m/>
    <m/>
    <n v="2461132.56"/>
    <n v="0"/>
    <s v="NO_CONCILIADO"/>
    <m/>
    <m/>
  </r>
  <r>
    <x v="7"/>
    <m/>
    <x v="7"/>
    <x v="35"/>
    <s v="T04424100001"/>
    <s v="DEV"/>
    <n v="442410"/>
    <m/>
    <s v="CONTABILIZACION ORDENES DE TRANSFERENCIA GRACOS"/>
    <m/>
    <m/>
    <m/>
    <m/>
    <m/>
    <m/>
    <n v="20868851.550000001"/>
    <n v="0"/>
    <s v="NO_CONCILIADO"/>
    <m/>
    <m/>
  </r>
  <r>
    <x v="7"/>
    <m/>
    <x v="7"/>
    <x v="35"/>
    <s v="T04424180001"/>
    <s v="DEV"/>
    <n v="442418"/>
    <m/>
    <s v="CONTABILIZACION ORDENES DE TRANSFERENCIA GRACOS"/>
    <m/>
    <m/>
    <m/>
    <m/>
    <m/>
    <m/>
    <n v="192.29"/>
    <n v="0"/>
    <s v="NO_CONCILIADO"/>
    <m/>
    <m/>
  </r>
  <r>
    <x v="7"/>
    <m/>
    <x v="7"/>
    <x v="35"/>
    <s v="T04424120001"/>
    <s v="DEV"/>
    <n v="442412"/>
    <m/>
    <s v="CONTABILIZACION ORDENES DE TRANSFERENCIA GRACOS"/>
    <m/>
    <m/>
    <m/>
    <m/>
    <m/>
    <m/>
    <n v="10911.58"/>
    <n v="0"/>
    <s v="NO_CONCILIADO"/>
    <m/>
    <m/>
  </r>
  <r>
    <x v="7"/>
    <m/>
    <x v="7"/>
    <x v="35"/>
    <s v="T04424140001"/>
    <s v="DEV"/>
    <n v="442414"/>
    <m/>
    <s v="CONTABILIZACION ORDENES DE TRANSFERENCIA GRACOS"/>
    <m/>
    <m/>
    <m/>
    <m/>
    <m/>
    <m/>
    <n v="14499.36"/>
    <n v="0"/>
    <s v="NO_CONCILIADO"/>
    <m/>
    <m/>
  </r>
  <r>
    <x v="7"/>
    <m/>
    <x v="7"/>
    <x v="35"/>
    <s v="T04424160001"/>
    <s v="DEV"/>
    <n v="442416"/>
    <m/>
    <s v="CONTABILIZACION ORDENES DE TRANSFERENCIA GRACOS"/>
    <m/>
    <m/>
    <m/>
    <m/>
    <m/>
    <m/>
    <n v="14499.36"/>
    <n v="0"/>
    <s v="NO_CONCILIADO"/>
    <m/>
    <m/>
  </r>
  <r>
    <x v="7"/>
    <m/>
    <x v="7"/>
    <x v="35"/>
    <s v="T04424200001"/>
    <s v="DEV"/>
    <n v="442420"/>
    <m/>
    <s v="CONTABILIZACION ORDENES DE TRANSFERENCIA GRACOS"/>
    <m/>
    <m/>
    <m/>
    <m/>
    <m/>
    <m/>
    <n v="5124.42"/>
    <n v="0"/>
    <s v="NO_CONCILIADO"/>
    <m/>
    <m/>
  </r>
  <r>
    <x v="7"/>
    <m/>
    <x v="7"/>
    <x v="35"/>
    <s v="T04424220001"/>
    <s v="DEV"/>
    <n v="442422"/>
    <m/>
    <s v="CONTABILIZACION ORDENES DE TRANSFERENCIA GRACOS"/>
    <m/>
    <m/>
    <m/>
    <m/>
    <m/>
    <m/>
    <n v="1494.31"/>
    <n v="0"/>
    <s v="NO_CONCILIADO"/>
    <m/>
    <m/>
  </r>
  <r>
    <x v="7"/>
    <m/>
    <x v="7"/>
    <x v="35"/>
    <s v="T04424240001"/>
    <s v="DEV"/>
    <n v="442424"/>
    <m/>
    <s v="CONTABILIZACION ORDENES DE TRANSFERENCIA GRACOS"/>
    <m/>
    <m/>
    <m/>
    <m/>
    <m/>
    <m/>
    <n v="39824.22"/>
    <n v="0"/>
    <s v="NO_CONCILIADO"/>
    <m/>
    <m/>
  </r>
  <r>
    <x v="7"/>
    <m/>
    <x v="7"/>
    <x v="35"/>
    <s v="T04424260001"/>
    <s v="DEV"/>
    <n v="442426"/>
    <m/>
    <s v="CONTABILIZACION ORDENES DE TRANSFERENCIA GRACOS"/>
    <m/>
    <m/>
    <m/>
    <m/>
    <m/>
    <m/>
    <n v="4927.47"/>
    <n v="0"/>
    <s v="NO_CONCILIADO"/>
    <m/>
    <m/>
  </r>
  <r>
    <x v="7"/>
    <m/>
    <x v="7"/>
    <x v="35"/>
    <s v="T04424280001"/>
    <s v="DEV"/>
    <n v="442428"/>
    <m/>
    <s v="CONTABILIZACION ORDENES DE TRANSFERENCIA GRACOS"/>
    <m/>
    <m/>
    <m/>
    <m/>
    <m/>
    <m/>
    <n v="3587.78"/>
    <n v="0"/>
    <s v="NO_CONCILIADO"/>
    <m/>
    <m/>
  </r>
  <r>
    <x v="7"/>
    <m/>
    <x v="7"/>
    <x v="35"/>
    <s v="T04424300001"/>
    <s v="DEV"/>
    <n v="442430"/>
    <m/>
    <s v="CONTABILIZACION ORDENES DE TRANSFERENCIA GRACOS"/>
    <m/>
    <m/>
    <m/>
    <m/>
    <m/>
    <m/>
    <n v="38329.839999999997"/>
    <n v="0"/>
    <s v="NO_CONCILIADO"/>
    <m/>
    <m/>
  </r>
  <r>
    <x v="7"/>
    <m/>
    <x v="7"/>
    <x v="35"/>
    <s v="T04424320001"/>
    <s v="DEV"/>
    <n v="442432"/>
    <m/>
    <s v="CONTABILIZACION ORDENES DE TRANSFERENCIA GRACOS"/>
    <m/>
    <m/>
    <m/>
    <m/>
    <m/>
    <m/>
    <n v="5124.42"/>
    <n v="0"/>
    <s v="NO_CONCILIADO"/>
    <m/>
    <m/>
  </r>
  <r>
    <x v="7"/>
    <m/>
    <x v="7"/>
    <x v="35"/>
    <s v="T04424340001"/>
    <s v="DEV"/>
    <n v="442434"/>
    <m/>
    <s v="CONTABILIZACION ORDENES DE TRANSFERENCIA GRACOS"/>
    <m/>
    <m/>
    <m/>
    <m/>
    <m/>
    <m/>
    <n v="5124.42"/>
    <n v="0"/>
    <s v="NO_CONCILIADO"/>
    <m/>
    <m/>
  </r>
  <r>
    <x v="7"/>
    <m/>
    <x v="7"/>
    <x v="35"/>
    <s v="T04424360001"/>
    <s v="DEV"/>
    <n v="442436"/>
    <m/>
    <s v="CONTABILIZACION ORDENES DE TRANSFERENCIA GRACOS"/>
    <m/>
    <m/>
    <m/>
    <m/>
    <m/>
    <m/>
    <n v="5124.42"/>
    <n v="0"/>
    <s v="NO_CONCILIADO"/>
    <m/>
    <m/>
  </r>
  <r>
    <x v="7"/>
    <m/>
    <x v="7"/>
    <x v="35"/>
    <s v="T04424380001"/>
    <s v="DEV"/>
    <n v="442438"/>
    <m/>
    <s v="CONTABILIZACION ORDENES DE TRANSFERENCIA GRACOS"/>
    <m/>
    <m/>
    <m/>
    <m/>
    <m/>
    <m/>
    <n v="46653.9"/>
    <n v="0"/>
    <s v="NO_CONCILIADO"/>
    <m/>
    <m/>
  </r>
  <r>
    <x v="7"/>
    <m/>
    <x v="7"/>
    <x v="35"/>
    <s v="T04424400001"/>
    <s v="DEV"/>
    <n v="442440"/>
    <m/>
    <s v="CONTABILIZACION ORDENES DE TRANSFERENCIA GRACOS"/>
    <m/>
    <m/>
    <m/>
    <m/>
    <m/>
    <m/>
    <n v="29969.83"/>
    <n v="0"/>
    <s v="NO_CONCILIADO"/>
    <m/>
    <m/>
  </r>
  <r>
    <x v="7"/>
    <m/>
    <x v="7"/>
    <x v="35"/>
    <s v="T04424420001"/>
    <s v="DEV"/>
    <n v="442442"/>
    <m/>
    <s v="CONTABILIZACION ORDENES DE TRANSFERENCIA GRACOS"/>
    <m/>
    <m/>
    <m/>
    <m/>
    <m/>
    <m/>
    <n v="1530.26"/>
    <n v="0"/>
    <s v="NO_CONCILIADO"/>
    <m/>
    <m/>
  </r>
  <r>
    <x v="7"/>
    <m/>
    <x v="7"/>
    <x v="35"/>
    <s v="T04424440001"/>
    <s v="DEV"/>
    <n v="442444"/>
    <m/>
    <s v="CONTABILIZACION ORDENES DE TRANSFERENCIA GRACOS"/>
    <m/>
    <m/>
    <m/>
    <m/>
    <m/>
    <m/>
    <n v="39824.22"/>
    <n v="0"/>
    <s v="NO_CONCILIADO"/>
    <m/>
    <m/>
  </r>
  <r>
    <x v="0"/>
    <m/>
    <x v="0"/>
    <x v="36"/>
    <s v="O20954920002"/>
    <s v="BOD"/>
    <n v="2095492"/>
    <m/>
    <s v="00099021001 DEPOSITO DE EFECTIVO, DEPOSITANTE: EMPRESA CONSTRUCTORA EMCAR SRL., CONCEPTO: DEVOLUCIÓN PAGO DE AGUA DEL MES DE ABRIL, MAYO Y JUNIO 2022., CUENTA DE DEPOSITO: CUENTA UNICA DEL TESORO"/>
    <m/>
    <m/>
    <m/>
    <m/>
    <m/>
    <m/>
    <n v="0"/>
    <n v="672.72"/>
    <s v="NO_CONCILIADO"/>
    <m/>
    <m/>
  </r>
  <r>
    <x v="0"/>
    <m/>
    <x v="0"/>
    <x v="36"/>
    <s v="O20955050002"/>
    <s v="BOD"/>
    <n v="2095505"/>
    <m/>
    <s v="00099021001 DEPOSITO DE EFECTIVO, DEPOSITANTE: HUGO QUENTA CONDORI, CONCEPTO: DEVOLUCIÓN POR CATEGORÍA INDEVIDA, CUENTA DE DEPOSITO: CUENTA UNICA DEL TESORO"/>
    <m/>
    <m/>
    <m/>
    <m/>
    <m/>
    <m/>
    <n v="0"/>
    <n v="81303.460000000006"/>
    <s v="NO_CONCILIADO"/>
    <m/>
    <m/>
  </r>
  <r>
    <x v="2"/>
    <m/>
    <x v="2"/>
    <x v="36"/>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m/>
    <m/>
  </r>
  <r>
    <x v="2"/>
    <m/>
    <x v="2"/>
    <x v="36"/>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m/>
    <m/>
  </r>
  <r>
    <x v="2"/>
    <m/>
    <x v="2"/>
    <x v="36"/>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m/>
    <m/>
  </r>
  <r>
    <x v="2"/>
    <m/>
    <x v="2"/>
    <x v="36"/>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m/>
    <m/>
  </r>
  <r>
    <x v="2"/>
    <m/>
    <x v="2"/>
    <x v="36"/>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m/>
    <m/>
  </r>
  <r>
    <x v="2"/>
    <m/>
    <x v="2"/>
    <x v="36"/>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m/>
    <m/>
  </r>
  <r>
    <x v="2"/>
    <m/>
    <x v="2"/>
    <x v="36"/>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m/>
    <m/>
  </r>
  <r>
    <x v="2"/>
    <m/>
    <x v="2"/>
    <x v="36"/>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m/>
    <m/>
  </r>
  <r>
    <x v="2"/>
    <m/>
    <x v="2"/>
    <x v="36"/>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m/>
    <m/>
  </r>
  <r>
    <x v="2"/>
    <m/>
    <x v="2"/>
    <x v="36"/>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m/>
    <m/>
  </r>
  <r>
    <x v="1"/>
    <m/>
    <x v="1"/>
    <x v="37"/>
    <s v="O20958510002"/>
    <s v="BOD"/>
    <n v="2095851"/>
    <m/>
    <s v="00099021001 DEPOSITO DE EFECTIVO, DEPOSITANTE: MOISES QUIZO ASISTIRI, CONCEPTO: REVERSION DE BOLETA HABER MENSUAL, CUENTA DE DEPOSITO: CUENTA UNICA DEL TESORO"/>
    <m/>
    <m/>
    <m/>
    <m/>
    <m/>
    <m/>
    <n v="0"/>
    <n v="3451.25"/>
    <s v="NO_CONCILIADO"/>
    <m/>
    <m/>
  </r>
  <r>
    <x v="1"/>
    <m/>
    <x v="1"/>
    <x v="37"/>
    <s v="O20958620002"/>
    <s v="BOD"/>
    <n v="2095862"/>
    <m/>
    <s v="00099021001 DEPOSITO DE EFECTIVO, DEPOSITANTE: MOISES QUIZO ASISTIRI, CONCEPTO: REVERSION DE BOLETA HABER MENSUAL DE MES DE SEPTIEMBRE DEL AÑO 2020, CUENTA DE DEPOSITO: CUENTA UNICA DEL TESORO"/>
    <m/>
    <m/>
    <m/>
    <m/>
    <m/>
    <m/>
    <n v="0"/>
    <n v="3451.25"/>
    <s v="NO_CONCILIADO"/>
    <m/>
    <m/>
  </r>
  <r>
    <x v="15"/>
    <m/>
    <x v="15"/>
    <x v="37"/>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m/>
    <m/>
  </r>
  <r>
    <x v="1"/>
    <m/>
    <x v="1"/>
    <x v="38"/>
    <s v="O20961500002"/>
    <s v="BOD"/>
    <n v="2096150"/>
    <m/>
    <s v="00099021001 DEPOSITO DE EFECTIVO, DEPOSITANTE: WILFREDO MATIAS POMA, CONCEPTO: REGULARIZACION POR TOPE SALARIAL, CUENTA DE DEPOSITO: CUENTA UNICA DEL TESORO"/>
    <m/>
    <m/>
    <m/>
    <m/>
    <m/>
    <m/>
    <n v="0"/>
    <n v="1058.8399999999999"/>
    <s v="NO_CONCILIADO"/>
    <m/>
    <m/>
  </r>
  <r>
    <x v="16"/>
    <m/>
    <x v="16"/>
    <x v="38"/>
    <s v="O20961610002"/>
    <s v="BOD"/>
    <n v="2096161"/>
    <m/>
    <s v="00099021001 DEPOSITO DE EFECTIVO, DEPOSITANTE: EUGENIA QUISPE CHOQUE, CONCEPTO: REGULARIZACION POR TOPE SALARIAL, CUENTA DE DEPOSITO: CUENTA UNICA DEL TESORO"/>
    <m/>
    <m/>
    <m/>
    <m/>
    <m/>
    <m/>
    <n v="0"/>
    <n v="47.92"/>
    <s v="NO_CONCILIADO"/>
    <m/>
    <m/>
  </r>
  <r>
    <x v="17"/>
    <m/>
    <x v="17"/>
    <x v="38"/>
    <s v="O20961790002"/>
    <s v="BOD"/>
    <n v="2096179"/>
    <m/>
    <s v="00099021001 DEPOSITO DE EFECTIVO, DEPOSITANTE: ZENOBIO NINA ARTEAGA, CONCEPTO: DEVOLUCION EXCEDENTE SALARIAL, CUENTA DE DEPOSITO: CUENTA UNICA DEL TESORO"/>
    <m/>
    <m/>
    <m/>
    <m/>
    <m/>
    <m/>
    <n v="0"/>
    <n v="61.35"/>
    <s v="NO_CONCILIADO"/>
    <m/>
    <m/>
  </r>
  <r>
    <x v="18"/>
    <m/>
    <x v="18"/>
    <x v="38"/>
    <s v="O20961950002"/>
    <s v="BOD"/>
    <n v="2096195"/>
    <m/>
    <s v="00099021001 DEPOSITO DE EFECTIVO, DEPOSITANTE: LILY SALCEDO ORTIZ, CONCEPTO: EXCESO DE SUELDO, CUENTA DE DEPOSITO: CUENTA UNICA DEL TESORO"/>
    <m/>
    <m/>
    <m/>
    <m/>
    <m/>
    <m/>
    <n v="0"/>
    <n v="3194.68"/>
    <s v="NO_CONCILIADO"/>
    <m/>
    <m/>
  </r>
  <r>
    <x v="1"/>
    <m/>
    <x v="1"/>
    <x v="38"/>
    <s v="O20962990002"/>
    <s v="BOD"/>
    <n v="2096299"/>
    <m/>
    <s v="00099021001 DEPOSITO DE EFECTIVO, DEPOSITANTE: JUAN PABLO RODRIGUEZ AUAD, CONCEPTO: DEVOLUCION REMUNERACION MES DE FEBRERO 2023, CUENTA DE DEPOSITO: CUENTA UNICA DEL TESORO"/>
    <m/>
    <m/>
    <m/>
    <m/>
    <m/>
    <m/>
    <n v="0"/>
    <n v="3116.18"/>
    <s v="NO_CONCILIADO"/>
    <m/>
    <m/>
  </r>
  <r>
    <x v="1"/>
    <m/>
    <x v="1"/>
    <x v="38"/>
    <s v="O20963210002"/>
    <s v="BOD"/>
    <n v="2096321"/>
    <m/>
    <s v="00099021001 DEPOSITO DE EFECTIVO, DEPOSITANTE: EMETERIO CUSI CASTRO CI 2162605 LP, CONCEPTO: PAGO REVERSION DE LA BOLETA HABER MENSUAL NOVIEMBRE, CUENTA DE DEPOSITO: CUENTA UNICA DEL TESORO"/>
    <m/>
    <m/>
    <m/>
    <m/>
    <m/>
    <m/>
    <n v="0"/>
    <n v="10833.66"/>
    <s v="NO_CONCILIADO"/>
    <m/>
    <m/>
  </r>
  <r>
    <x v="1"/>
    <m/>
    <x v="1"/>
    <x v="38"/>
    <s v="B20962220002"/>
    <s v="BOD"/>
    <n v="2096222"/>
    <m/>
    <s v="00099021001 DEP.DE CHEQ.AJENOS,RET.DE CAM.,CONCEPTO: GIL AUGUSTO OLIVARES ARANA,DEP.: BANCO UNION SA , PROCEDENCIA: BANCO UNION S.A., CHEQUE: 187987, FECHA DE EMISION:02/03/2023"/>
    <m/>
    <m/>
    <m/>
    <m/>
    <m/>
    <m/>
    <n v="0"/>
    <n v="1337.33"/>
    <s v="NO_CONCILIADO"/>
    <m/>
    <m/>
  </r>
  <r>
    <x v="1"/>
    <m/>
    <x v="1"/>
    <x v="39"/>
    <s v="O20966250002"/>
    <s v="BOD"/>
    <n v="2096625"/>
    <m/>
    <s v="00099021001 DEPOSITO DE EFECTIVO, DEPOSITANTE: SKY RED LOGISTICS SRL NIT: 396417021, CONCEPTO: PAGO EN DEMASIA, CUENTA DE DEPOSITO: CUENTA UNICA DEL TESORO"/>
    <m/>
    <m/>
    <m/>
    <m/>
    <m/>
    <m/>
    <n v="0"/>
    <n v="1403"/>
    <s v="NO_CONCILIADO"/>
    <m/>
    <m/>
  </r>
  <r>
    <x v="1"/>
    <m/>
    <x v="1"/>
    <x v="39"/>
    <s v="O20966580002"/>
    <s v="BOD"/>
    <n v="2096658"/>
    <m/>
    <s v="00099021001 DEPOSITO DE EFECTIVO, DEPOSITANTE: ALBERTINA GUTIERREZ QUISPE, CONCEPTO: DEVOLUCION DE RETROACTIVO, CUENTA DE DEPOSITO: CUENTA UNICA DEL TESORO"/>
    <m/>
    <m/>
    <m/>
    <m/>
    <m/>
    <m/>
    <n v="0"/>
    <n v="810"/>
    <s v="NO_CONCILIADO"/>
    <m/>
    <m/>
  </r>
  <r>
    <x v="18"/>
    <m/>
    <x v="18"/>
    <x v="39"/>
    <s v="O20966790002"/>
    <s v="BOD"/>
    <n v="2096679"/>
    <m/>
    <s v="00099021001 DEPOSITO DE EFECTIVO, DEPOSITANTE: VIVIANA MONICA SALAZAR CUBA, CONCEPTO: REGULARIZACION TOPE SALARIAL FEBRERO 2023, CUENTA DE DEPOSITO: CUENTA UNICA DEL TESORO"/>
    <m/>
    <m/>
    <m/>
    <m/>
    <m/>
    <m/>
    <n v="0"/>
    <n v="10.67"/>
    <s v="NO_CONCILIADO"/>
    <m/>
    <m/>
  </r>
  <r>
    <x v="1"/>
    <m/>
    <x v="1"/>
    <x v="39"/>
    <s v="O20967330002"/>
    <s v="BOD"/>
    <n v="2096733"/>
    <m/>
    <s v="00099021001 DEPOSITO DE EFECTIVO, DEPOSITANTE: CLAUDIO RICARDO GONZALES SELARU, CONCEPTO: RECURSOS ORDINARIOS, CUENTA DE DEPOSITO: CUENTA UNICA DEL TESORO"/>
    <m/>
    <m/>
    <m/>
    <m/>
    <m/>
    <m/>
    <n v="0"/>
    <n v="2160.96"/>
    <s v="NO_CONCILIADO"/>
    <m/>
    <m/>
  </r>
  <r>
    <x v="1"/>
    <m/>
    <x v="1"/>
    <x v="39"/>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m/>
    <m/>
  </r>
  <r>
    <x v="1"/>
    <m/>
    <x v="1"/>
    <x v="39"/>
    <s v="B20966150002"/>
    <s v="BOD"/>
    <n v="2096615"/>
    <m/>
    <s v="00099021001 DEP.DE CHEQ.AJENOS,RET.DE CAM.,CONCEPTO: CRISTOBAL FIDENCIO ROCHA FLORES,DEP.: BANCO UNION S.A. , PROCEDENCIA: BANCO UNION S.A., CHEQUE: 187991, FECHA DE EMISION:03/03/2023"/>
    <m/>
    <m/>
    <m/>
    <m/>
    <m/>
    <m/>
    <n v="0"/>
    <n v="8005"/>
    <s v="NO_CONCILIADO"/>
    <m/>
    <m/>
  </r>
  <r>
    <x v="1"/>
    <m/>
    <x v="1"/>
    <x v="39"/>
    <s v="B20966160002"/>
    <s v="BOD"/>
    <n v="2096616"/>
    <m/>
    <s v="00099021001 DEP.DE CHEQ.AJENOS,RET.DE CAM.,CONCEPTO: CRISTOBAL FIDENCIO ROCHA FLORES,DEP.: BANCO UNION S.A. , PROCEDENCIA: BANCO UNION S.A., CHEQUE: 187990, FECHA DE EMISION:03/03/2023"/>
    <m/>
    <m/>
    <m/>
    <m/>
    <m/>
    <m/>
    <n v="0"/>
    <n v="8005"/>
    <s v="NO_CONCILIADO"/>
    <m/>
    <m/>
  </r>
  <r>
    <x v="1"/>
    <m/>
    <x v="1"/>
    <x v="39"/>
    <s v="B20966170002"/>
    <s v="BOD"/>
    <n v="2096617"/>
    <m/>
    <s v="00099021001 DEP.DE CHEQ.AJENOS,RET.DE CAM.,CONCEPTO: CRISTOBAL FIDENCIO ROCHA FLORES,DEP.: BANCO UNION S.A. , PROCEDENCIA: BANCO UNION S.A., CHEQUE: 187989, FECHA DE EMISION:03/03/2023"/>
    <m/>
    <m/>
    <m/>
    <m/>
    <m/>
    <m/>
    <n v="0"/>
    <n v="8005"/>
    <s v="NO_CONCILIADO"/>
    <m/>
    <m/>
  </r>
  <r>
    <x v="1"/>
    <m/>
    <x v="1"/>
    <x v="39"/>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m/>
    <m/>
  </r>
  <r>
    <x v="1"/>
    <m/>
    <x v="1"/>
    <x v="39"/>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m/>
    <m/>
  </r>
  <r>
    <x v="2"/>
    <m/>
    <x v="2"/>
    <x v="39"/>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m/>
    <m/>
  </r>
  <r>
    <x v="1"/>
    <m/>
    <x v="1"/>
    <x v="40"/>
    <s v="O20974730002"/>
    <s v="BOD"/>
    <n v="2097473"/>
    <m/>
    <s v="00099021001 DEPOSITO DE EFECTIVO, DEPOSITANTE: TEOFILO BAPTISTA RAMIREZ, CONCEPTO: DEVOLUCION DE HABERES 2010 MES DE FEBRERO DE 2023, CUENTA DE DEPOSITO: CUENTA UNICA DEL TESORO"/>
    <m/>
    <m/>
    <m/>
    <m/>
    <m/>
    <m/>
    <n v="0"/>
    <n v="1364.9"/>
    <s v="NO_CONCILIADO"/>
    <m/>
    <m/>
  </r>
  <r>
    <x v="19"/>
    <m/>
    <x v="19"/>
    <x v="40"/>
    <s v="B20974540002"/>
    <s v="BOD"/>
    <n v="2097454"/>
    <m/>
    <s v="00099021001 DEP.DE CHEQ.AJENOS,RET.DE CAM.,CONCEPTO: ABEL LOPEZ ARRUETA,DEP.: BANCO UNION S.A. , PROCEDENCIA: BANCO UNION S.A., CHEQUE: 187992, FECHA DE EMISION:07/03/2023"/>
    <m/>
    <m/>
    <m/>
    <m/>
    <m/>
    <m/>
    <n v="0"/>
    <n v="1530.98"/>
    <s v="NO_CONCILIADO"/>
    <m/>
    <m/>
  </r>
  <r>
    <x v="20"/>
    <m/>
    <x v="20"/>
    <x v="40"/>
    <s v="G21937460001"/>
    <s v="CVD"/>
    <n v="2193746"/>
    <m/>
    <s v="COBRO COSTOS DE PAPELERIA SEGUN TRANSFERENCIA DEL EXTERIOR POR ORDEN DE TRADERSOUTH LIMITED REF.: CRED SAMPLES OF BL/PURPOSE/OTHR LIB. 00593012001 EMPRESA ESTATAL YACANA - RECURSOS PROPIOS"/>
    <m/>
    <m/>
    <m/>
    <m/>
    <m/>
    <m/>
    <n v="50"/>
    <n v="0"/>
    <s v="NO_CONCILIADO"/>
    <m/>
    <m/>
  </r>
  <r>
    <x v="1"/>
    <m/>
    <x v="1"/>
    <x v="41"/>
    <s v="O20983160002"/>
    <s v="BOD"/>
    <n v="2098316"/>
    <m/>
    <s v="00099021001 DEPOSITO DE EFECTIVO, DEPOSITANTE: JAVIER OSCAR ESCOBAR YUPANQUI, CONCEPTO: DEVOLUCION REVERSION DE HABER MENSUAL DICIEMBRE 2022, CUENTA DE DEPOSITO: CUENTA UNICA DEL TESORO"/>
    <m/>
    <m/>
    <m/>
    <m/>
    <m/>
    <m/>
    <n v="0"/>
    <n v="5028"/>
    <s v="NO_CONCILIADO"/>
    <m/>
    <m/>
  </r>
  <r>
    <x v="1"/>
    <m/>
    <x v="1"/>
    <x v="42"/>
    <s v="O20990040002"/>
    <s v="BOD"/>
    <n v="2099004"/>
    <m/>
    <s v="00099021001 DEPOSITO DE EFECTIVO, DEPOSITANTE: DEISY DORA HERRERA BUENDIA, CONCEPTO: REVERSION, CUENTA DE DEPOSITO: CUENTA UNICA DEL TESORO"/>
    <m/>
    <m/>
    <m/>
    <m/>
    <m/>
    <m/>
    <n v="0"/>
    <n v="12872.96"/>
    <s v="NO_CONCILIADO"/>
    <m/>
    <m/>
  </r>
  <r>
    <x v="1"/>
    <m/>
    <x v="1"/>
    <x v="42"/>
    <s v="B20989770002"/>
    <s v="BOD"/>
    <n v="2098977"/>
    <m/>
    <s v="00099021001 DEP.DE CHEQ.AJENOS,RET.DE CAM.,CONCEPTO: EDWIN RUBEN ARANDA VALDEZ,DEP.: BANCO UNION S.A. , PROCEDENCIA: BANCO UNION S.A., CHEQUE: 187993, FECHA DE EMISION:09/03/2023"/>
    <m/>
    <m/>
    <m/>
    <m/>
    <m/>
    <m/>
    <n v="0"/>
    <n v="2782.5"/>
    <s v="NO_CONCILIADO"/>
    <m/>
    <m/>
  </r>
  <r>
    <x v="1"/>
    <m/>
    <x v="1"/>
    <x v="43"/>
    <s v="O20991960002"/>
    <s v="BOD"/>
    <n v="2099196"/>
    <m/>
    <s v="00099021001 DEPOSITO DE EFECTIVO, DEPOSITANTE: FREDDY IVAN CONDORI CUNO, CONCEPTO: POR COBRO INDEBIDO (SEGUNDAS NUPCIAS) DE LOLA CUNO CANASA (Q.E.P.D.), CUENTA DE DEPOSITO: CUENTA UNICA DEL TESORO"/>
    <m/>
    <m/>
    <m/>
    <m/>
    <m/>
    <m/>
    <n v="0"/>
    <n v="800"/>
    <s v="NO_CONCILIADO"/>
    <m/>
    <m/>
  </r>
  <r>
    <x v="1"/>
    <m/>
    <x v="1"/>
    <x v="43"/>
    <s v="O20992400002"/>
    <s v="BOD"/>
    <n v="2099240"/>
    <m/>
    <s v="00099021001 DEPOSITO DE EFECTIVO, DEPOSITANTE: SEGUROS PROVIDA S.A., CONCEPTO: DEVOLUCION DE FONDOS NO COBRADOS CONCILIACION NOVIEMBRE 2022, CUENTA DE DEPOSITO: CUENTA UNICA DEL TESORO"/>
    <m/>
    <m/>
    <m/>
    <m/>
    <m/>
    <m/>
    <n v="0"/>
    <n v="51.43"/>
    <s v="NO_CONCILIADO"/>
    <m/>
    <m/>
  </r>
  <r>
    <x v="21"/>
    <m/>
    <x v="21"/>
    <x v="43"/>
    <s v="O20993140002"/>
    <s v="BOD"/>
    <n v="2099314"/>
    <m/>
    <s v="00099021001 DEPOSITO DE EFECTIVO, DEPOSITANTE: ESTHER SONIA ZURITA VILLENA, CONCEPTO: DEVOLUCION BONO CANASTA FAMILIAR, CUENTA DE DEPOSITO: CUENTA UNICA DEL TESORO"/>
    <m/>
    <m/>
    <m/>
    <m/>
    <m/>
    <m/>
    <n v="0"/>
    <n v="400"/>
    <s v="NO_CONCILIADO"/>
    <m/>
    <m/>
  </r>
  <r>
    <x v="1"/>
    <m/>
    <x v="1"/>
    <x v="43"/>
    <s v="O20993220002"/>
    <s v="BOD"/>
    <n v="2099322"/>
    <m/>
    <s v="00099021001 DEPOSITO DE EFECTIVO, DEPOSITANTE: ALVARO MARCO ANTONIO CABA OLIVAREZ, CONCEPTO: CITE:MEFP/VTCP/DGOPT/UAIS-CPI/N°030/2016 REGULARIZACION MARZO-ABRIL 2022, CUENTA DE DEPOSITO: CUENTA UNICA DEL TESORO"/>
    <m/>
    <m/>
    <m/>
    <m/>
    <m/>
    <m/>
    <n v="0"/>
    <n v="13500"/>
    <s v="NO_CONCILIADO"/>
    <m/>
    <m/>
  </r>
  <r>
    <x v="1"/>
    <m/>
    <x v="1"/>
    <x v="43"/>
    <s v="B20992110002"/>
    <s v="BOD"/>
    <n v="2099211"/>
    <m/>
    <s v="00514012002 DEP.DE CHEQ.AJENOS,RET.DE CAM.,CONCEPTO: TRANS 5% POR VENTA DE SERV, TRANSMISION, DISPOSICION FINAL OCTAVA D.S. 4848,DEP.: ENDE , PROCEDENCIA: BANCO UNION S.A., CHEQUE: 11537, FECHA DE EMISION:03/03/2023"/>
    <m/>
    <m/>
    <m/>
    <m/>
    <m/>
    <m/>
    <n v="0"/>
    <n v="1200000"/>
    <s v="NO_CONCILIADO"/>
    <m/>
    <m/>
  </r>
  <r>
    <x v="1"/>
    <m/>
    <x v="1"/>
    <x v="43"/>
    <s v="B20992380002"/>
    <s v="BOD"/>
    <n v="2099238"/>
    <m/>
    <s v="00099021001 DEP.DE CHEQ.AJENOS,RET.DE CAM.,CONCEPTO: NEYER RIFARACHE CUELLAR,DEP.: BANCO UNION S.A. , PROCEDENCIA: BANCO UNION S.A., CHEQUE: 187999, FECHA DE EMISION:10/03/2023"/>
    <m/>
    <m/>
    <m/>
    <m/>
    <m/>
    <m/>
    <n v="0"/>
    <n v="3221.91"/>
    <s v="NO_CONCILIADO"/>
    <m/>
    <m/>
  </r>
  <r>
    <x v="1"/>
    <m/>
    <x v="1"/>
    <x v="44"/>
    <s v="O20996010002"/>
    <s v="BOD"/>
    <n v="2099601"/>
    <m/>
    <s v="00099021001 DEPOSITO DE EFECTIVO, DEPOSITANTE: AGUSTINA RODRIGUEZ DE APAZA, CONCEPTO: DEVOLUCION NUPCIA, CUENTA DE DEPOSITO: CUENTA UNICA DEL TESORO"/>
    <m/>
    <m/>
    <m/>
    <m/>
    <m/>
    <m/>
    <n v="0"/>
    <n v="5603"/>
    <s v="NO_CONCILIADO"/>
    <m/>
    <m/>
  </r>
  <r>
    <x v="6"/>
    <m/>
    <x v="6"/>
    <x v="44"/>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m/>
    <m/>
  </r>
  <r>
    <x v="6"/>
    <m/>
    <x v="6"/>
    <x v="44"/>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m/>
    <m/>
  </r>
  <r>
    <x v="6"/>
    <m/>
    <x v="6"/>
    <x v="44"/>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m/>
    <m/>
  </r>
  <r>
    <x v="1"/>
    <m/>
    <x v="1"/>
    <x v="44"/>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m/>
    <m/>
  </r>
  <r>
    <x v="1"/>
    <m/>
    <x v="1"/>
    <x v="44"/>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m/>
    <m/>
  </r>
  <r>
    <x v="1"/>
    <m/>
    <x v="1"/>
    <x v="44"/>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m/>
    <m/>
  </r>
  <r>
    <x v="1"/>
    <m/>
    <x v="1"/>
    <x v="44"/>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m/>
    <m/>
  </r>
  <r>
    <x v="1"/>
    <m/>
    <x v="1"/>
    <x v="44"/>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m/>
    <m/>
  </r>
  <r>
    <x v="1"/>
    <m/>
    <x v="1"/>
    <x v="44"/>
    <s v="B20996540002"/>
    <s v="BOD"/>
    <n v="2099654"/>
    <m/>
    <s v="00099021001 DEP.DE CHEQ.AJENOS,RET.DE CAM.,CONCEPTO: RUTH ROMERO PRIETO,DEP.: BANCO UNION S.A. , PROCEDENCIA: BANCO UNION S.A., CHEQUE: 188001, FECHA DE EMISION:13/03/2023"/>
    <m/>
    <m/>
    <m/>
    <m/>
    <m/>
    <m/>
    <n v="0"/>
    <n v="23.31"/>
    <s v="NO_CONCILIADO"/>
    <m/>
    <m/>
  </r>
  <r>
    <x v="22"/>
    <m/>
    <x v="22"/>
    <x v="45"/>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m/>
    <m/>
  </r>
  <r>
    <x v="1"/>
    <m/>
    <x v="1"/>
    <x v="45"/>
    <s v="O21000080002"/>
    <s v="BOD"/>
    <n v="2100008"/>
    <m/>
    <s v="00099021001 DEPOSITO DE EFECTIVO, DEPOSITANTE: RUFINA RUIZ RAMOS, CONCEPTO: REVERSION DE SUELDO MES FEBRERO 2023 A LA CUENTA 00099021001, CUENTA DE DEPOSITO: CUENTA UNICA DEL TESORO"/>
    <m/>
    <m/>
    <m/>
    <m/>
    <m/>
    <m/>
    <n v="0"/>
    <n v="4947.1899999999996"/>
    <s v="NO_CONCILIADO"/>
    <m/>
    <m/>
  </r>
  <r>
    <x v="1"/>
    <m/>
    <x v="1"/>
    <x v="45"/>
    <s v="O21000370002"/>
    <s v="BOD"/>
    <n v="2100037"/>
    <m/>
    <s v="00099021001 DEPOSITO DE EFECTIVO, DEPOSITANTE: CARLOS DENCEL PELAEZ PACHECO, CONCEPTO: REMUNERACION MAXIMA PERMITIDA MES FEBRERO 2023, CUENTA DE DEPOSITO: CUENTA UNICA DEL TESORO"/>
    <m/>
    <m/>
    <m/>
    <m/>
    <m/>
    <m/>
    <n v="0"/>
    <n v="2589.23"/>
    <s v="NO_CONCILIADO"/>
    <m/>
    <m/>
  </r>
  <r>
    <x v="6"/>
    <m/>
    <x v="6"/>
    <x v="45"/>
    <s v="B20999240002"/>
    <s v="BOD"/>
    <n v="2099924"/>
    <m/>
    <s v="00099021001 DEP.DE CHEQ.AJENOS,RET.DE CAM.,CONCEPTO: ERICK DARIO BURGOS SEGOVIA,DEP.: BANCO UNION S.A. , PROCEDENCIA: BANCO UNION S.A., CHEQUE: 188006, FECHA DE EMISION:14/03/2023"/>
    <m/>
    <m/>
    <m/>
    <m/>
    <m/>
    <m/>
    <n v="0"/>
    <n v="3413.11"/>
    <s v="NO_CONCILIADO"/>
    <m/>
    <m/>
  </r>
  <r>
    <x v="6"/>
    <m/>
    <x v="6"/>
    <x v="45"/>
    <s v="B20999290002"/>
    <s v="BOD"/>
    <n v="2099929"/>
    <m/>
    <s v="00099021001 DEP.DE CHEQ.AJENOS,RET.DE CAM.,CONCEPTO: ERICK DARIO BURGOS SEGOVIA,DEP.: BANCO UNION SA , PROCEDENCIA: BANCO UNION S.A., CHEQUE: 188005, FECHA DE EMISION:14/03/2023"/>
    <m/>
    <m/>
    <m/>
    <m/>
    <m/>
    <m/>
    <n v="0"/>
    <n v="3413.11"/>
    <s v="NO_CONCILIADO"/>
    <m/>
    <m/>
  </r>
  <r>
    <x v="6"/>
    <m/>
    <x v="6"/>
    <x v="45"/>
    <s v="B20999310002"/>
    <s v="BOD"/>
    <n v="2099931"/>
    <m/>
    <s v="00099021001 DEP.DE CHEQ.AJENOS,RET.DE CAM.,CONCEPTO: ERICK DARIO BURGOS SEGOVIA,DEP.: BANCO UNION SA , PROCEDENCIA: BANCO UNION S.A., CHEQUE: 188004, FECHA DE EMISION:14/03/2023"/>
    <m/>
    <m/>
    <m/>
    <m/>
    <m/>
    <m/>
    <n v="0"/>
    <n v="2905.57"/>
    <s v="NO_CONCILIADO"/>
    <m/>
    <m/>
  </r>
  <r>
    <x v="1"/>
    <m/>
    <x v="1"/>
    <x v="46"/>
    <s v="O21001970002"/>
    <s v="BOD"/>
    <n v="2100197"/>
    <m/>
    <s v="00099021001 DEPOSITO DE EFECTIVO, DEPOSITANTE: EDDY WILDER LAURA BALTAZAR, CONCEPTO: DEVOLUCION DE HABERES, CUENTA DE DEPOSITO: CUENTA UNICA DEL TESORO"/>
    <m/>
    <m/>
    <m/>
    <m/>
    <m/>
    <m/>
    <n v="0"/>
    <n v="81310.38"/>
    <s v="NO_CONCILIADO"/>
    <m/>
    <m/>
  </r>
  <r>
    <x v="1"/>
    <m/>
    <x v="1"/>
    <x v="46"/>
    <s v="O21002080002"/>
    <s v="BOD"/>
    <n v="2100208"/>
    <m/>
    <s v="00099021001 DEPOSITO DE EFECTIVO, DEPOSITANTE: CARLOS EDUARDO TITO MELGAR, CONCEPTO: REGULARIZACIONES TOPE SALARIAL GESTION SEPTIEMBRE 2022, CUENTA DE DEPOSITO: CUENTA UNICA DEL TESORO"/>
    <m/>
    <m/>
    <m/>
    <m/>
    <m/>
    <m/>
    <n v="0"/>
    <n v="3558.21"/>
    <s v="NO_CONCILIADO"/>
    <m/>
    <m/>
  </r>
  <r>
    <x v="1"/>
    <m/>
    <x v="1"/>
    <x v="46"/>
    <s v="O21002090002"/>
    <s v="BOD"/>
    <n v="2100209"/>
    <m/>
    <s v="00099021001 DEPOSITO DE EFECTIVO, DEPOSITANTE: CARLOS EDUARDO TITO MELGAR, CONCEPTO: REGULARIZACIONES TOPE SALARIAL GESTION OCTUBRE 2022, CUENTA DE DEPOSITO: CUENTA UNICA DEL TESORO"/>
    <m/>
    <m/>
    <m/>
    <m/>
    <m/>
    <m/>
    <n v="0"/>
    <n v="3558.21"/>
    <s v="NO_CONCILIADO"/>
    <m/>
    <m/>
  </r>
  <r>
    <x v="1"/>
    <m/>
    <x v="1"/>
    <x v="46"/>
    <s v="O21002110002"/>
    <s v="BOD"/>
    <n v="2100211"/>
    <m/>
    <s v="00099021001 DEPOSITO DE EFECTIVO, DEPOSITANTE: CARLOS EDUARDO TITO MELGAR, CONCEPTO: REGULARIZACIONES TOPE SALARIAL GESTION NOVIEMBRE 2022, CUENTA DE DEPOSITO: CUENTA UNICA DEL TESORO"/>
    <m/>
    <m/>
    <m/>
    <m/>
    <m/>
    <m/>
    <n v="0"/>
    <n v="3558.21"/>
    <s v="NO_CONCILIADO"/>
    <m/>
    <m/>
  </r>
  <r>
    <x v="1"/>
    <m/>
    <x v="1"/>
    <x v="46"/>
    <s v="O21002130002"/>
    <s v="BOD"/>
    <n v="2100213"/>
    <m/>
    <s v="00099021001 DEPOSITO DE EFECTIVO, DEPOSITANTE: CARLOS EDUARDO TITO MELGAR, CONCEPTO: REGULARIZACIONES TOPE SALARIAL GESTION DICIEMBRE 2022, CUENTA DE DEPOSITO: CUENTA UNICA DEL TESORO"/>
    <m/>
    <m/>
    <m/>
    <m/>
    <m/>
    <m/>
    <n v="0"/>
    <n v="3558.21"/>
    <s v="NO_CONCILIADO"/>
    <m/>
    <m/>
  </r>
  <r>
    <x v="2"/>
    <m/>
    <x v="2"/>
    <x v="46"/>
    <s v="O21002340002"/>
    <s v="BOD"/>
    <n v="2100234"/>
    <m/>
    <s v="00086011109 DEPOSITO DE EFECTIVO, DEPOSITANTE: LIZETH HUARANCA ARCE, CONCEPTO: ORDENAMIENTO JURIDICO ADMINISTRATIVO(MMAYA), CUENTA DE DEPOSITO: CUENTA UNICA DEL TESORO"/>
    <m/>
    <m/>
    <m/>
    <m/>
    <m/>
    <m/>
    <n v="0"/>
    <n v="500"/>
    <s v="NO_CONCILIADO"/>
    <m/>
    <m/>
  </r>
  <r>
    <x v="6"/>
    <m/>
    <x v="6"/>
    <x v="46"/>
    <s v="O21003250002"/>
    <s v="BOD"/>
    <n v="2100325"/>
    <m/>
    <s v="00099021001 DEPOSITO DE EFECTIVO, DEPOSITANTE: RODOLFO POMA CHUQUIMIA, CONCEPTO: REGULARIZACION POR TOPE FINANCIAL DICIEMBRE 2022, CUENTA DE DEPOSITO: CUENTA UNICA DEL TESORO"/>
    <m/>
    <m/>
    <m/>
    <m/>
    <m/>
    <m/>
    <n v="0"/>
    <n v="1052.23"/>
    <s v="NO_CONCILIADO"/>
    <m/>
    <m/>
  </r>
  <r>
    <x v="1"/>
    <m/>
    <x v="1"/>
    <x v="46"/>
    <s v="O21003450002"/>
    <s v="BOD"/>
    <n v="2100345"/>
    <m/>
    <s v="00099021001 DEPOSITO DE EFECTIVO, DEPOSITANTE: JHONATAN OROSCO QUISPE, CONCEPTO: DEVOLUCION DE HABERES PERIODO-MES JUNIO DE 2022, CUENTA DE DEPOSITO: CUENTA UNICA DEL TESORO"/>
    <m/>
    <m/>
    <m/>
    <m/>
    <m/>
    <m/>
    <n v="0"/>
    <n v="4480"/>
    <s v="NO_CONCILIADO"/>
    <m/>
    <m/>
  </r>
  <r>
    <x v="1"/>
    <m/>
    <x v="1"/>
    <x v="46"/>
    <s v="O21003470002"/>
    <s v="BOD"/>
    <n v="2100347"/>
    <m/>
    <s v="00099021001 DEPOSITO DE EFECTIVO, DEPOSITANTE: JHONATAN OROSCO QUISPE, CONCEPTO: DEVOLUCION DE HABERES PERIODO-MES DE JULIO DE 2022, CUENTA DE DEPOSITO: CUENTA UNICA DEL TESORO"/>
    <m/>
    <m/>
    <m/>
    <m/>
    <m/>
    <m/>
    <n v="0"/>
    <n v="4480"/>
    <s v="NO_CONCILIADO"/>
    <m/>
    <m/>
  </r>
  <r>
    <x v="1"/>
    <m/>
    <x v="1"/>
    <x v="46"/>
    <s v="O21003480002"/>
    <s v="BOD"/>
    <n v="2100348"/>
    <m/>
    <s v="00099021001 DEPOSITO DE EFECTIVO, DEPOSITANTE: JHONATAN OROSCO QUISPE, CONCEPTO: DEVOLUCION DE HABERES PERIODO-MES DE AGOSTO DE 2022, CUENTA DE DEPOSITO: CUENTA UNICA DEL TESORO"/>
    <m/>
    <m/>
    <m/>
    <m/>
    <m/>
    <m/>
    <n v="0"/>
    <n v="4480"/>
    <s v="NO_CONCILIADO"/>
    <m/>
    <m/>
  </r>
  <r>
    <x v="1"/>
    <m/>
    <x v="1"/>
    <x v="46"/>
    <s v="O21003490002"/>
    <s v="BOD"/>
    <n v="2100349"/>
    <m/>
    <s v="00099021001 DEPOSITO DE EFECTIVO, DEPOSITANTE: JHONATAN OROSCO QUISPE, CONCEPTO: DEVOLUCION DE HABERES PERIODO-MES DE SEPTIEMBRE DE 2022, CUENTA DE DEPOSITO: CUENTA UNICA DEL TESORO"/>
    <m/>
    <m/>
    <m/>
    <m/>
    <m/>
    <m/>
    <n v="0"/>
    <n v="4480"/>
    <s v="NO_CONCILIADO"/>
    <m/>
    <m/>
  </r>
  <r>
    <x v="5"/>
    <m/>
    <x v="5"/>
    <x v="46"/>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3683.73"/>
    <s v="CONCILIADO_PARCIAL"/>
    <m/>
    <m/>
  </r>
  <r>
    <x v="5"/>
    <m/>
    <x v="5"/>
    <x v="46"/>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62293.55"/>
    <s v="CONCILIADO_PARCIAL"/>
    <m/>
    <m/>
  </r>
  <r>
    <x v="5"/>
    <m/>
    <x v="5"/>
    <x v="46"/>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08471.57"/>
    <s v="CONCILIADO_PARCIAL"/>
    <m/>
    <m/>
  </r>
  <r>
    <x v="5"/>
    <m/>
    <x v="5"/>
    <x v="46"/>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9973.7000000000007"/>
    <s v="CONCILIADO_PARCIAL"/>
    <m/>
    <m/>
  </r>
  <r>
    <x v="5"/>
    <m/>
    <x v="5"/>
    <x v="46"/>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8613.36"/>
    <s v="CONCILIADO_PARCIAL"/>
    <m/>
    <m/>
  </r>
  <r>
    <x v="1"/>
    <m/>
    <x v="1"/>
    <x v="46"/>
    <s v="B21002560002"/>
    <s v="BOD"/>
    <n v="2100256"/>
    <m/>
    <s v="00099021001 DEP.DE CHEQ.AJENOS,RET.DE CAM.,CONCEPTO: EVELIN MARCELLE DE PARDO GUETTI,DEP.: BANCO UNION S.A. , PROCEDENCIA: BANCO UNION S.A., CHEQUE: 188008, FECHA DE EMISION:15/03/2023"/>
    <m/>
    <m/>
    <m/>
    <m/>
    <m/>
    <m/>
    <n v="0"/>
    <n v="300"/>
    <s v="NO_CONCILIADO"/>
    <m/>
    <m/>
  </r>
  <r>
    <x v="2"/>
    <m/>
    <x v="2"/>
    <x v="46"/>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m/>
    <m/>
  </r>
  <r>
    <x v="17"/>
    <m/>
    <x v="17"/>
    <x v="47"/>
    <s v="O21005100002"/>
    <s v="BOD"/>
    <n v="2100510"/>
    <m/>
    <s v="00099021001 DEPOSITO DE EFECTIVO, DEPOSITANTE: CIRO GERMAN ALAVIA MARIN, CONCEPTO: DEVOLUCION POR TOPE SALARIAL CORRESPONDIENTE A SEPTIEMBRE 2022, CUENTA DE DEPOSITO: CUENTA UNICA DEL TESORO"/>
    <m/>
    <m/>
    <m/>
    <m/>
    <m/>
    <m/>
    <n v="0"/>
    <n v="4738.79"/>
    <s v="NO_CONCILIADO"/>
    <m/>
    <m/>
  </r>
  <r>
    <x v="17"/>
    <m/>
    <x v="17"/>
    <x v="47"/>
    <s v="O21005120002"/>
    <s v="BOD"/>
    <n v="2100512"/>
    <m/>
    <s v="00099021001 DEPOSITO DE EFECTIVO, DEPOSITANTE: CIRO GERMAN ALAVIA MARIN, CONCEPTO: DEVOLUCION POR TOPE SALARIAL CORRESPONDIENTE OCTUBRE 2022, CUENTA DE DEPOSITO: CUENTA UNICA DEL TESORO"/>
    <m/>
    <m/>
    <m/>
    <m/>
    <m/>
    <m/>
    <n v="0"/>
    <n v="4738.79"/>
    <s v="NO_CONCILIADO"/>
    <m/>
    <m/>
  </r>
  <r>
    <x v="17"/>
    <m/>
    <x v="17"/>
    <x v="47"/>
    <s v="O21005140002"/>
    <s v="BOD"/>
    <n v="2100514"/>
    <m/>
    <s v="00099021001 DEPOSITO DE EFECTIVO, DEPOSITANTE: CIRO GERMAN ALAVIA MARIN, CONCEPTO: DEVOLUCION POR TOPE SALARIAL CORRESPONDIENTE A NOVIEMBRE 2022, CUENTA DE DEPOSITO: CUENTA UNICA DEL TESORO"/>
    <m/>
    <m/>
    <m/>
    <m/>
    <m/>
    <m/>
    <n v="0"/>
    <n v="4709.6099999999997"/>
    <s v="NO_CONCILIADO"/>
    <m/>
    <m/>
  </r>
  <r>
    <x v="17"/>
    <m/>
    <x v="17"/>
    <x v="47"/>
    <s v="O21005160002"/>
    <s v="BOD"/>
    <n v="2100516"/>
    <m/>
    <s v="00099021001 DEPOSITO DE EFECTIVO, DEPOSITANTE: CIRO GERMAN ALAVIA MARIN, CONCEPTO: DEVOLUCION POR TOPE SALARIAL CORRESPONDIENTE A DICIEMBRE 2022, CUENTA DE DEPOSITO: CUENTA UNICA DEL TESORO"/>
    <m/>
    <m/>
    <m/>
    <m/>
    <m/>
    <m/>
    <n v="0"/>
    <n v="4738.79"/>
    <s v="NO_CONCILIADO"/>
    <m/>
    <m/>
  </r>
  <r>
    <x v="1"/>
    <m/>
    <x v="1"/>
    <x v="47"/>
    <s v="O21006180002"/>
    <s v="BOD"/>
    <n v="2100618"/>
    <m/>
    <s v="00099021001 DEPOSITO DE EFECTIVO, DEPOSITANTE: CLAUDIA VERONICA SILVA CORINI, CONCEPTO: DEVOLUCION REMUNERACION MAXIMA, CUENTA DE DEPOSITO: CUENTA UNICA DEL TESORO"/>
    <m/>
    <m/>
    <m/>
    <m/>
    <m/>
    <m/>
    <n v="0"/>
    <n v="3163.13"/>
    <s v="NO_CONCILIADO"/>
    <m/>
    <m/>
  </r>
  <r>
    <x v="23"/>
    <m/>
    <x v="23"/>
    <x v="48"/>
    <s v="O21009090002"/>
    <s v="BOD"/>
    <n v="2100909"/>
    <m/>
    <s v="00099021001 DEPOSITO DE EFECTIVO, DEPOSITANTE: JORGE NELSON CHAVEZ MAMANI C.I. 4250466 LP, CONCEPTO: DEPÓSITO DE VIATICOS, CUENTA DE DEPOSITO: CUENTA UNICA DEL TESORO"/>
    <m/>
    <m/>
    <m/>
    <m/>
    <m/>
    <m/>
    <n v="0"/>
    <n v="0.01"/>
    <s v="CONCILIADO_PARCIAL"/>
    <m/>
    <m/>
  </r>
  <r>
    <x v="23"/>
    <m/>
    <x v="23"/>
    <x v="48"/>
    <s v="O21009110002"/>
    <s v="BOD"/>
    <n v="2100911"/>
    <m/>
    <s v="00099021001 DEPOSITO DE EFECTIVO, DEPOSITANTE: JOSE ANTONIO CORO LARA C.I. 9122319 LP, CONCEPTO: DEPÓSITO DE VIATICOS, CUENTA DE DEPOSITO: CUENTA UNICA DEL TESORO"/>
    <m/>
    <m/>
    <m/>
    <m/>
    <m/>
    <m/>
    <n v="0"/>
    <n v="0.01"/>
    <s v="CONCILIADO_PARCIAL"/>
    <m/>
    <m/>
  </r>
  <r>
    <x v="23"/>
    <m/>
    <x v="23"/>
    <x v="48"/>
    <s v="O21009130002"/>
    <s v="BOD"/>
    <n v="2100913"/>
    <m/>
    <s v="00099021001 DEPOSITO DE EFECTIVO, DEPOSITANTE: JAVIER EDGAR YAPU PATON C.I. 6146037 L.P., CONCEPTO: DEPÓSITO DE VIATICOS, CUENTA DE DEPOSITO: CUENTA UNICA DEL TESORO"/>
    <m/>
    <m/>
    <m/>
    <m/>
    <m/>
    <m/>
    <n v="0"/>
    <n v="0.01"/>
    <s v="CONCILIADO_PARCIAL"/>
    <m/>
    <m/>
  </r>
  <r>
    <x v="1"/>
    <m/>
    <x v="1"/>
    <x v="49"/>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m/>
    <m/>
  </r>
  <r>
    <x v="1"/>
    <m/>
    <x v="1"/>
    <x v="49"/>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m/>
    <m/>
  </r>
  <r>
    <x v="1"/>
    <m/>
    <x v="1"/>
    <x v="49"/>
    <s v="O21013030002"/>
    <s v="BOD"/>
    <n v="2101303"/>
    <m/>
    <s v="00099021001 DEPOSITO DE EFECTIVO, DEPOSITANTE: PORFIRIO LIMACHI POMA, CONCEPTO: COBRO INDEBIDO DEVOLUCION, CUENTA DE DEPOSITO: CUENTA UNICA DEL TESORO"/>
    <m/>
    <m/>
    <m/>
    <m/>
    <m/>
    <m/>
    <n v="0"/>
    <n v="950"/>
    <s v="NO_CONCILIADO"/>
    <m/>
    <m/>
  </r>
  <r>
    <x v="1"/>
    <m/>
    <x v="1"/>
    <x v="49"/>
    <s v="O21013370002"/>
    <s v="BOD"/>
    <n v="2101337"/>
    <m/>
    <s v="00099021001 DEPOSITO DE EFECTIVO, DEPOSITANTE: GLADYS BEATRIZ PLATA AMARRO, CONCEPTO: EXCESO MAXIMO DE REMUNERACION PERMITIDO DOBLE PERCEPCION, CUENTA DE DEPOSITO: CUENTA UNICA DEL TESORO"/>
    <m/>
    <m/>
    <m/>
    <m/>
    <m/>
    <m/>
    <n v="0"/>
    <n v="720.2"/>
    <s v="NO_CONCILIADO"/>
    <m/>
    <m/>
  </r>
  <r>
    <x v="1"/>
    <m/>
    <x v="1"/>
    <x v="50"/>
    <s v="O21015890002"/>
    <s v="BOD"/>
    <n v="2101589"/>
    <m/>
    <s v="00099021001 DEPOSITO DE EFECTIVO, DEPOSITANTE: DIONICIO YAPUCHURA CALLISAYA, CONCEPTO: REVERSION DE BOLETA DE HABER MENSUAL, CUENTA DE DEPOSITO: CUENTA UNICA DEL TESORO"/>
    <m/>
    <m/>
    <m/>
    <m/>
    <m/>
    <m/>
    <n v="0"/>
    <n v="8831.0300000000007"/>
    <s v="NO_CONCILIADO"/>
    <m/>
    <m/>
  </r>
  <r>
    <x v="1"/>
    <m/>
    <x v="1"/>
    <x v="51"/>
    <s v="O21018160002"/>
    <s v="BOD"/>
    <n v="2101816"/>
    <m/>
    <s v="00099021001 DEPOSITO DE EFECTIVO, DEPOSITANTE: LUCRECIA VELARDE VDA. DE FLORES, CONCEPTO: NUEVAS NUPCIAS, CUENTA DE DEPOSITO: CUENTA UNICA DEL TESORO"/>
    <m/>
    <m/>
    <m/>
    <m/>
    <m/>
    <m/>
    <n v="0"/>
    <n v="1500"/>
    <s v="NO_CONCILIADO"/>
    <m/>
    <m/>
  </r>
  <r>
    <x v="1"/>
    <m/>
    <x v="1"/>
    <x v="51"/>
    <s v="O21019130002"/>
    <s v="BOD"/>
    <n v="2101913"/>
    <m/>
    <s v="00099021001 DEPOSITO DE EFECTIVO, DEPOSITANTE: MARCIA ALODIA DALENCE PARDO, CONCEPTO: REVERSION TOTAL, CUENTA DE DEPOSITO: CUENTA UNICA DEL TESORO"/>
    <m/>
    <m/>
    <m/>
    <m/>
    <m/>
    <m/>
    <n v="0"/>
    <n v="4029.31"/>
    <s v="NO_CONCILIADO"/>
    <m/>
    <m/>
  </r>
  <r>
    <x v="1"/>
    <m/>
    <x v="1"/>
    <x v="52"/>
    <s v="O21021790002"/>
    <s v="BOD"/>
    <n v="2102179"/>
    <m/>
    <s v="00099021001 DEPOSITO DE EFECTIVO, DEPOSITANTE: ADELA FLORES CRUZ, CONCEPTO: DEVOLUCION POR DOBLE PERCEPCION DE DIC/22 A FEB/23 MAS LAS DUODECIMAS DE AGUINALDO, CUENTA DE DEPOSITO: CUENTA UNICA DEL TESORO"/>
    <m/>
    <m/>
    <m/>
    <m/>
    <m/>
    <m/>
    <n v="0"/>
    <n v="867.06"/>
    <s v="NO_CONCILIADO"/>
    <m/>
    <m/>
  </r>
  <r>
    <x v="1"/>
    <m/>
    <x v="1"/>
    <x v="52"/>
    <s v="B21021540002"/>
    <s v="BOD"/>
    <n v="2102154"/>
    <m/>
    <s v="00099021001 DEP.DE CHEQ.AJENOS,RET.DE CAM.,CONCEPTO: PATRICIA DUBEYSA PEÑARANDA QUIROGA,DEP.: BANCO UNION S.A. , PROCEDENCIA: BANCO UNION S.A., CHEQUE: 191445, FECHA DE EMISION:23/03/2023"/>
    <m/>
    <m/>
    <m/>
    <m/>
    <m/>
    <m/>
    <n v="0"/>
    <n v="3177.48"/>
    <s v="NO_CONCILIADO"/>
    <m/>
    <m/>
  </r>
  <r>
    <x v="1"/>
    <m/>
    <x v="1"/>
    <x v="53"/>
    <s v="O21024260002"/>
    <s v="BOD"/>
    <n v="2102426"/>
    <m/>
    <s v="00099021001 DEPOSITO DE EFECTIVO, DEPOSITANTE: JORGE ROGELIO SANTANDER ESTRADA, CONCEPTO: REGULARIZACION DE TOPE SALARIAL SEPTIEMBRE 2022, CUENTA DE DEPOSITO: CUENTA UNICA DEL TESORO"/>
    <m/>
    <m/>
    <m/>
    <m/>
    <m/>
    <m/>
    <n v="0"/>
    <n v="44.79"/>
    <s v="NO_CONCILIADO"/>
    <m/>
    <m/>
  </r>
  <r>
    <x v="1"/>
    <m/>
    <x v="1"/>
    <x v="53"/>
    <s v="O21024280002"/>
    <s v="BOD"/>
    <n v="2102428"/>
    <m/>
    <s v="00099021001 DEPOSITO DE EFECTIVO, DEPOSITANTE: JORGE ROGELIO SANTANDER ESTRADA, CONCEPTO: REGULARIZACION DE TOPE SALARIAL OCTUBRE 2022, CUENTA DE DEPOSITO: CUENTA UNICA DEL TESORO"/>
    <m/>
    <m/>
    <m/>
    <m/>
    <m/>
    <m/>
    <n v="0"/>
    <n v="44.79"/>
    <s v="NO_CONCILIADO"/>
    <m/>
    <m/>
  </r>
  <r>
    <x v="1"/>
    <m/>
    <x v="1"/>
    <x v="53"/>
    <s v="O21024310002"/>
    <s v="BOD"/>
    <n v="2102431"/>
    <m/>
    <s v="00099021001 DEPOSITO DE EFECTIVO, DEPOSITANTE: JORGE ROGELIO SANTANDER ESTRADA, CONCEPTO: REGULARIZACION DE TOPE SALARIAL NOVIEMBRE 2022, CUENTA DE DEPOSITO: CUENTA UNICA DEL TESORO"/>
    <m/>
    <m/>
    <m/>
    <m/>
    <m/>
    <m/>
    <n v="0"/>
    <n v="21.1"/>
    <s v="NO_CONCILIADO"/>
    <m/>
    <m/>
  </r>
  <r>
    <x v="1"/>
    <m/>
    <x v="1"/>
    <x v="53"/>
    <s v="O21024330002"/>
    <s v="BOD"/>
    <n v="2102433"/>
    <m/>
    <s v="00099021001 DEPOSITO DE EFECTIVO, DEPOSITANTE: JORGE ROGELIO SANTANDER ESTRADA, CONCEPTO: REGULARIZACION DE TOPE SALARIAL DICIEMBRE 2022, CUENTA DE DEPOSITO: CUENTA UNICA DEL TESORO"/>
    <m/>
    <m/>
    <m/>
    <m/>
    <m/>
    <m/>
    <n v="0"/>
    <n v="21.1"/>
    <s v="NO_CONCILIADO"/>
    <m/>
    <m/>
  </r>
  <r>
    <x v="1"/>
    <m/>
    <x v="1"/>
    <x v="53"/>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m/>
    <m/>
  </r>
  <r>
    <x v="1"/>
    <m/>
    <x v="1"/>
    <x v="53"/>
    <s v="O21025190002"/>
    <s v="BOD"/>
    <n v="2102519"/>
    <m/>
    <s v="00099021001 DEPOSITO DE EFECTIVO, DEPOSITANTE: ALVARO MARCO ANTONIO CABA OLIVAREZ, CONCEPTO: CITE:MEFP/VTCP/DGOPT/UAIS-CPI/N°030/2016 REGULARIZACION: MAYO-JUNIO 2022, CUENTA DE DEPOSITO: CUENTA UNICA DEL TESORO"/>
    <m/>
    <m/>
    <m/>
    <m/>
    <m/>
    <m/>
    <n v="0"/>
    <n v="13500"/>
    <s v="NO_CONCILIADO"/>
    <m/>
    <m/>
  </r>
  <r>
    <x v="6"/>
    <m/>
    <x v="6"/>
    <x v="53"/>
    <s v="B21024030002"/>
    <s v="BOD"/>
    <n v="2102403"/>
    <m/>
    <s v="00099021001 DEP.DE CHEQ.AJENOS,RET.DE CAM.,CONCEPTO: PAGO POR DESCUENTO RECURSOS PUBLICOS,DEP.: CAJA NACIONAL DE SALUD , PROCEDENCIA: BANCO UNION S.A., CHEQUE: 66838, FECHA DE EMISION:23/03/2023"/>
    <m/>
    <m/>
    <m/>
    <m/>
    <m/>
    <m/>
    <n v="0"/>
    <n v="12790.75"/>
    <s v="NO_CONCILIADO"/>
    <m/>
    <m/>
  </r>
  <r>
    <x v="1"/>
    <m/>
    <x v="1"/>
    <x v="53"/>
    <s v="B21024290002"/>
    <s v="BOD"/>
    <n v="2102429"/>
    <m/>
    <s v="00099021001 DEP.DE CHEQ.AJENOS,RET.DE CAM.,CONCEPTO: JUAN JOSE TORDAOYA AREVALO,DEP.: BANCO UNION S.A. , PROCEDENCIA: BANCO UNION S.A., CHEQUE: 191447, FECHA DE EMISION:24/03/2023"/>
    <m/>
    <m/>
    <m/>
    <m/>
    <m/>
    <m/>
    <n v="0"/>
    <n v="7118"/>
    <s v="NO_CONCILIADO"/>
    <m/>
    <m/>
  </r>
  <r>
    <x v="1"/>
    <m/>
    <x v="1"/>
    <x v="54"/>
    <s v="O21027870002"/>
    <s v="BOD"/>
    <n v="2102787"/>
    <m/>
    <s v="00099021001 DEPOSITO DE EFECTIVO, DEPOSITANTE: ROSA AMALIA QUISBERT DE MARCA, CONCEPTO: DEVOLUCION DE RETROACTIVO, CUENTA DE DEPOSITO: CUENTA UNICA DEL TESORO"/>
    <m/>
    <m/>
    <m/>
    <m/>
    <m/>
    <m/>
    <n v="0"/>
    <n v="200"/>
    <s v="NO_CONCILIADO"/>
    <m/>
    <m/>
  </r>
  <r>
    <x v="1"/>
    <m/>
    <x v="1"/>
    <x v="54"/>
    <s v="O21028260002"/>
    <s v="BOD"/>
    <n v="2102826"/>
    <m/>
    <s v="00099021001 DEPOSITO DE EFECTIVO, DEPOSITANTE: FREDY MOISES FLORES MAMANI, CONCEPTO: COBRO INDEVIDO DEL PRA, CUENTA DE DEPOSITO: CUENTA UNICA DEL TESORO"/>
    <m/>
    <m/>
    <m/>
    <m/>
    <m/>
    <m/>
    <n v="0"/>
    <n v="3000"/>
    <s v="NO_CONCILIADO"/>
    <m/>
    <m/>
  </r>
  <r>
    <x v="1"/>
    <m/>
    <x v="1"/>
    <x v="54"/>
    <s v="O21028740002"/>
    <s v="BOD"/>
    <n v="2102874"/>
    <m/>
    <s v="00099021001 DEPOSITO DE EFECTIVO, DEPOSITANTE: MONICA SEA ARAMAYO, CONCEPTO: DEVOLUCION RENUMERACION MAXIMA, CUENTA DE DEPOSITO: CUENTA UNICA DEL TESORO"/>
    <m/>
    <m/>
    <m/>
    <m/>
    <m/>
    <m/>
    <n v="0"/>
    <n v="6714.56"/>
    <s v="NO_CONCILIADO"/>
    <m/>
    <m/>
  </r>
  <r>
    <x v="1"/>
    <m/>
    <x v="1"/>
    <x v="54"/>
    <s v="B21028470002"/>
    <s v="BOD"/>
    <n v="2102847"/>
    <m/>
    <s v="00099021001 DEP.DE CHEQ.AJENOS,RET.DE CAM.,CONCEPTO: EDGAR MANCILLA GUTIERREZ,DEP.: BANCO UNION S.A. , PROCEDENCIA: BANCO UNION S.A., CHEQUE: 191455, FECHA DE EMISION:27/03/2023"/>
    <m/>
    <m/>
    <m/>
    <m/>
    <m/>
    <m/>
    <n v="0"/>
    <n v="1900.98"/>
    <s v="NO_CONCILIADO"/>
    <m/>
    <m/>
  </r>
  <r>
    <x v="1"/>
    <m/>
    <x v="1"/>
    <x v="54"/>
    <s v="B21028480002"/>
    <s v="BOD"/>
    <n v="2102848"/>
    <m/>
    <s v="00099021001 DEP.DE CHEQ.AJENOS,RET.DE CAM.,CONCEPTO: ROSMERY CHOQUE MAMANI,DEP.: BANCO UNION S.A. , PROCEDENCIA: BANCO UNION S.A., CHEQUE: 191454, FECHA DE EMISION:27/03/2023"/>
    <m/>
    <m/>
    <m/>
    <m/>
    <m/>
    <m/>
    <n v="0"/>
    <n v="1790.8"/>
    <s v="NO_CONCILIADO"/>
    <m/>
    <m/>
  </r>
  <r>
    <x v="1"/>
    <m/>
    <x v="1"/>
    <x v="54"/>
    <s v="B21028500002"/>
    <s v="BOD"/>
    <n v="2102850"/>
    <m/>
    <s v="00099021001 DEP.DE CHEQ.AJENOS,RET.DE CAM.,CONCEPTO: MARISOL ENCINAS MONTAÑO,DEP.: BANCO UNION S.S.A , PROCEDENCIA: BANCO UNION S.A., CHEQUE: 191453, FECHA DE EMISION:27/03/2023"/>
    <m/>
    <m/>
    <m/>
    <m/>
    <m/>
    <m/>
    <n v="0"/>
    <n v="1663.5"/>
    <s v="NO_CONCILIADO"/>
    <m/>
    <m/>
  </r>
  <r>
    <x v="1"/>
    <m/>
    <x v="1"/>
    <x v="54"/>
    <s v="B21028530002"/>
    <s v="BOD"/>
    <n v="2102853"/>
    <m/>
    <s v="00099021001 DEP.DE CHEQ.AJENOS,RET.DE CAM.,CONCEPTO: ALEXANDER IVN PINTO MAMANI,DEP.: BANCO UNION S.A. , PROCEDENCIA: BANCO UNION S.A., CHEQUE: 191452, FECHA DE EMISION:27/03/2023"/>
    <m/>
    <m/>
    <m/>
    <m/>
    <m/>
    <m/>
    <n v="0"/>
    <n v="1663.35"/>
    <s v="NO_CONCILIADO"/>
    <m/>
    <m/>
  </r>
  <r>
    <x v="1"/>
    <m/>
    <x v="1"/>
    <x v="55"/>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m/>
    <m/>
  </r>
  <r>
    <x v="1"/>
    <m/>
    <x v="1"/>
    <x v="55"/>
    <s v="B21030930002"/>
    <s v="BOD"/>
    <n v="2103093"/>
    <m/>
    <s v="00099021001 DEP.DE CHEQ.AJENOS,RET.DE CAM.,CONCEPTO: CARLA ESCALERA PINTO,DEP.: BANCO UNION S.A. , PROCEDENCIA: BANCO UNION S.A., CHEQUE: 191457, FECHA DE EMISION:28/03/2023"/>
    <m/>
    <m/>
    <m/>
    <m/>
    <m/>
    <m/>
    <n v="0"/>
    <n v="1566.95"/>
    <s v="NO_CONCILIADO"/>
    <m/>
    <m/>
  </r>
  <r>
    <x v="1"/>
    <m/>
    <x v="1"/>
    <x v="55"/>
    <s v="Q17861710002"/>
    <s v="CRV"/>
    <n v="1786171"/>
    <m/>
    <s v="NUMERO DE LIBRETA CUT: 00099021001 OPERACIÓN E18 TRANSFERENCIA DEL SISTEMA FINANCIERO POR CUENTA DE TERCEROS A LA CUT devolucion pagos de CC no cobrados noviembre y aguinaldo 2022"/>
    <m/>
    <m/>
    <m/>
    <m/>
    <m/>
    <m/>
    <n v="0"/>
    <n v="1096350.43"/>
    <s v="NO_CONCILIADO"/>
    <m/>
    <m/>
  </r>
  <r>
    <x v="1"/>
    <m/>
    <x v="1"/>
    <x v="56"/>
    <s v="O21034020002"/>
    <s v="BOD"/>
    <n v="2103402"/>
    <m/>
    <s v="00099021001 DEPOSITO DE EFECTIVO, DEPOSITANTE: IVER LUNA SANCHEZ, CONCEPTO: DEVOLUCION DE PASAJES AEREOS SEGUN PREVENTIVO NRO 935, CUENTA DE DEPOSITO: CUENTA UNICA DEL TESORO"/>
    <m/>
    <m/>
    <m/>
    <m/>
    <m/>
    <m/>
    <n v="0"/>
    <n v="181"/>
    <s v="NO_CONCILIADO"/>
    <m/>
    <m/>
  </r>
  <r>
    <x v="1"/>
    <m/>
    <x v="1"/>
    <x v="56"/>
    <s v="B21033700002"/>
    <s v="BOD"/>
    <n v="2103370"/>
    <m/>
    <s v="00099021001 DEP.DE CHEQ.AJENOS,RET.DE CAM.,CONCEPTO: ABEL ANDIA ZURITA,DEP.: BANCO UNION S.A. , PROCEDENCIA: BANCO UNION S.A., CHEQUE: 191458, FECHA DE EMISION:29/03/2023"/>
    <m/>
    <m/>
    <m/>
    <m/>
    <m/>
    <m/>
    <n v="0"/>
    <n v="3239.73"/>
    <s v="NO_CONCILIADO"/>
    <m/>
    <m/>
  </r>
  <r>
    <x v="24"/>
    <m/>
    <x v="24"/>
    <x v="56"/>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m/>
    <m/>
  </r>
  <r>
    <x v="2"/>
    <m/>
    <x v="2"/>
    <x v="56"/>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m/>
    <m/>
  </r>
  <r>
    <x v="20"/>
    <m/>
    <x v="20"/>
    <x v="57"/>
    <s v="O21036000002"/>
    <s v="BOD"/>
    <n v="2103600"/>
    <m/>
    <s v="00593012001 DEPOSITO DE EFECTIVO, DEPOSITANTE: GRACIELA QUENTA POMA, CONCEPTO: |DEVOLUCION DE IMPUESTOS PAGADOS EN EXESO, CUENTA DE DEPOSITO: CUENTA UNICA DEL TESORO"/>
    <m/>
    <m/>
    <m/>
    <m/>
    <m/>
    <m/>
    <n v="0"/>
    <n v="55.3"/>
    <s v="NO_CONCILIADO"/>
    <m/>
    <m/>
  </r>
  <r>
    <x v="3"/>
    <m/>
    <x v="3"/>
    <x v="57"/>
    <s v="O21036960002"/>
    <s v="BOD"/>
    <n v="2103696"/>
    <m/>
    <s v="00344018001 DEPOSITO DE EFECTIVO, DEPOSITANTE: CARLOS ALBERTO REZA AZURDUY, CONCEPTO: DEVOLUCION DE SALDOS NO UTILIZADOS AL C31 390, CUENTA DE DEPOSITO: CUENTA UNICA DEL TESORO"/>
    <m/>
    <m/>
    <m/>
    <m/>
    <m/>
    <m/>
    <n v="0"/>
    <n v="2232.04"/>
    <s v="NO_CONCILIADO"/>
    <m/>
    <m/>
  </r>
  <r>
    <x v="1"/>
    <m/>
    <x v="1"/>
    <x v="57"/>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m/>
    <m/>
  </r>
  <r>
    <x v="1"/>
    <m/>
    <x v="1"/>
    <x v="57"/>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m/>
    <m/>
  </r>
  <r>
    <x v="0"/>
    <m/>
    <x v="0"/>
    <x v="58"/>
    <s v="Q17886140002"/>
    <s v="CRV"/>
    <n v="1788614"/>
    <m/>
    <s v="NUMERO DE LIBRETA CUT: 0013032001 OPERACIÓN E18 TRANSFERENCIA DEL SISTEMA FINANCIERO POR CUENTA DE TERCEROS A LA CUT TRANSFERENCIA GARANTIA DE MOTANTACARGA POR URANEL"/>
    <m/>
    <m/>
    <m/>
    <m/>
    <m/>
    <m/>
    <n v="0"/>
    <n v="27927"/>
    <s v="NO_CONCILIADO"/>
    <m/>
    <m/>
  </r>
  <r>
    <x v="7"/>
    <m/>
    <x v="7"/>
    <x v="58"/>
    <s v="T04434780001"/>
    <s v="DEV"/>
    <n v="443478"/>
    <m/>
    <s v="CONTABILIZACION ORDENES DE TRANSFERENCIA GRACOS"/>
    <m/>
    <m/>
    <m/>
    <m/>
    <m/>
    <m/>
    <n v="4091301.74"/>
    <n v="0"/>
    <s v="NO_CONCILIADO"/>
    <m/>
    <m/>
  </r>
  <r>
    <x v="7"/>
    <m/>
    <x v="7"/>
    <x v="58"/>
    <s v="T04434760001"/>
    <s v="DEV"/>
    <n v="443476"/>
    <m/>
    <s v="CONTABILIZACION ORDENES DE TRANSFERENCIA GRACOS"/>
    <m/>
    <m/>
    <m/>
    <m/>
    <m/>
    <m/>
    <n v="216733.88"/>
    <n v="0"/>
    <s v="NO_CONCILIADO"/>
    <m/>
    <m/>
  </r>
  <r>
    <x v="7"/>
    <m/>
    <x v="7"/>
    <x v="58"/>
    <s v="T04434820001"/>
    <s v="DEV"/>
    <n v="443482"/>
    <m/>
    <s v="CONTABILIZACION ORDENES DE TRANSFERENCIA GRACOS"/>
    <m/>
    <m/>
    <m/>
    <m/>
    <m/>
    <m/>
    <n v="573445.24"/>
    <n v="0"/>
    <s v="NO_CONCILIADO"/>
    <m/>
    <m/>
  </r>
  <r>
    <x v="7"/>
    <m/>
    <x v="7"/>
    <x v="58"/>
    <s v="T04434840001"/>
    <s v="DEV"/>
    <n v="443484"/>
    <m/>
    <s v="CONTABILIZACION ORDENES DE TRANSFERENCIA GRACOS"/>
    <m/>
    <m/>
    <m/>
    <m/>
    <m/>
    <m/>
    <n v="16566966.34"/>
    <n v="0"/>
    <s v="NO_CONCILIADO"/>
    <m/>
    <m/>
  </r>
  <r>
    <x v="7"/>
    <m/>
    <x v="7"/>
    <x v="58"/>
    <s v="T04434860001"/>
    <s v="DEV"/>
    <n v="443486"/>
    <m/>
    <s v="CONTABILIZACION ORDENES DE TRANSFERENCIA GRACOS"/>
    <m/>
    <m/>
    <m/>
    <m/>
    <m/>
    <m/>
    <n v="11237240.810000001"/>
    <n v="0"/>
    <s v="NO_CONCILIADO"/>
    <m/>
    <m/>
  </r>
  <r>
    <x v="7"/>
    <m/>
    <x v="7"/>
    <x v="58"/>
    <s v="T04434880001"/>
    <s v="DEV"/>
    <n v="443488"/>
    <m/>
    <s v="CONTABILIZACION ORDENES DE TRANSFERENCIA GRACOS"/>
    <m/>
    <m/>
    <m/>
    <m/>
    <m/>
    <m/>
    <n v="3048003.03"/>
    <n v="0"/>
    <s v="NO_CONCILIADO"/>
    <m/>
    <m/>
  </r>
  <r>
    <x v="7"/>
    <m/>
    <x v="7"/>
    <x v="58"/>
    <s v="T04434900001"/>
    <s v="DEV"/>
    <n v="443490"/>
    <m/>
    <s v="CONTABILIZACION ORDENES DE TRANSFERENCIA GRACOS"/>
    <m/>
    <m/>
    <m/>
    <m/>
    <m/>
    <m/>
    <n v="109521"/>
    <n v="0"/>
    <s v="NO_CONCILIADO"/>
    <m/>
    <m/>
  </r>
  <r>
    <x v="7"/>
    <m/>
    <x v="7"/>
    <x v="58"/>
    <s v="T04434920001"/>
    <s v="DEV"/>
    <n v="443492"/>
    <m/>
    <s v="CONTABILIZACION ORDENES DE TRANSFERENCIA GRACOS"/>
    <m/>
    <m/>
    <m/>
    <m/>
    <m/>
    <m/>
    <n v="2067436.07"/>
    <n v="0"/>
    <s v="NO_CONCILIADO"/>
    <m/>
    <m/>
  </r>
  <r>
    <x v="7"/>
    <m/>
    <x v="7"/>
    <x v="58"/>
    <s v="T04434940001"/>
    <s v="DEV"/>
    <n v="443494"/>
    <m/>
    <s v="CONTABILIZACION ORDENES DE TRANSFERENCIA GRACOS"/>
    <m/>
    <m/>
    <m/>
    <m/>
    <m/>
    <m/>
    <n v="2177154.15"/>
    <n v="0"/>
    <s v="NO_CONCILIADO"/>
    <m/>
    <m/>
  </r>
  <r>
    <x v="7"/>
    <m/>
    <x v="7"/>
    <x v="58"/>
    <s v="T04434960001"/>
    <s v="DEV"/>
    <n v="443496"/>
    <m/>
    <s v="CONTABILIZACION ORDENES DE TRANSFERENCIA GRACOS"/>
    <m/>
    <m/>
    <m/>
    <m/>
    <m/>
    <m/>
    <n v="508449.48"/>
    <n v="0"/>
    <s v="NO_CONCILIADO"/>
    <m/>
    <m/>
  </r>
  <r>
    <x v="7"/>
    <m/>
    <x v="7"/>
    <x v="58"/>
    <s v="T04434980001"/>
    <s v="DEV"/>
    <n v="443498"/>
    <m/>
    <s v="CONTABILIZACION ORDENES DE TRANSFERENCIA GRACOS"/>
    <m/>
    <m/>
    <m/>
    <m/>
    <m/>
    <m/>
    <n v="5970422.7800000003"/>
    <n v="0"/>
    <s v="NO_CONCILIADO"/>
    <m/>
    <m/>
  </r>
  <r>
    <x v="7"/>
    <m/>
    <x v="7"/>
    <x v="58"/>
    <s v="T04435000001"/>
    <s v="DEV"/>
    <n v="443500"/>
    <m/>
    <s v="CONTABILIZACION ORDENES DE TRANSFERENCIA GRACOS"/>
    <m/>
    <m/>
    <m/>
    <m/>
    <m/>
    <m/>
    <n v="1396516.27"/>
    <n v="0"/>
    <s v="NO_CONCILIADO"/>
    <m/>
    <m/>
  </r>
  <r>
    <x v="7"/>
    <m/>
    <x v="7"/>
    <x v="58"/>
    <s v="T04434560001"/>
    <s v="DEV"/>
    <n v="443456"/>
    <m/>
    <s v="CONTABILIZACION ORDENES DE TRANSFERENCIA GRACOS"/>
    <m/>
    <m/>
    <m/>
    <m/>
    <m/>
    <m/>
    <n v="2266888.65"/>
    <n v="0"/>
    <s v="NO_CONCILIADO"/>
    <m/>
    <m/>
  </r>
  <r>
    <x v="7"/>
    <m/>
    <x v="7"/>
    <x v="58"/>
    <s v="T04434580001"/>
    <s v="DEV"/>
    <n v="443458"/>
    <m/>
    <s v="CONTABILIZACION ORDENES DE TRANSFERENCIA GRACOS"/>
    <m/>
    <m/>
    <m/>
    <m/>
    <m/>
    <m/>
    <n v="2665231.4900000002"/>
    <n v="0"/>
    <s v="NO_CONCILIADO"/>
    <m/>
    <m/>
  </r>
  <r>
    <x v="7"/>
    <m/>
    <x v="7"/>
    <x v="58"/>
    <s v="T04434600001"/>
    <s v="DEV"/>
    <n v="443460"/>
    <m/>
    <s v="CONTABILIZACION ORDENES DE TRANSFERENCIA GRACOS"/>
    <m/>
    <m/>
    <m/>
    <m/>
    <m/>
    <m/>
    <n v="2665231.4900000002"/>
    <n v="0"/>
    <s v="NO_CONCILIADO"/>
    <m/>
    <m/>
  </r>
  <r>
    <x v="7"/>
    <m/>
    <x v="7"/>
    <x v="58"/>
    <s v="T04434620001"/>
    <s v="DEV"/>
    <n v="443462"/>
    <m/>
    <s v="CONTABILIZACION ORDENES DE TRANSFERENCIA GRACOS"/>
    <m/>
    <m/>
    <m/>
    <m/>
    <m/>
    <m/>
    <n v="2665231.4900000002"/>
    <n v="0"/>
    <s v="NO_CONCILIADO"/>
    <m/>
    <m/>
  </r>
  <r>
    <x v="7"/>
    <m/>
    <x v="7"/>
    <x v="58"/>
    <s v="T04434640001"/>
    <s v="DEV"/>
    <n v="443464"/>
    <m/>
    <s v="CONTABILIZACION ORDENES DE TRANSFERENCIA GRACOS"/>
    <m/>
    <m/>
    <m/>
    <m/>
    <m/>
    <m/>
    <n v="1758439.17"/>
    <n v="0"/>
    <s v="NO_CONCILIADO"/>
    <m/>
    <m/>
  </r>
  <r>
    <x v="7"/>
    <m/>
    <x v="7"/>
    <x v="58"/>
    <s v="T04434660001"/>
    <s v="DEV"/>
    <n v="443466"/>
    <m/>
    <s v="CONTABILIZACION ORDENES DE TRANSFERENCIA GRACOS"/>
    <m/>
    <m/>
    <m/>
    <m/>
    <m/>
    <m/>
    <n v="89734.56"/>
    <n v="0"/>
    <s v="NO_CONCILIADO"/>
    <m/>
    <m/>
  </r>
  <r>
    <x v="7"/>
    <m/>
    <x v="7"/>
    <x v="58"/>
    <s v="T04434680001"/>
    <s v="DEV"/>
    <n v="443468"/>
    <m/>
    <s v="CONTABILIZACION ORDENES DE TRANSFERENCIA GRACOS"/>
    <m/>
    <m/>
    <m/>
    <m/>
    <m/>
    <m/>
    <n v="93152.08"/>
    <n v="0"/>
    <s v="NO_CONCILIADO"/>
    <m/>
    <m/>
  </r>
  <r>
    <x v="7"/>
    <m/>
    <x v="7"/>
    <x v="58"/>
    <s v="T04434700001"/>
    <s v="DEV"/>
    <n v="443470"/>
    <m/>
    <s v="CONTABILIZACION ORDENES DE TRANSFERENCIA GRACOS"/>
    <m/>
    <m/>
    <m/>
    <m/>
    <m/>
    <m/>
    <n v="4829759.68"/>
    <n v="0"/>
    <s v="NO_CONCILIADO"/>
    <m/>
    <m/>
  </r>
  <r>
    <x v="7"/>
    <m/>
    <x v="7"/>
    <x v="58"/>
    <s v="T04434720001"/>
    <s v="DEV"/>
    <n v="443472"/>
    <m/>
    <s v="CONTABILIZACION ORDENES DE TRANSFERENCIA GRACOS"/>
    <m/>
    <m/>
    <m/>
    <m/>
    <m/>
    <m/>
    <n v="255853.24"/>
    <n v="0"/>
    <s v="NO_CONCILIADO"/>
    <m/>
    <m/>
  </r>
  <r>
    <x v="7"/>
    <m/>
    <x v="7"/>
    <x v="58"/>
    <s v="T04434740001"/>
    <s v="DEV"/>
    <n v="443474"/>
    <m/>
    <s v="CONTABILIZACION ORDENES DE TRANSFERENCIA GRACOS"/>
    <m/>
    <m/>
    <m/>
    <m/>
    <m/>
    <m/>
    <n v="246466.42"/>
    <n v="0"/>
    <s v="NO_CONCILIADO"/>
    <m/>
    <m/>
  </r>
  <r>
    <x v="7"/>
    <m/>
    <x v="7"/>
    <x v="58"/>
    <s v="T04434800001"/>
    <s v="DEV"/>
    <n v="443480"/>
    <m/>
    <s v="CONTABILIZACION ORDENES DE TRANSFERENCIA GRACOS"/>
    <m/>
    <m/>
    <m/>
    <m/>
    <m/>
    <m/>
    <n v="208782.32"/>
    <n v="0"/>
    <s v="NO_CONCILIADO"/>
    <m/>
    <m/>
  </r>
  <r>
    <x v="7"/>
    <m/>
    <x v="7"/>
    <x v="58"/>
    <s v="T04435240001"/>
    <s v="DEV"/>
    <n v="443524"/>
    <m/>
    <s v="CONTABILIZACION ORDENES DE TRANSFERENCIA GRACOS"/>
    <m/>
    <m/>
    <m/>
    <m/>
    <m/>
    <m/>
    <n v="42162673.240000002"/>
    <n v="0"/>
    <s v="NO_CONCILIADO"/>
    <m/>
    <m/>
  </r>
  <r>
    <x v="7"/>
    <m/>
    <x v="7"/>
    <x v="58"/>
    <s v="T04435260001"/>
    <s v="DEV"/>
    <n v="443526"/>
    <m/>
    <s v="CONTABILIZACION ORDENES DE TRANSFERENCIA GRACOS"/>
    <m/>
    <m/>
    <m/>
    <m/>
    <m/>
    <m/>
    <n v="7435469.1399999997"/>
    <n v="0"/>
    <s v="NO_CONCILIADO"/>
    <m/>
    <m/>
  </r>
  <r>
    <x v="7"/>
    <m/>
    <x v="7"/>
    <x v="58"/>
    <s v="T04435280001"/>
    <s v="DEV"/>
    <n v="443528"/>
    <m/>
    <s v="CONTABILIZACION ORDENES DE TRANSFERENCIA GRACOS"/>
    <m/>
    <m/>
    <m/>
    <m/>
    <m/>
    <m/>
    <n v="17283.02"/>
    <n v="0"/>
    <s v="NO_CONCILIADO"/>
    <m/>
    <m/>
  </r>
  <r>
    <x v="7"/>
    <m/>
    <x v="7"/>
    <x v="58"/>
    <s v="T04435300001"/>
    <s v="DEV"/>
    <n v="443530"/>
    <m/>
    <s v="CONTABILIZACION ORDENES DE TRANSFERENCIA GRACOS"/>
    <m/>
    <m/>
    <m/>
    <m/>
    <m/>
    <m/>
    <n v="598.26"/>
    <n v="0"/>
    <s v="NO_CONCILIADO"/>
    <m/>
    <m/>
  </r>
  <r>
    <x v="7"/>
    <m/>
    <x v="7"/>
    <x v="58"/>
    <s v="T04435320001"/>
    <s v="DEV"/>
    <n v="443532"/>
    <m/>
    <s v="CONTABILIZACION ORDENES DE TRANSFERENCIA GRACOS"/>
    <m/>
    <m/>
    <m/>
    <m/>
    <m/>
    <m/>
    <n v="621.04"/>
    <n v="0"/>
    <s v="NO_CONCILIADO"/>
    <m/>
    <m/>
  </r>
  <r>
    <x v="7"/>
    <m/>
    <x v="7"/>
    <x v="58"/>
    <s v="T04435340001"/>
    <s v="DEV"/>
    <n v="443534"/>
    <m/>
    <s v="CONTABILIZACION ORDENES DE TRANSFERENCIA GRACOS"/>
    <m/>
    <m/>
    <m/>
    <m/>
    <m/>
    <m/>
    <n v="15112.58"/>
    <n v="0"/>
    <s v="NO_CONCILIADO"/>
    <m/>
    <m/>
  </r>
  <r>
    <x v="7"/>
    <m/>
    <x v="7"/>
    <x v="58"/>
    <s v="T04435420001"/>
    <s v="DEV"/>
    <n v="443542"/>
    <m/>
    <s v="CONTABILIZACION ORDENES DE TRANSFERENCIA GRACOS"/>
    <m/>
    <m/>
    <m/>
    <m/>
    <m/>
    <m/>
    <n v="6108.21"/>
    <n v="0"/>
    <s v="NO_CONCILIADO"/>
    <m/>
    <m/>
  </r>
  <r>
    <x v="7"/>
    <m/>
    <x v="7"/>
    <x v="58"/>
    <s v="T04435360001"/>
    <s v="DEV"/>
    <n v="443536"/>
    <m/>
    <s v="CONTABILIZACION ORDENES DE TRANSFERENCIA GRACOS"/>
    <m/>
    <m/>
    <m/>
    <m/>
    <m/>
    <m/>
    <n v="15112.58"/>
    <n v="0"/>
    <s v="NO_CONCILIADO"/>
    <m/>
    <m/>
  </r>
  <r>
    <x v="7"/>
    <m/>
    <x v="7"/>
    <x v="58"/>
    <s v="T04435380001"/>
    <s v="DEV"/>
    <n v="443538"/>
    <m/>
    <s v="CONTABILIZACION ORDENES DE TRANSFERENCIA GRACOS"/>
    <m/>
    <m/>
    <m/>
    <m/>
    <m/>
    <m/>
    <n v="15112.58"/>
    <n v="0"/>
    <s v="NO_CONCILIADO"/>
    <m/>
    <m/>
  </r>
  <r>
    <x v="7"/>
    <m/>
    <x v="7"/>
    <x v="58"/>
    <s v="T04435400001"/>
    <s v="DEV"/>
    <n v="443540"/>
    <m/>
    <s v="CONTABILIZACION ORDENES DE TRANSFERENCIA GRACOS"/>
    <m/>
    <m/>
    <m/>
    <m/>
    <m/>
    <m/>
    <n v="15112.58"/>
    <n v="0"/>
    <s v="NO_CONCILIADO"/>
    <m/>
    <m/>
  </r>
  <r>
    <x v="7"/>
    <m/>
    <x v="7"/>
    <x v="58"/>
    <s v="T04435440001"/>
    <s v="DEV"/>
    <n v="443544"/>
    <m/>
    <s v="CONTABILIZACION ORDENES DE TRANSFERENCIA GRACOS"/>
    <m/>
    <m/>
    <m/>
    <m/>
    <m/>
    <m/>
    <n v="4143.17"/>
    <n v="0"/>
    <s v="NO_CONCILIADO"/>
    <m/>
    <m/>
  </r>
  <r>
    <x v="7"/>
    <m/>
    <x v="7"/>
    <x v="58"/>
    <s v="T04435460001"/>
    <s v="DEV"/>
    <n v="443546"/>
    <m/>
    <s v="CONTABILIZACION ORDENES DE TRANSFERENCIA GRACOS"/>
    <m/>
    <m/>
    <m/>
    <m/>
    <m/>
    <m/>
    <n v="211.43"/>
    <n v="0"/>
    <s v="NO_CONCILIADO"/>
    <m/>
    <m/>
  </r>
  <r>
    <x v="7"/>
    <m/>
    <x v="7"/>
    <x v="58"/>
    <s v="T04435480001"/>
    <s v="DEV"/>
    <n v="443548"/>
    <m/>
    <s v="CONTABILIZACION ORDENES DE TRANSFERENCIA GRACOS"/>
    <m/>
    <m/>
    <m/>
    <m/>
    <m/>
    <m/>
    <n v="5341.13"/>
    <n v="0"/>
    <s v="NO_CONCILIADO"/>
    <m/>
    <m/>
  </r>
  <r>
    <x v="7"/>
    <m/>
    <x v="7"/>
    <x v="58"/>
    <s v="T04435500001"/>
    <s v="DEV"/>
    <n v="443550"/>
    <m/>
    <s v="CONTABILIZACION ORDENES DE TRANSFERENCIA GRACOS"/>
    <m/>
    <m/>
    <m/>
    <m/>
    <m/>
    <m/>
    <n v="5341.13"/>
    <n v="0"/>
    <s v="NO_CONCILIADO"/>
    <m/>
    <m/>
  </r>
  <r>
    <x v="7"/>
    <m/>
    <x v="7"/>
    <x v="58"/>
    <s v="T04435520001"/>
    <s v="DEV"/>
    <n v="443552"/>
    <m/>
    <s v="CONTABILIZACION ORDENES DE TRANSFERENCIA GRACOS"/>
    <m/>
    <m/>
    <m/>
    <m/>
    <m/>
    <m/>
    <n v="5341.13"/>
    <n v="0"/>
    <s v="NO_CONCILIADO"/>
    <m/>
    <m/>
  </r>
  <r>
    <x v="7"/>
    <m/>
    <x v="7"/>
    <x v="58"/>
    <s v="T04435540001"/>
    <s v="DEV"/>
    <n v="443554"/>
    <m/>
    <s v="CONTABILIZACION ORDENES DE TRANSFERENCIA GRACOS"/>
    <m/>
    <m/>
    <m/>
    <m/>
    <m/>
    <m/>
    <n v="5341.13"/>
    <n v="0"/>
    <s v="NO_CONCILIADO"/>
    <m/>
    <m/>
  </r>
  <r>
    <x v="7"/>
    <m/>
    <x v="7"/>
    <x v="58"/>
    <s v="T04435560001"/>
    <s v="DEV"/>
    <n v="443556"/>
    <m/>
    <s v="CONTABILIZACION ORDENES DE TRANSFERENCIA GRACOS"/>
    <m/>
    <m/>
    <m/>
    <m/>
    <m/>
    <m/>
    <n v="47469.83"/>
    <n v="0"/>
    <s v="NO_CONCILIADO"/>
    <m/>
    <m/>
  </r>
  <r>
    <x v="7"/>
    <m/>
    <x v="7"/>
    <x v="58"/>
    <s v="T04435580001"/>
    <s v="DEV"/>
    <n v="443558"/>
    <m/>
    <s v="CONTABILIZACION ORDENES DE TRANSFERENCIA GRACOS"/>
    <m/>
    <m/>
    <m/>
    <m/>
    <m/>
    <m/>
    <n v="32198.37"/>
    <n v="0"/>
    <s v="NO_CONCILIADO"/>
    <m/>
    <m/>
  </r>
  <r>
    <x v="7"/>
    <m/>
    <x v="7"/>
    <x v="58"/>
    <s v="T04435600001"/>
    <s v="DEV"/>
    <n v="443560"/>
    <m/>
    <s v="CONTABILIZACION ORDENES DE TRANSFERENCIA GRACOS"/>
    <m/>
    <m/>
    <m/>
    <m/>
    <m/>
    <m/>
    <n v="1705.67"/>
    <n v="0"/>
    <s v="NO_CONCILIADO"/>
    <m/>
    <m/>
  </r>
  <r>
    <x v="7"/>
    <m/>
    <x v="7"/>
    <x v="58"/>
    <s v="T04435620001"/>
    <s v="DEV"/>
    <n v="443562"/>
    <m/>
    <s v="CONTABILIZACION ORDENES DE TRANSFERENCIA GRACOS"/>
    <m/>
    <m/>
    <m/>
    <m/>
    <m/>
    <m/>
    <n v="41508.49"/>
    <n v="0"/>
    <s v="NO_CONCILIADO"/>
    <m/>
    <m/>
  </r>
  <r>
    <x v="7"/>
    <m/>
    <x v="7"/>
    <x v="58"/>
    <s v="T04435640001"/>
    <s v="DEV"/>
    <n v="443564"/>
    <m/>
    <s v="CONTABILIZACION ORDENES DE TRANSFERENCIA GRACOS"/>
    <m/>
    <m/>
    <m/>
    <m/>
    <m/>
    <m/>
    <n v="41508.49"/>
    <n v="0"/>
    <s v="NO_CONCILIADO"/>
    <m/>
    <m/>
  </r>
  <r>
    <x v="7"/>
    <m/>
    <x v="7"/>
    <x v="58"/>
    <s v="T04435660001"/>
    <s v="DEV"/>
    <n v="443566"/>
    <m/>
    <s v="CONTABILIZACION ORDENES DE TRANSFERENCIA GRACOS"/>
    <m/>
    <m/>
    <m/>
    <m/>
    <m/>
    <m/>
    <n v="41508.49"/>
    <n v="0"/>
    <s v="NO_CONCILIADO"/>
    <m/>
    <m/>
  </r>
  <r>
    <x v="7"/>
    <m/>
    <x v="7"/>
    <x v="58"/>
    <s v="T04435680001"/>
    <s v="DEV"/>
    <n v="443568"/>
    <m/>
    <s v="CONTABILIZACION ORDENES DE TRANSFERENCIA GRACOS"/>
    <m/>
    <m/>
    <m/>
    <m/>
    <m/>
    <m/>
    <n v="41508.49"/>
    <n v="0"/>
    <s v="NO_CONCILIADO"/>
    <m/>
    <m/>
  </r>
  <r>
    <x v="7"/>
    <m/>
    <x v="7"/>
    <x v="58"/>
    <s v="T04435700001"/>
    <s v="DEV"/>
    <n v="443570"/>
    <m/>
    <s v="CONTABILIZACION ORDENES DE TRANSFERENCIA GRACOS"/>
    <m/>
    <m/>
    <m/>
    <m/>
    <m/>
    <m/>
    <n v="49569.81"/>
    <n v="0"/>
    <s v="NO_CONCILIADO"/>
    <m/>
    <m/>
  </r>
  <r>
    <x v="7"/>
    <m/>
    <x v="7"/>
    <x v="58"/>
    <s v="T04435720001"/>
    <s v="DEV"/>
    <n v="443572"/>
    <m/>
    <s v="CONTABILIZACION ORDENES DE TRANSFERENCIA GRACOS"/>
    <m/>
    <m/>
    <m/>
    <m/>
    <m/>
    <m/>
    <n v="5121.68"/>
    <n v="0"/>
    <s v="NO_CONCILIADO"/>
    <m/>
    <m/>
  </r>
  <r>
    <x v="7"/>
    <m/>
    <x v="7"/>
    <x v="58"/>
    <s v="T04435740001"/>
    <s v="DEV"/>
    <n v="443574"/>
    <m/>
    <s v="CONTABILIZACION ORDENES DE TRANSFERENCIA GRACOS"/>
    <m/>
    <m/>
    <m/>
    <m/>
    <m/>
    <m/>
    <n v="1197.96"/>
    <n v="0"/>
    <s v="NO_CONCILIADO"/>
    <m/>
    <m/>
  </r>
  <r>
    <x v="7"/>
    <m/>
    <x v="7"/>
    <x v="58"/>
    <s v="T04435760001"/>
    <s v="DEV"/>
    <n v="443576"/>
    <m/>
    <s v="CONTABILIZACION ORDENES DE TRANSFERENCIA GRACOS"/>
    <m/>
    <m/>
    <m/>
    <m/>
    <m/>
    <m/>
    <n v="14514.39"/>
    <n v="0"/>
    <s v="NO_CONCILIADO"/>
    <m/>
    <m/>
  </r>
  <r>
    <x v="7"/>
    <m/>
    <x v="7"/>
    <x v="58"/>
    <s v="T04435780001"/>
    <s v="DEV"/>
    <n v="443578"/>
    <m/>
    <s v="CONTABILIZACION ORDENES DE TRANSFERENCIA GRACOS"/>
    <m/>
    <m/>
    <m/>
    <m/>
    <m/>
    <m/>
    <n v="3389.66"/>
    <n v="0"/>
    <s v="NO_CONCILIADO"/>
    <m/>
    <m/>
  </r>
  <r>
    <x v="7"/>
    <m/>
    <x v="7"/>
    <x v="58"/>
    <s v="T04435800001"/>
    <s v="DEV"/>
    <n v="443580"/>
    <m/>
    <s v="CONTABILIZACION ORDENES DE TRANSFERENCIA GRACOS"/>
    <m/>
    <m/>
    <m/>
    <m/>
    <m/>
    <m/>
    <n v="9310.1200000000008"/>
    <n v="0"/>
    <s v="NO_CONCILIADO"/>
    <m/>
    <m/>
  </r>
  <r>
    <x v="7"/>
    <m/>
    <x v="7"/>
    <x v="58"/>
    <s v="T04435820001"/>
    <s v="DEV"/>
    <n v="443582"/>
    <m/>
    <s v="CONTABILIZACION ORDENES DE TRANSFERENCIA GRACOS"/>
    <m/>
    <m/>
    <m/>
    <m/>
    <m/>
    <m/>
    <n v="39802.82"/>
    <n v="0"/>
    <s v="NO_CONCILIADO"/>
    <m/>
    <m/>
  </r>
  <r>
    <x v="7"/>
    <m/>
    <x v="7"/>
    <x v="58"/>
    <s v="T04435850001"/>
    <s v="DEV"/>
    <n v="443585"/>
    <m/>
    <s v="CONTABILIZACION ORDENES DE TRANSFERENCIA GRACOS"/>
    <m/>
    <m/>
    <m/>
    <m/>
    <m/>
    <m/>
    <n v="2266888.65"/>
    <n v="0"/>
    <s v="NO_CONCILIADO"/>
    <m/>
    <m/>
  </r>
  <r>
    <x v="7"/>
    <m/>
    <x v="7"/>
    <x v="58"/>
    <s v="T04435870001"/>
    <s v="DEV"/>
    <n v="443587"/>
    <m/>
    <s v="CONTABILIZACION ORDENES DE TRANSFERENCIA GRACOS"/>
    <m/>
    <m/>
    <m/>
    <m/>
    <m/>
    <m/>
    <n v="2266888.65"/>
    <n v="0"/>
    <s v="NO_CONCILIADO"/>
    <m/>
    <m/>
  </r>
  <r>
    <x v="7"/>
    <m/>
    <x v="7"/>
    <x v="58"/>
    <s v="T04435890001"/>
    <s v="DEV"/>
    <n v="443589"/>
    <m/>
    <s v="CONTABILIZACION ORDENES DE TRANSFERENCIA GRACOS"/>
    <m/>
    <m/>
    <m/>
    <m/>
    <m/>
    <m/>
    <n v="2266888.65"/>
    <n v="0"/>
    <s v="NO_CONCILIADO"/>
    <m/>
    <m/>
  </r>
  <r>
    <x v="7"/>
    <m/>
    <x v="7"/>
    <x v="58"/>
    <s v="T04435910001"/>
    <s v="DEV"/>
    <n v="443591"/>
    <m/>
    <s v="CONTABILIZACION ORDENES DE TRANSFERENCIA GRACOS"/>
    <m/>
    <m/>
    <m/>
    <m/>
    <m/>
    <m/>
    <n v="2266888.65"/>
    <n v="0"/>
    <s v="NO_CONCILIADO"/>
    <m/>
    <m/>
  </r>
  <r>
    <x v="7"/>
    <m/>
    <x v="7"/>
    <x v="58"/>
    <s v="T04435930001"/>
    <s v="DEV"/>
    <n v="443593"/>
    <m/>
    <s v="CONTABILIZACION ORDENES DE TRANSFERENCIA GRACOS"/>
    <m/>
    <m/>
    <m/>
    <m/>
    <m/>
    <m/>
    <n v="6226275.9400000004"/>
    <n v="0"/>
    <s v="NO_CONCILIADO"/>
    <m/>
    <m/>
  </r>
  <r>
    <x v="7"/>
    <m/>
    <x v="7"/>
    <x v="58"/>
    <s v="T04435950001"/>
    <s v="DEV"/>
    <n v="443595"/>
    <m/>
    <s v="CONTABILIZACION ORDENES DE TRANSFERENCIA GRACOS"/>
    <m/>
    <m/>
    <m/>
    <m/>
    <m/>
    <m/>
    <n v="6226275.9400000004"/>
    <n v="0"/>
    <s v="NO_CONCILIADO"/>
    <m/>
    <m/>
  </r>
  <r>
    <x v="7"/>
    <m/>
    <x v="7"/>
    <x v="58"/>
    <s v="T04435970001"/>
    <s v="DEV"/>
    <n v="443597"/>
    <m/>
    <s v="CONTABILIZACION ORDENES DE TRANSFERENCIA GRACOS"/>
    <m/>
    <m/>
    <m/>
    <m/>
    <m/>
    <m/>
    <n v="6226275.9400000004"/>
    <n v="0"/>
    <s v="NO_CONCILIADO"/>
    <m/>
    <m/>
  </r>
  <r>
    <x v="7"/>
    <m/>
    <x v="7"/>
    <x v="58"/>
    <s v="T04435990001"/>
    <s v="DEV"/>
    <n v="443599"/>
    <m/>
    <s v="CONTABILIZACION ORDENES DE TRANSFERENCIA GRACOS"/>
    <m/>
    <m/>
    <m/>
    <m/>
    <m/>
    <m/>
    <n v="6226275.9400000004"/>
    <n v="0"/>
    <s v="NO_CONCILIADO"/>
    <m/>
    <m/>
  </r>
  <r>
    <x v="7"/>
    <m/>
    <x v="7"/>
    <x v="58"/>
    <s v="T04436010001"/>
    <s v="DEV"/>
    <n v="443601"/>
    <m/>
    <s v="CONTABILIZACION ORDENES DE TRANSFERENCIA GRACOS"/>
    <m/>
    <m/>
    <m/>
    <m/>
    <m/>
    <m/>
    <n v="6226275.9400000004"/>
    <n v="0"/>
    <s v="NO_CONCILIADO"/>
    <m/>
    <m/>
  </r>
  <r>
    <x v="7"/>
    <m/>
    <x v="7"/>
    <x v="58"/>
    <s v="T04436030001"/>
    <s v="DEV"/>
    <n v="443603"/>
    <m/>
    <s v="CONTABILIZACION ORDENES DE TRANSFERENCIA GRACOS"/>
    <m/>
    <m/>
    <m/>
    <m/>
    <m/>
    <m/>
    <n v="5274294.26"/>
    <n v="0"/>
    <s v="NO_CONCILIADO"/>
    <m/>
    <m/>
  </r>
  <r>
    <x v="7"/>
    <m/>
    <x v="7"/>
    <x v="58"/>
    <s v="T04436110001"/>
    <s v="DEV"/>
    <n v="443611"/>
    <m/>
    <s v="CONTABILIZACION ORDENES DE TRANSFERENCIA GRACOS"/>
    <m/>
    <m/>
    <m/>
    <m/>
    <m/>
    <m/>
    <n v="5274294.26"/>
    <n v="0"/>
    <s v="NO_CONCILIADO"/>
    <m/>
    <m/>
  </r>
  <r>
    <x v="7"/>
    <m/>
    <x v="7"/>
    <x v="58"/>
    <s v="T04436050001"/>
    <s v="DEV"/>
    <n v="443605"/>
    <m/>
    <s v="CONTABILIZACION ORDENES DE TRANSFERENCIA GRACOS"/>
    <m/>
    <m/>
    <m/>
    <m/>
    <m/>
    <m/>
    <n v="5274294.26"/>
    <n v="0"/>
    <s v="NO_CONCILIADO"/>
    <m/>
    <m/>
  </r>
  <r>
    <x v="7"/>
    <m/>
    <x v="7"/>
    <x v="58"/>
    <s v="T04436070001"/>
    <s v="DEV"/>
    <n v="443607"/>
    <m/>
    <s v="CONTABILIZACION ORDENES DE TRANSFERENCIA GRACOS"/>
    <m/>
    <m/>
    <m/>
    <m/>
    <m/>
    <m/>
    <n v="5274294.26"/>
    <n v="0"/>
    <s v="NO_CONCILIADO"/>
    <m/>
    <m/>
  </r>
  <r>
    <x v="7"/>
    <m/>
    <x v="7"/>
    <x v="58"/>
    <s v="T04436090001"/>
    <s v="DEV"/>
    <n v="443609"/>
    <m/>
    <s v="CONTABILIZACION ORDENES DE TRANSFERENCIA GRACOS"/>
    <m/>
    <m/>
    <m/>
    <m/>
    <m/>
    <m/>
    <n v="5274294.26"/>
    <n v="0"/>
    <s v="NO_CONCILIADO"/>
    <m/>
    <m/>
  </r>
  <r>
    <x v="7"/>
    <m/>
    <x v="7"/>
    <x v="58"/>
    <s v="T04436130001"/>
    <s v="DEV"/>
    <n v="443613"/>
    <m/>
    <s v="CONTABILIZACION ORDENES DE TRANSFERENCIA GRACOS"/>
    <m/>
    <m/>
    <m/>
    <m/>
    <m/>
    <m/>
    <n v="14486468.689999999"/>
    <n v="0"/>
    <s v="NO_CONCILIADO"/>
    <m/>
    <m/>
  </r>
  <r>
    <x v="7"/>
    <m/>
    <x v="7"/>
    <x v="58"/>
    <s v="T04436150001"/>
    <s v="DEV"/>
    <n v="443615"/>
    <m/>
    <s v="CONTABILIZACION ORDENES DE TRANSFERENCIA GRACOS"/>
    <m/>
    <m/>
    <m/>
    <m/>
    <m/>
    <m/>
    <n v="14486468.689999999"/>
    <n v="0"/>
    <s v="NO_CONCILIADO"/>
    <m/>
    <m/>
  </r>
  <r>
    <x v="7"/>
    <m/>
    <x v="7"/>
    <x v="58"/>
    <s v="T04436170001"/>
    <s v="DEV"/>
    <n v="443617"/>
    <m/>
    <s v="CONTABILIZACION ORDENES DE TRANSFERENCIA GRACOS"/>
    <m/>
    <m/>
    <m/>
    <m/>
    <m/>
    <m/>
    <n v="14486468.689999999"/>
    <n v="0"/>
    <s v="NO_CONCILIADO"/>
    <m/>
    <m/>
  </r>
  <r>
    <x v="7"/>
    <m/>
    <x v="7"/>
    <x v="58"/>
    <s v="T04436190001"/>
    <s v="DEV"/>
    <n v="443619"/>
    <m/>
    <s v="CONTABILIZACION ORDENES DE TRANSFERENCIA GRACOS"/>
    <m/>
    <m/>
    <m/>
    <m/>
    <m/>
    <m/>
    <n v="14486468.689999999"/>
    <n v="0"/>
    <s v="NO_CONCILIADO"/>
    <m/>
    <m/>
  </r>
  <r>
    <x v="7"/>
    <m/>
    <x v="7"/>
    <x v="58"/>
    <s v="T04436210001"/>
    <s v="DEV"/>
    <n v="443621"/>
    <m/>
    <s v="CONTABILIZACION ORDENES DE TRANSFERENCIA GRACOS"/>
    <m/>
    <m/>
    <m/>
    <m/>
    <m/>
    <m/>
    <n v="14486468.689999999"/>
    <n v="0"/>
    <s v="NO_CONCILIADO"/>
    <m/>
    <m/>
  </r>
  <r>
    <x v="7"/>
    <m/>
    <x v="7"/>
    <x v="58"/>
    <s v="T04436230001"/>
    <s v="DEV"/>
    <n v="443623"/>
    <m/>
    <s v="CONTABILIZACION ORDENES DE TRANSFERENCIA GRACOS"/>
    <m/>
    <m/>
    <m/>
    <m/>
    <m/>
    <m/>
    <n v="2665231.4900000002"/>
    <n v="0"/>
    <s v="NO_CONCILIADO"/>
    <m/>
    <m/>
  </r>
  <r>
    <x v="7"/>
    <m/>
    <x v="7"/>
    <x v="58"/>
    <s v="T04436250001"/>
    <s v="DEV"/>
    <n v="443625"/>
    <m/>
    <s v="CONTABILIZACION ORDENES DE TRANSFERENCIA GRACOS"/>
    <m/>
    <m/>
    <m/>
    <m/>
    <m/>
    <m/>
    <n v="2665231.4900000002"/>
    <n v="0"/>
    <s v="NO_CONCILIADO"/>
    <m/>
    <m/>
  </r>
  <r>
    <x v="7"/>
    <m/>
    <x v="7"/>
    <x v="58"/>
    <s v="T04436270001"/>
    <s v="DEV"/>
    <n v="443627"/>
    <m/>
    <s v="CONTABILIZACION ORDENES DE TRANSFERENCIA GRACOS"/>
    <m/>
    <m/>
    <m/>
    <m/>
    <m/>
    <m/>
    <n v="2592451.56"/>
    <n v="0"/>
    <s v="NO_CONCILIADO"/>
    <m/>
    <m/>
  </r>
  <r>
    <x v="7"/>
    <m/>
    <x v="7"/>
    <x v="58"/>
    <s v="T04436290001"/>
    <s v="DEV"/>
    <n v="443629"/>
    <m/>
    <s v="CONTABILIZACION ORDENES DE TRANSFERENCIA GRACOS"/>
    <m/>
    <m/>
    <m/>
    <m/>
    <m/>
    <m/>
    <n v="7120472.6200000001"/>
    <n v="0"/>
    <s v="NO_CONCILIADO"/>
    <m/>
    <m/>
  </r>
  <r>
    <x v="7"/>
    <m/>
    <x v="7"/>
    <x v="58"/>
    <s v="T04436310001"/>
    <s v="DEV"/>
    <n v="443631"/>
    <m/>
    <s v="CONTABILIZACION ORDENES DE TRANSFERENCIA GRACOS"/>
    <m/>
    <m/>
    <m/>
    <m/>
    <m/>
    <m/>
    <n v="6031770.5199999996"/>
    <n v="0"/>
    <s v="NO_CONCILIADO"/>
    <m/>
    <m/>
  </r>
  <r>
    <x v="7"/>
    <m/>
    <x v="7"/>
    <x v="58"/>
    <s v="T04436330001"/>
    <s v="DEV"/>
    <n v="443633"/>
    <m/>
    <s v="CONTABILIZACION ORDENES DE TRANSFERENCIA GRACOS"/>
    <m/>
    <m/>
    <m/>
    <m/>
    <m/>
    <m/>
    <n v="595285.14"/>
    <n v="0"/>
    <s v="NO_CONCILIADO"/>
    <m/>
    <m/>
  </r>
  <r>
    <x v="7"/>
    <m/>
    <x v="7"/>
    <x v="58"/>
    <s v="T04436350001"/>
    <s v="DEV"/>
    <n v="443635"/>
    <m/>
    <s v="CONTABILIZACION ORDENES DE TRANSFERENCIA GRACOS"/>
    <m/>
    <m/>
    <m/>
    <m/>
    <m/>
    <m/>
    <n v="105502.89"/>
    <n v="0"/>
    <s v="NO_CONCILIADO"/>
    <m/>
    <m/>
  </r>
  <r>
    <x v="7"/>
    <m/>
    <x v="7"/>
    <x v="58"/>
    <s v="T04436370001"/>
    <s v="DEV"/>
    <n v="443637"/>
    <m/>
    <s v="CONTABILIZACION ORDENES DE TRANSFERENCIA GRACOS"/>
    <m/>
    <m/>
    <m/>
    <m/>
    <m/>
    <m/>
    <n v="2173736.5699999998"/>
    <n v="0"/>
    <s v="NO_CONCILIADO"/>
    <m/>
    <m/>
  </r>
  <r>
    <x v="7"/>
    <m/>
    <x v="7"/>
    <x v="58"/>
    <s v="T04436390001"/>
    <s v="DEV"/>
    <n v="443639"/>
    <m/>
    <s v="CONTABILIZACION ORDENES DE TRANSFERENCIA GRACOS"/>
    <m/>
    <m/>
    <m/>
    <m/>
    <m/>
    <m/>
    <n v="5979809.5199999996"/>
    <n v="0"/>
    <s v="NO_CONCILIADO"/>
    <m/>
    <m/>
  </r>
  <r>
    <x v="7"/>
    <m/>
    <x v="7"/>
    <x v="58"/>
    <s v="T04436410001"/>
    <s v="DEV"/>
    <n v="443641"/>
    <m/>
    <s v="CONTABILIZACION ORDENES DE TRANSFERENCIA GRACOS"/>
    <m/>
    <m/>
    <m/>
    <m/>
    <m/>
    <m/>
    <n v="13913023.52"/>
    <n v="0"/>
    <s v="NO_CONCILIADO"/>
    <m/>
    <m/>
  </r>
  <r>
    <x v="7"/>
    <m/>
    <x v="7"/>
    <x v="58"/>
    <s v="T04436430001"/>
    <s v="DEV"/>
    <n v="443643"/>
    <m/>
    <s v="CONTABILIZACION ORDENES DE TRANSFERENCIA GRACOS"/>
    <m/>
    <m/>
    <m/>
    <m/>
    <m/>
    <m/>
    <n v="2559728.6"/>
    <n v="0"/>
    <s v="NO_CONCILIADO"/>
    <m/>
    <m/>
  </r>
  <r>
    <x v="7"/>
    <m/>
    <x v="7"/>
    <x v="58"/>
    <s v="T04436450001"/>
    <s v="DEV"/>
    <n v="443645"/>
    <m/>
    <s v="CONTABILIZACION ORDENES DE TRANSFERENCIA GRACOS"/>
    <m/>
    <m/>
    <m/>
    <m/>
    <m/>
    <m/>
    <n v="8377543.0599999996"/>
    <n v="0"/>
    <s v="NO_CONCILIADO"/>
    <m/>
    <m/>
  </r>
  <r>
    <x v="7"/>
    <m/>
    <x v="7"/>
    <x v="58"/>
    <s v="T04436470001"/>
    <s v="DEV"/>
    <n v="443647"/>
    <m/>
    <s v="CONTABILIZACION ORDENES DE TRANSFERENCIA GRACOS"/>
    <m/>
    <m/>
    <m/>
    <m/>
    <m/>
    <m/>
    <n v="11722.92"/>
    <n v="0"/>
    <s v="NO_CONCILIADO"/>
    <m/>
    <m/>
  </r>
  <r>
    <x v="7"/>
    <m/>
    <x v="7"/>
    <x v="58"/>
    <s v="T04436490001"/>
    <s v="DEV"/>
    <n v="443649"/>
    <m/>
    <s v="CONTABILIZACION ORDENES DE TRANSFERENCIA GRACOS"/>
    <m/>
    <m/>
    <m/>
    <m/>
    <m/>
    <m/>
    <n v="15112.58"/>
    <n v="0"/>
    <s v="NO_CONCILIADO"/>
    <m/>
    <m/>
  </r>
  <r>
    <x v="7"/>
    <m/>
    <x v="7"/>
    <x v="58"/>
    <s v="T04436510001"/>
    <s v="DEV"/>
    <n v="443651"/>
    <m/>
    <s v="CONTABILIZACION ORDENES DE TRANSFERENCIA GRACOS"/>
    <m/>
    <m/>
    <m/>
    <m/>
    <m/>
    <m/>
    <n v="281084.52"/>
    <n v="0"/>
    <s v="NO_CONCILIADO"/>
    <m/>
    <m/>
  </r>
  <r>
    <x v="7"/>
    <m/>
    <x v="7"/>
    <x v="58"/>
    <s v="T04436530001"/>
    <s v="DEV"/>
    <n v="443653"/>
    <m/>
    <s v="CONTABILIZACION ORDENES DE TRANSFERENCIA GRACOS"/>
    <m/>
    <m/>
    <m/>
    <m/>
    <m/>
    <m/>
    <n v="219.45"/>
    <n v="0"/>
    <s v="NO_CONCILIADO"/>
    <m/>
    <m/>
  </r>
  <r>
    <x v="7"/>
    <m/>
    <x v="7"/>
    <x v="58"/>
    <s v="T04436550001"/>
    <s v="DEV"/>
    <n v="443655"/>
    <m/>
    <s v="CONTABILIZACION ORDENES DE TRANSFERENCIA GRACOS"/>
    <m/>
    <m/>
    <m/>
    <m/>
    <m/>
    <m/>
    <n v="5341.13"/>
    <n v="0"/>
    <s v="NO_CONCILIADO"/>
    <m/>
    <m/>
  </r>
  <r>
    <x v="7"/>
    <m/>
    <x v="7"/>
    <x v="58"/>
    <s v="T04436570001"/>
    <s v="DEV"/>
    <n v="443657"/>
    <m/>
    <s v="CONTABILIZACION ORDENES DE TRANSFERENCIA GRACOS"/>
    <m/>
    <m/>
    <m/>
    <m/>
    <m/>
    <m/>
    <n v="1643.11"/>
    <n v="0"/>
    <s v="NO_CONCILIADO"/>
    <m/>
    <m/>
  </r>
  <r>
    <x v="7"/>
    <m/>
    <x v="7"/>
    <x v="58"/>
    <s v="T04436590001"/>
    <s v="DEV"/>
    <n v="443659"/>
    <m/>
    <s v="CONTABILIZACION ORDENES DE TRANSFERENCIA GRACOS"/>
    <m/>
    <m/>
    <m/>
    <m/>
    <m/>
    <m/>
    <n v="41508.49"/>
    <n v="0"/>
    <s v="NO_CONCILIADO"/>
    <m/>
    <m/>
  </r>
  <r>
    <x v="7"/>
    <m/>
    <x v="7"/>
    <x v="58"/>
    <s v="T04436610001"/>
    <s v="DEV"/>
    <n v="443661"/>
    <m/>
    <s v="CONTABILIZACION ORDENES DE TRANSFERENCIA GRACOS"/>
    <m/>
    <m/>
    <m/>
    <m/>
    <m/>
    <m/>
    <n v="5129.7"/>
    <n v="0"/>
    <s v="NO_CONCILIADO"/>
    <m/>
    <m/>
  </r>
  <r>
    <x v="7"/>
    <m/>
    <x v="7"/>
    <x v="58"/>
    <s v="T04436630001"/>
    <s v="DEV"/>
    <n v="443663"/>
    <m/>
    <s v="CONTABILIZACION ORDENES DE TRANSFERENCIA GRACOS"/>
    <m/>
    <m/>
    <m/>
    <m/>
    <m/>
    <m/>
    <n v="14491.54"/>
    <n v="0"/>
    <s v="NO_CONCILIADO"/>
    <m/>
    <m/>
  </r>
  <r>
    <x v="7"/>
    <m/>
    <x v="7"/>
    <x v="58"/>
    <s v="T04436650001"/>
    <s v="DEV"/>
    <n v="443665"/>
    <m/>
    <s v="CONTABILIZACION ORDENES DE TRANSFERENCIA GRACOS"/>
    <m/>
    <m/>
    <m/>
    <m/>
    <m/>
    <m/>
    <n v="39865.379999999997"/>
    <n v="0"/>
    <s v="NO_CONCILIADO"/>
    <m/>
    <m/>
  </r>
  <r>
    <x v="7"/>
    <m/>
    <x v="7"/>
    <x v="58"/>
    <s v="T04435020001"/>
    <s v="DEV"/>
    <n v="443502"/>
    <m/>
    <s v="CONTABILIZACION ORDENES DE TRANSFERENCIA GRACOS"/>
    <m/>
    <m/>
    <m/>
    <m/>
    <m/>
    <m/>
    <n v="5057560.38"/>
    <n v="0"/>
    <s v="NO_CONCILIADO"/>
    <m/>
    <m/>
  </r>
  <r>
    <x v="7"/>
    <m/>
    <x v="7"/>
    <x v="58"/>
    <s v="T04435040001"/>
    <s v="DEV"/>
    <n v="443504"/>
    <m/>
    <s v="CONTABILIZACION ORDENES DE TRANSFERENCIA GRACOS"/>
    <m/>
    <m/>
    <m/>
    <m/>
    <m/>
    <m/>
    <n v="5065511.95"/>
    <n v="0"/>
    <s v="NO_CONCILIADO"/>
    <m/>
    <m/>
  </r>
  <r>
    <x v="7"/>
    <m/>
    <x v="7"/>
    <x v="58"/>
    <s v="T04435060001"/>
    <s v="DEV"/>
    <n v="443506"/>
    <m/>
    <s v="CONTABILIZACION ORDENES DE TRANSFERENCIA GRACOS"/>
    <m/>
    <m/>
    <m/>
    <m/>
    <m/>
    <m/>
    <n v="1182992.53"/>
    <n v="0"/>
    <s v="NO_CONCILIADO"/>
    <m/>
    <m/>
  </r>
  <r>
    <x v="7"/>
    <m/>
    <x v="7"/>
    <x v="58"/>
    <s v="T04435080001"/>
    <s v="DEV"/>
    <n v="443508"/>
    <m/>
    <s v="CONTABILIZACION ORDENES DE TRANSFERENCIA GRACOS"/>
    <m/>
    <m/>
    <m/>
    <m/>
    <m/>
    <m/>
    <n v="3249227.96"/>
    <n v="0"/>
    <s v="NO_CONCILIADO"/>
    <m/>
    <m/>
  </r>
  <r>
    <x v="7"/>
    <m/>
    <x v="7"/>
    <x v="58"/>
    <s v="T04435100001"/>
    <s v="DEV"/>
    <n v="443510"/>
    <m/>
    <s v="CONTABILIZACION ORDENES DE TRANSFERENCIA GRACOS"/>
    <m/>
    <m/>
    <m/>
    <m/>
    <m/>
    <m/>
    <n v="13891183.619999999"/>
    <n v="0"/>
    <s v="NO_CONCILIADO"/>
    <m/>
    <m/>
  </r>
  <r>
    <x v="7"/>
    <m/>
    <x v="7"/>
    <x v="58"/>
    <s v="T04435120001"/>
    <s v="DEV"/>
    <n v="443512"/>
    <m/>
    <s v="CONTABILIZACION ORDENES DE TRANSFERENCIA GRACOS"/>
    <m/>
    <m/>
    <m/>
    <m/>
    <m/>
    <m/>
    <n v="2555710.4900000002"/>
    <n v="0"/>
    <s v="NO_CONCILIADO"/>
    <m/>
    <m/>
  </r>
  <r>
    <x v="7"/>
    <m/>
    <x v="7"/>
    <x v="58"/>
    <s v="T04435140001"/>
    <s v="DEV"/>
    <n v="443514"/>
    <m/>
    <s v="CONTABILIZACION ORDENES DE TRANSFERENCIA GRACOS"/>
    <m/>
    <m/>
    <m/>
    <m/>
    <m/>
    <m/>
    <n v="597795.42000000004"/>
    <n v="0"/>
    <s v="NO_CONCILIADO"/>
    <m/>
    <m/>
  </r>
  <r>
    <x v="7"/>
    <m/>
    <x v="7"/>
    <x v="58"/>
    <s v="T04435160001"/>
    <s v="DEV"/>
    <n v="443516"/>
    <m/>
    <s v="CONTABILIZACION ORDENES DE TRANSFERENCIA GRACOS"/>
    <m/>
    <m/>
    <m/>
    <m/>
    <m/>
    <m/>
    <n v="17299858.140000001"/>
    <n v="0"/>
    <s v="NO_CONCILIADO"/>
    <m/>
    <m/>
  </r>
  <r>
    <x v="7"/>
    <m/>
    <x v="7"/>
    <x v="58"/>
    <s v="T04435180001"/>
    <s v="DEV"/>
    <n v="443518"/>
    <m/>
    <s v="CONTABILIZACION ORDENES DE TRANSFERENCIA GRACOS"/>
    <m/>
    <m/>
    <m/>
    <m/>
    <m/>
    <m/>
    <n v="16962287.829999998"/>
    <n v="0"/>
    <s v="NO_CONCILIADO"/>
    <m/>
    <m/>
  </r>
  <r>
    <x v="7"/>
    <m/>
    <x v="7"/>
    <x v="58"/>
    <s v="T04435200001"/>
    <s v="DEV"/>
    <n v="443520"/>
    <m/>
    <s v="CONTABILIZACION ORDENES DE TRANSFERENCIA GRACOS"/>
    <m/>
    <m/>
    <m/>
    <m/>
    <m/>
    <m/>
    <n v="21751473.489999998"/>
    <n v="0"/>
    <s v="NO_CONCILIADO"/>
    <m/>
    <m/>
  </r>
  <r>
    <x v="7"/>
    <m/>
    <x v="7"/>
    <x v="58"/>
    <s v="T04435220001"/>
    <s v="DEV"/>
    <n v="443522"/>
    <m/>
    <s v="CONTABILIZACION ORDENES DE TRANSFERENCIA GRACOS"/>
    <m/>
    <m/>
    <m/>
    <m/>
    <m/>
    <m/>
    <n v="98098486.719999999"/>
    <n v="0"/>
    <s v="NO_CONCILIADO"/>
    <m/>
    <m/>
  </r>
  <r>
    <x v="1"/>
    <m/>
    <x v="1"/>
    <x v="59"/>
    <s v="O21043430002"/>
    <s v="BOD"/>
    <n v="2104343"/>
    <m/>
    <s v="00099021001 DEPOSITO DE EFECTIVO, DEPOSITANTE: GONZALO FELIX CANAVIRI MAMANI, CONCEPTO: REVERSION TOTAL, CUENTA DE DEPOSITO: CUENTA UNICA DEL TESORO"/>
    <m/>
    <m/>
    <m/>
    <m/>
    <m/>
    <m/>
    <n v="0"/>
    <n v="888.81"/>
    <s v="NO_CONCILIADO"/>
    <m/>
    <m/>
  </r>
  <r>
    <x v="1"/>
    <m/>
    <x v="1"/>
    <x v="59"/>
    <s v="O21043540002"/>
    <s v="BOD"/>
    <n v="2104354"/>
    <m/>
    <s v="00099021001 DEPOSITO DE EFECTIVO, DEPOSITANTE: MARIA TERESA ABRAHAM VDA DE MOSCOSO, CONCEPTO: DEVOLUCION DE ONCE DUODECIMAS DE AGUINALDO, CUENTA DE DEPOSITO: CUENTA UNICA DEL TESORO"/>
    <m/>
    <m/>
    <m/>
    <m/>
    <m/>
    <m/>
    <n v="0"/>
    <n v="3676.03"/>
    <s v="NO_CONCILIADO"/>
    <m/>
    <m/>
  </r>
  <r>
    <x v="2"/>
    <m/>
    <x v="2"/>
    <x v="59"/>
    <s v="Q17895220002"/>
    <s v="CRV"/>
    <n v="1789522"/>
    <m/>
    <s v="NUMERO DE LIBRETA CUT: 00099021001 OPERACIÓN E75 TRANSFERENCIA DE LA CUENTA FISCAL BUN A LA CUT EN MN TRANSFERENCIA DE FONDOS A SOLICITUD DE: GOBIERNO AUTONOMO MUNICIPAL DE PUERTO VILLARROEL, CITE: 213/GAMPV/2023 CUENTA CUT 3987069001 LIBRETA NÂ° 00099021001 TGN RECURSOS ORDINARIOS"/>
    <m/>
    <m/>
    <m/>
    <m/>
    <m/>
    <m/>
    <n v="0"/>
    <n v="789.7"/>
    <s v="NO_CONCILIADO"/>
    <m/>
    <m/>
  </r>
  <r>
    <x v="1"/>
    <m/>
    <x v="1"/>
    <x v="59"/>
    <s v="B21043570002"/>
    <s v="BOD"/>
    <n v="2104357"/>
    <m/>
    <s v="00099021001 DEP.DE CHEQ.AJENOS,RET.DE CAM.,CONCEPTO: FRACCION COMPLEMENTARIA,DEP.: FUTURO DE BOLIVIA S.A. AFP , PROCEDENCIA: BANCO DE CREDITO DE BOLIVIA S.A., CHEQUE: 69274, FECHA DE EMISION:31/03/2023"/>
    <m/>
    <m/>
    <m/>
    <m/>
    <m/>
    <m/>
    <n v="0"/>
    <n v="14235.59"/>
    <s v="NO_CONCILIADO"/>
    <m/>
    <m/>
  </r>
  <r>
    <x v="1"/>
    <m/>
    <x v="1"/>
    <x v="59"/>
    <s v="B21043590002"/>
    <s v="BOD"/>
    <n v="2104359"/>
    <m/>
    <s v="00099021001 DEP.DE CHEQ.AJENOS,RET.DE CAM.,CONCEPTO: COMPENSACION MENSUAL COTIZACION,DEP.: FUTURO DE BOLIVIA S.A AFP , PROCEDENCIA: BANCO DE CREDITO DE BOLIVIA S.A., CHEQUE: 69273, FECHA DE EMISION:31/03/2023"/>
    <m/>
    <m/>
    <m/>
    <m/>
    <m/>
    <m/>
    <n v="0"/>
    <n v="739811.7"/>
    <s v="NO_CONCILIADO"/>
    <m/>
    <m/>
  </r>
  <r>
    <x v="1"/>
    <m/>
    <x v="1"/>
    <x v="60"/>
    <s v="O21047150002"/>
    <s v="BOD"/>
    <n v="2104715"/>
    <m/>
    <s v="00099021001 DEPOSITO DE EFECTIVO, DEPOSITANTE: VICTOR ADRIAN APAZA FLORES, CONCEPTO: DEVOLUCION DE HABERES DE MES DE NOVIEMBRE 2022, CUENTA DE DEPOSITO: CUENTA UNICA DEL TESORO"/>
    <m/>
    <m/>
    <m/>
    <m/>
    <m/>
    <m/>
    <n v="0"/>
    <n v="5442.36"/>
    <s v="NO_CONCILIADO"/>
    <m/>
    <m/>
  </r>
  <r>
    <x v="1"/>
    <m/>
    <x v="1"/>
    <x v="60"/>
    <s v="O21047160002"/>
    <s v="BOD"/>
    <n v="2104716"/>
    <m/>
    <s v="00099021001 DEPOSITO DE EFECTIVO, DEPOSITANTE: VICTOR ADRIAN APAZA FLORES, CONCEPTO: DEVOLUCION DE HABERES DE MES DE DICIEMBRE 2022, CUENTA DE DEPOSITO: CUENTA UNICA DEL TESORO"/>
    <m/>
    <m/>
    <m/>
    <m/>
    <m/>
    <m/>
    <n v="0"/>
    <n v="5442.36"/>
    <s v="NO_CONCILIADO"/>
    <m/>
    <m/>
  </r>
  <r>
    <x v="9"/>
    <m/>
    <x v="9"/>
    <x v="60"/>
    <s v="O21047280002"/>
    <s v="BOD"/>
    <n v="2104728"/>
    <m/>
    <s v="00099021001 DEPOSITO DE EFECTIVO, DEPOSITANTE: MARIA KYOKO DE UZIN KAWABE, CONCEPTO: DEVOLUCION DE SALDO POR ASIGNACION DE FONDOS EN AVANCE N° PREVENTIVO 52, CUENTA DE DEPOSITO: CUENTA UNICA DEL TESORO"/>
    <m/>
    <m/>
    <m/>
    <m/>
    <m/>
    <m/>
    <n v="0"/>
    <n v="395.1"/>
    <s v="NO_CONCILIADO"/>
    <m/>
    <m/>
  </r>
  <r>
    <x v="1"/>
    <m/>
    <x v="1"/>
    <x v="60"/>
    <s v="O21047480002"/>
    <s v="BOD"/>
    <n v="2104748"/>
    <m/>
    <s v="00099021001 DEPOSITO DE EFECTIVO, DEPOSITANTE: ALBERTINA GUTIERREZ QUISPE, CONCEPTO: DEVOLUCION DE RETROACTIVO, CUENTA DE DEPOSITO: CUENTA UNICA DEL TESORO"/>
    <m/>
    <m/>
    <m/>
    <m/>
    <m/>
    <m/>
    <n v="0"/>
    <n v="810"/>
    <s v="NO_CONCILIADO"/>
    <m/>
    <m/>
  </r>
  <r>
    <x v="1"/>
    <m/>
    <x v="1"/>
    <x v="60"/>
    <s v="O21047680002"/>
    <s v="BOD"/>
    <n v="2104768"/>
    <m/>
    <s v="00099021001 DEPOSITO DE EFECTIVO, DEPOSITANTE: RENE KUNO MAMANI, CONCEPTO: DEVOLUCION POR PAGO EN DEMASIA DE SUELDO CORRESPONDIENTE AL MES DE MARZO 2021, CUENTA DE DEPOSITO: CUENTA UNICA DEL TESORO"/>
    <m/>
    <m/>
    <m/>
    <m/>
    <m/>
    <m/>
    <n v="0"/>
    <n v="249.3"/>
    <s v="NO_CONCILIADO"/>
    <m/>
    <m/>
  </r>
  <r>
    <x v="1"/>
    <m/>
    <x v="1"/>
    <x v="60"/>
    <s v="B21046760002"/>
    <s v="BOD"/>
    <n v="2104676"/>
    <m/>
    <s v="00099021001 DEP.DE CHEQ.AJENOS,RET.DE CAM.,CONCEPTO: EDUARDO ALTAMIRANO,DEP.: BANCO UNION S.A. , PROCEDENCIA: BANCO UNION S.A., CHEQUE: 191461, FECHA DE EMISION:04/04/2023"/>
    <m/>
    <m/>
    <m/>
    <m/>
    <m/>
    <m/>
    <n v="0"/>
    <n v="1530.98"/>
    <s v="NO_CONCILIADO"/>
    <m/>
    <m/>
  </r>
  <r>
    <x v="1"/>
    <m/>
    <x v="1"/>
    <x v="60"/>
    <s v="B21046790002"/>
    <s v="BOD"/>
    <n v="2104679"/>
    <m/>
    <s v="00099021001 DEP.DE CHEQ.AJENOS,RET.DE CAM.,CONCEPTO: CARLOS FERNANDO ROMERO VARGAS,DEP.: BANCO UNION S.A. , PROCEDENCIA: BANCO UNION S.A., CHEQUE: 191462, FECHA DE EMISION:04/04/2023"/>
    <m/>
    <m/>
    <m/>
    <m/>
    <m/>
    <m/>
    <n v="0"/>
    <n v="3466.33"/>
    <s v="NO_CONCILIADO"/>
    <m/>
    <m/>
  </r>
  <r>
    <x v="1"/>
    <m/>
    <x v="1"/>
    <x v="61"/>
    <s v="O21049640002"/>
    <s v="BOD"/>
    <n v="2104964"/>
    <m/>
    <s v="00099021001 DEPOSITO DE EFECTIVO, DEPOSITANTE: ADHEMAR BORIS CONDORI CONDE, CONCEPTO: POR DEVOLUCION DE MAXIMA REMUNERACION ECONOMICA PERCIBIDA EL MES DE NOVIEMBRE DE2022, CUENTA DE DEPOSITO: CUENTA UNICA DEL TESORO"/>
    <m/>
    <m/>
    <m/>
    <m/>
    <m/>
    <m/>
    <n v="0"/>
    <n v="193"/>
    <s v="NO_CONCILIADO"/>
    <m/>
    <m/>
  </r>
  <r>
    <x v="1"/>
    <m/>
    <x v="1"/>
    <x v="61"/>
    <s v="O21050170002"/>
    <s v="BOD"/>
    <n v="2105017"/>
    <m/>
    <s v="00099021001 DEPOSITO DE EFECTIVO, DEPOSITANTE: CLAUDIA VERONICA SILVA CORINI, CONCEPTO: DEVOLUCION REMUNERACION MAXIMA MES OCTUBRE GESTION 2022, CUENTA DE DEPOSITO: CUENTA UNICA DEL TESORO"/>
    <m/>
    <m/>
    <m/>
    <m/>
    <m/>
    <m/>
    <n v="0"/>
    <n v="3166.83"/>
    <s v="NO_CONCILIADO"/>
    <m/>
    <m/>
  </r>
  <r>
    <x v="1"/>
    <m/>
    <x v="1"/>
    <x v="61"/>
    <s v="O21050450002"/>
    <s v="BOD"/>
    <n v="2105045"/>
    <m/>
    <s v="00099021001 DEPOSITO DE EFECTIVO, DEPOSITANTE: MARINA CORTEZ GUTIERREZ CI. 3059311 OR, CONCEPTO: DEVOLUCION POR PERCEPCION INDEBIDA DE SUELDOS, CUENTA DE DEPOSITO: CUENTA UNICA DEL TESORO"/>
    <m/>
    <m/>
    <m/>
    <m/>
    <m/>
    <m/>
    <n v="0"/>
    <n v="1295.3800000000001"/>
    <s v="NO_CONCILIADO"/>
    <m/>
    <m/>
  </r>
  <r>
    <x v="1"/>
    <m/>
    <x v="1"/>
    <x v="61"/>
    <s v="B21049770002"/>
    <s v="BOD"/>
    <n v="2104977"/>
    <m/>
    <s v="00099021001 DEP.DE CHEQ.AJENOS,RET.DE CAM.,CONCEPTO: REVERSION AL TGN CASOS NO COBRADOS DICIEMBRE 2022,DEP.: LA VITALICIA SEGUROS Y REASEGUROS DE VIDA S.A. , PROCEDENCIA: BANCO BISA S.A., CHEQUE: 80359, FECHA DE EMISION:04/04/2023"/>
    <m/>
    <m/>
    <m/>
    <m/>
    <m/>
    <m/>
    <n v="0"/>
    <n v="10653.21"/>
    <s v="NO_CONCILIADO"/>
    <m/>
    <m/>
  </r>
  <r>
    <x v="1"/>
    <m/>
    <x v="1"/>
    <x v="62"/>
    <s v="O21053080002"/>
    <s v="BOD"/>
    <n v="2105308"/>
    <m/>
    <s v="00099021001 DEPOSITO DE EFECTIVO, DEPOSITANTE: JOSE ARMANDO PERICON VARGAS, CONCEPTO: REVERSION DE BOLETA HABER MENSUAL DE FEBRERO, CUENTA DE DEPOSITO: CUENTA UNICA DEL TESORO"/>
    <m/>
    <m/>
    <m/>
    <m/>
    <m/>
    <m/>
    <n v="0"/>
    <n v="6300.26"/>
    <s v="NO_CONCILIADO"/>
    <m/>
    <m/>
  </r>
  <r>
    <x v="2"/>
    <m/>
    <x v="2"/>
    <x v="62"/>
    <s v="B21053230002"/>
    <s v="BOD"/>
    <n v="2105323"/>
    <m/>
    <s v="00086011102 DEP.DE CHEQ.AJENOS,RET.DE CAM.,CONCEPTO: JAVIER DURAN VIERA,DEP.: BANCO UNION S.A. , PROCEDENCIA: BANCO UNION S.A., CHEQUE: 191463, FECHA DE EMISION:06/04/2023"/>
    <m/>
    <m/>
    <m/>
    <m/>
    <m/>
    <m/>
    <n v="0"/>
    <n v="14431"/>
    <s v="NO_CONCILIADO"/>
    <m/>
    <m/>
  </r>
  <r>
    <x v="1"/>
    <m/>
    <x v="1"/>
    <x v="63"/>
    <s v="O21056030002"/>
    <s v="BOD"/>
    <n v="2105603"/>
    <m/>
    <s v="00099021001 DEPOSITO DE EFECTIVO, DEPOSITANTE: TEOFILO BAPTISTA RAMIREZ, CONCEPTO: DEVOLUCION DE HABERES 2010 MES DE MARZO DE 2023, CUENTA DE DEPOSITO: CUENTA UNICA DEL TESORO"/>
    <m/>
    <m/>
    <m/>
    <m/>
    <m/>
    <m/>
    <n v="0"/>
    <n v="1364.9"/>
    <s v="NO_CONCILIADO"/>
    <m/>
    <m/>
  </r>
  <r>
    <x v="1"/>
    <m/>
    <x v="1"/>
    <x v="63"/>
    <s v="B21055930002"/>
    <s v="BOD"/>
    <n v="2105593"/>
    <m/>
    <s v="00099021001 DEP.DE CHEQ.AJENOS,RET.DE CAM.,CONCEPTO: EVELIN MARCELLE DE PARDO GHETTI,DEP.: BANCO UNION SA , PROCEDENCIA: BANCO UNION S.A., CHEQUE: 191465, FECHA DE EMISION:10/04/2023"/>
    <m/>
    <m/>
    <m/>
    <m/>
    <m/>
    <m/>
    <n v="0"/>
    <n v="700"/>
    <s v="NO_CONCILIADO"/>
    <m/>
    <m/>
  </r>
  <r>
    <x v="1"/>
    <m/>
    <x v="1"/>
    <x v="63"/>
    <s v="B21055950002"/>
    <s v="BOD"/>
    <n v="2105595"/>
    <m/>
    <s v="00099021001 DEP.DE CHEQ.AJENOS,RET.DE CAM.,CONCEPTO: AMILCAR CESPEDES ZURITA,DEP.: BANCO UNION SA , PROCEDENCIA: BANCO UNION S.A., CHEQUE: 191466, FECHA DE EMISION:10/04/2023"/>
    <m/>
    <m/>
    <m/>
    <m/>
    <m/>
    <m/>
    <n v="0"/>
    <n v="1555.41"/>
    <s v="NO_CONCILIADO"/>
    <m/>
    <m/>
  </r>
  <r>
    <x v="1"/>
    <m/>
    <x v="1"/>
    <x v="63"/>
    <s v="O21056520002"/>
    <s v="BOD"/>
    <n v="2105652"/>
    <m/>
    <s v="00099021001 DEPOSITO DE EFECTIVO, DEPOSITANTE: ELENA MERY POCA HUARACHI, CONCEPTO: REVERSION DE BOLETA HABER MENSUAL - FEBRERO, CUENTA DE DEPOSITO: CUENTA UNICA DEL TESORO"/>
    <m/>
    <m/>
    <m/>
    <m/>
    <m/>
    <m/>
    <n v="0"/>
    <n v="7859.37"/>
    <s v="NO_CONCILIADO"/>
    <m/>
    <m/>
  </r>
  <r>
    <x v="15"/>
    <m/>
    <x v="15"/>
    <x v="63"/>
    <s v="S10580570002"/>
    <s v="CRV"/>
    <n v="1058057"/>
    <m/>
    <s v="||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
    <m/>
    <m/>
    <m/>
    <m/>
    <m/>
    <m/>
    <n v="0"/>
    <n v="42790679.390000001"/>
    <s v="NO_CONCILIADO"/>
    <m/>
    <m/>
  </r>
  <r>
    <x v="1"/>
    <m/>
    <x v="1"/>
    <x v="64"/>
    <s v="O21059160002"/>
    <s v="BOD"/>
    <n v="2105916"/>
    <m/>
    <s v="00099021001 DEPOSITO DE EFECTIVO, DEPOSITANTE: BANHER VLADIMIR CHAMBI QUISPE, CONCEPTO: DEVOLUCION POR CONCEPTO DE PAGO DUODECIMO DE AGUINALDO 2022, CUENTA DE DEPOSITO: CUENTA UNICA DEL TESORO"/>
    <m/>
    <m/>
    <m/>
    <m/>
    <m/>
    <m/>
    <n v="0"/>
    <n v="456.62"/>
    <s v="NO_CONCILIADO"/>
    <m/>
    <m/>
  </r>
  <r>
    <x v="6"/>
    <m/>
    <x v="6"/>
    <x v="64"/>
    <s v="O21059260002"/>
    <s v="BOD"/>
    <n v="2105926"/>
    <m/>
    <s v="00099021001 DEPOSITO DE EFECTIVO, DEPOSITANTE: LESLY H. ALBARRACIN ESCOBAR, CONCEPTO: DEVOLUCION DE 22 DIAS DE HABERES GESTION 2015 (JULIO), CUENTA DE DEPOSITO: CUENTA UNICA DEL TESORO"/>
    <m/>
    <m/>
    <m/>
    <m/>
    <m/>
    <m/>
    <n v="0"/>
    <n v="63.98"/>
    <s v="NO_CONCILIADO"/>
    <m/>
    <m/>
  </r>
  <r>
    <x v="1"/>
    <m/>
    <x v="1"/>
    <x v="64"/>
    <s v="B21058120002"/>
    <s v="BOD"/>
    <n v="2105812"/>
    <m/>
    <s v="00099021001 DEP.DE CHEQ.AJENOS,RET.DE CAM.,CONCEPTO: FRACCION COMPLEMENTARIA MENSUAL,DEP.: FUTURO DE BOLIVIA S.A. AFP , PROCEDENCIA: BANCO DE CREDITO DE BOLIVIA S.A., CHEQUE: 69392, FECHA DE EMISION:10/04/2023"/>
    <m/>
    <m/>
    <m/>
    <m/>
    <m/>
    <m/>
    <n v="0"/>
    <n v="27611.15"/>
    <s v="NO_CONCILIADO"/>
    <m/>
    <m/>
  </r>
  <r>
    <x v="1"/>
    <m/>
    <x v="1"/>
    <x v="64"/>
    <s v="B21058130002"/>
    <s v="BOD"/>
    <n v="2105813"/>
    <m/>
    <s v="00099021001 DEP.DE CHEQ.AJENOS,RET.DE CAM.,CONCEPTO: COMPENSACION MENSUAL DE COTIZACION,DEP.: FUTURO DE BOLIVIA S.A. AFP , PROCEDENCIA: BANCO DE CREDITO DE BOLIVIA S.A., CHEQUE: 69391, FECHA DE EMISION:10/04/2023"/>
    <m/>
    <m/>
    <m/>
    <m/>
    <m/>
    <m/>
    <n v="0"/>
    <n v="315237.96999999997"/>
    <s v="NO_CONCILIADO"/>
    <m/>
    <m/>
  </r>
  <r>
    <x v="1"/>
    <m/>
    <x v="1"/>
    <x v="64"/>
    <s v="B21058550002"/>
    <s v="BOD"/>
    <n v="2105855"/>
    <m/>
    <s v="00099021001 DEP.DE CHEQ.AJENOS,RET.DE CAM.,CONCEPTO: DEVOLUCION FONDOS NO COBRADOS CONCILIACION DICIEMBRE 2022,DEP.: SEGUROS PROVIDA SA , PROCEDENCIA: BANCO NACIONAL DE BOLIVIA S.A., CHEQUE: 2312860, FECHA DE EMISION:10/04/2023"/>
    <m/>
    <m/>
    <m/>
    <m/>
    <m/>
    <m/>
    <n v="0"/>
    <n v="3474.62"/>
    <s v="NO_CONCILIADO"/>
    <m/>
    <m/>
  </r>
  <r>
    <x v="1"/>
    <m/>
    <x v="1"/>
    <x v="64"/>
    <s v="B21058630002"/>
    <s v="BOD"/>
    <n v="2105863"/>
    <m/>
    <s v="00099021001 DEP.DE CHEQ.AJENOS,RET.DE CAM.,CONCEPTO: DEVOLUCON FONDOS SOLICITADOS POR ERROR CONCILIACON DICIEMBRE /2022,DEP.: SEGUROS PROVIDA SA , PROCEDENCIA: BANCO NACIONAL DE BOLIVIA S.A., CHEQUE: 4350636, FECHA DE EMISION:10/04/2023"/>
    <m/>
    <m/>
    <m/>
    <m/>
    <m/>
    <m/>
    <n v="0"/>
    <n v="6379.63"/>
    <s v="NO_CONCILIADO"/>
    <m/>
    <m/>
  </r>
  <r>
    <x v="1"/>
    <m/>
    <x v="1"/>
    <x v="64"/>
    <s v="J05430310002"/>
    <s v="NTE"/>
    <n v="5454721"/>
    <m/>
    <s v="A:00099021001 Transferencia de recursos a la Libreta de Recursos Ordinarios (3987) adjunto extracto bancario."/>
    <m/>
    <m/>
    <m/>
    <m/>
    <m/>
    <m/>
    <n v="0"/>
    <n v="200000000"/>
    <s v="NO_CONCILIADO"/>
    <m/>
    <m/>
  </r>
  <r>
    <x v="1"/>
    <m/>
    <x v="1"/>
    <x v="65"/>
    <s v="O21061280002"/>
    <s v="BOD"/>
    <n v="2106128"/>
    <m/>
    <s v="00099021001 DEPOSITO DE EFECTIVO, DEPOSITANTE: FREDDY IVAN CONDORI CUNO, CONCEPTO: POR COBRO INDEVIDO -SEGUNDAS NUPCIAS DE LOLA CELESTINA CUNO CANASA Q.E.P.D., CUENTA DE DEPOSITO: CUENTA UNICA DEL TESORO"/>
    <m/>
    <m/>
    <m/>
    <m/>
    <m/>
    <m/>
    <n v="0"/>
    <n v="800"/>
    <s v="NO_CONCILIADO"/>
    <m/>
    <m/>
  </r>
  <r>
    <x v="1"/>
    <m/>
    <x v="1"/>
    <x v="65"/>
    <s v="Q17949000002"/>
    <s v="CRV"/>
    <n v="1794900"/>
    <m/>
    <s v="NUMERO DE LIBRETA CUT: 00099021001 OPERACIÓN E18 TRANSFERENCIA DEL SISTEMA FINANCIERO POR CUENTA DE TERCEROS A LA CUT devolucion pagos de CC caso christian victor raul prada clavijo"/>
    <m/>
    <m/>
    <m/>
    <m/>
    <m/>
    <m/>
    <n v="0"/>
    <n v="108269.89"/>
    <s v="NO_CONCILIADO"/>
    <m/>
    <m/>
  </r>
  <r>
    <x v="2"/>
    <m/>
    <x v="2"/>
    <x v="66"/>
    <s v="O21067110002"/>
    <s v="BOD"/>
    <n v="2106711"/>
    <m/>
    <s v="00099021001 DEPOSITO DE EFECTIVO, DEPOSITANTE: MINISTERIO DE MEDIO AMBIENTE Y AGUA, CONCEPTO: DEVOLUCION DE SALDO, CUENTA DE DEPOSITO: CUENTA UNICA DEL TESORO"/>
    <m/>
    <m/>
    <m/>
    <m/>
    <m/>
    <m/>
    <n v="0"/>
    <n v="700"/>
    <s v="NO_CONCILIADO"/>
    <m/>
    <m/>
  </r>
  <r>
    <x v="1"/>
    <m/>
    <x v="1"/>
    <x v="66"/>
    <s v="O21067440002"/>
    <s v="BOD"/>
    <n v="2106744"/>
    <m/>
    <s v="00099021001 DEPOSITO DE EFECTIVO, DEPOSITANTE: PATRICIA ENCARNACION CALDERON CARDONA, CONCEPTO: DEVOLUCION DE SUELDO DEL MES DE MARZO 2023, CUENTA DE DEPOSITO: CUENTA UNICA DEL TESORO"/>
    <m/>
    <m/>
    <m/>
    <m/>
    <m/>
    <m/>
    <n v="0"/>
    <n v="0.31"/>
    <s v="CONCILIADO_PARCIAL"/>
    <m/>
    <m/>
  </r>
  <r>
    <x v="1"/>
    <m/>
    <x v="1"/>
    <x v="66"/>
    <s v="B21067240002"/>
    <s v="BOD"/>
    <n v="2106724"/>
    <m/>
    <s v="00099021001 DEP.DE CHEQ.AJENOS,RET.DE CAM.,CONCEPTO: MARIA LUISA CAMARGO TORRICO,DEP.: BANCO UNION SA , PROCEDENCIA: BANCO UNION S.A., CHEQUE: 191473, FECHA DE EMISION:14/04/2023"/>
    <m/>
    <m/>
    <m/>
    <m/>
    <m/>
    <m/>
    <n v="0"/>
    <n v="545"/>
    <s v="NO_CONCILIADO"/>
    <m/>
    <m/>
  </r>
  <r>
    <x v="1"/>
    <m/>
    <x v="1"/>
    <x v="67"/>
    <s v="O21071920002"/>
    <s v="BOD"/>
    <n v="2107192"/>
    <m/>
    <s v="00099021001 DEPOSITO DE EFECTIVO, DEPOSITANTE: EDWIN CARLOS CHAVEZ VARGAS, CONCEPTO: DEPÓSITO DEL SALDO POR EL PAGO DE LOS VIDRIOS POLARIZADOS, CUENTA DE DEPOSITO: CUENTA UNICA DEL TESORO"/>
    <m/>
    <m/>
    <m/>
    <m/>
    <m/>
    <m/>
    <n v="0"/>
    <n v="4490"/>
    <s v="NO_CONCILIADO"/>
    <m/>
    <m/>
  </r>
  <r>
    <x v="1"/>
    <m/>
    <x v="1"/>
    <x v="67"/>
    <s v="B21071690002"/>
    <s v="BOD"/>
    <n v="2107169"/>
    <m/>
    <s v="00099021001 DEP.DE CHEQ.AJENOS,RET.DE CAM.,CONCEPTO: CRISPIN NOVA FLORES,DEP.: BANCO UNION SA , PROCEDENCIA: BANCO UNION S.A., CHEQUE: 191474, FECHA DE EMISION:17/04/2023"/>
    <m/>
    <m/>
    <m/>
    <m/>
    <m/>
    <m/>
    <n v="0"/>
    <n v="1857.43"/>
    <s v="NO_CONCILIADO"/>
    <m/>
    <m/>
  </r>
  <r>
    <x v="1"/>
    <m/>
    <x v="1"/>
    <x v="68"/>
    <s v="O21074070002"/>
    <s v="BOD"/>
    <n v="2107407"/>
    <m/>
    <s v="00099021001 DEPOSITO DE EFECTIVO, DEPOSITANTE: FELIPA SALCEDO VISCARRA, CONCEPTO: DEVOLUCION POR DOBLE PERCEPCION, CUENTA DE DEPOSITO: CUENTA UNICA DEL TESORO"/>
    <m/>
    <m/>
    <m/>
    <m/>
    <m/>
    <m/>
    <n v="0"/>
    <n v="512.05999999999995"/>
    <s v="NO_CONCILIADO"/>
    <m/>
    <m/>
  </r>
  <r>
    <x v="1"/>
    <m/>
    <x v="1"/>
    <x v="68"/>
    <s v="Q17978300002"/>
    <s v="CRV"/>
    <n v="1797830"/>
    <m/>
    <s v="NUMERO DE LIBRETA CUT: 00099021001 OPERACIÓN E18 TRANSFERENCIA DEL SISTEMA FINANCIERO POR CUENTA DE TERCEROS A LA CUT devolucion pagos de CC no cobrados diciembre 2022"/>
    <m/>
    <m/>
    <m/>
    <m/>
    <m/>
    <m/>
    <n v="0"/>
    <n v="180934.63"/>
    <s v="NO_CONCILIADO"/>
    <m/>
    <m/>
  </r>
  <r>
    <x v="1"/>
    <m/>
    <x v="1"/>
    <x v="68"/>
    <s v="B21073930002"/>
    <s v="BOD"/>
    <n v="2107393"/>
    <m/>
    <s v="00099021001 DEP.DE CHEQ.AJENOS,RET.DE CAM.,CONCEPTO: INCAPACIDAD TEMPORAL PERIODO ENERO 2023 LA PAZ,DEP.: CAJA DE SALUD DE LA BANCA PRIVADA , PROCEDENCIA: BANCO NACIONAL DE BOLIVIA S.A., CHEQUE: 9832253, FECHA DE EMISION:23/03/2023"/>
    <m/>
    <m/>
    <m/>
    <m/>
    <m/>
    <m/>
    <n v="0"/>
    <n v="1282.43"/>
    <s v="NO_CONCILIADO"/>
    <m/>
    <m/>
  </r>
  <r>
    <x v="1"/>
    <m/>
    <x v="1"/>
    <x v="68"/>
    <s v="B21073940002"/>
    <s v="BOD"/>
    <n v="2107394"/>
    <m/>
    <s v="00099021001 DEP.DE CHEQ.AJENOS,RET.DE CAM.,CONCEPTO: REEMBOLSO SUBSIDIO INCAPACIDAD MES DE ENERO 23 REG COBIJA,DEP.: CAJA DE SALUD DE LA BANCA PRIVADA , PROCEDENCIA: BANCO NACIONAL DE BOLIVIA S.A., CHEQUE: 9832848, FECHA DE EMISION:24/03/2023"/>
    <m/>
    <m/>
    <m/>
    <m/>
    <m/>
    <m/>
    <n v="0"/>
    <n v="1507.69"/>
    <s v="NO_CONCILIADO"/>
    <m/>
    <m/>
  </r>
  <r>
    <x v="1"/>
    <m/>
    <x v="1"/>
    <x v="69"/>
    <s v="O21080400002"/>
    <s v="BOD"/>
    <n v="2108040"/>
    <m/>
    <s v="00099021001 DEPOSITO DE EFECTIVO, DEPOSITANTE: CARMEN EMILIA CARPIO AMENABAR, CONCEPTO: DEVOLUCION DUODECIMAS DE AGUINALDO DE RENTA DE TITULAR, CUENTA DE DEPOSITO: CUENTA UNICA DEL TESORO"/>
    <m/>
    <m/>
    <m/>
    <m/>
    <m/>
    <m/>
    <n v="0"/>
    <n v="313.26"/>
    <s v="NO_CONCILIADO"/>
    <m/>
    <m/>
  </r>
  <r>
    <x v="1"/>
    <m/>
    <x v="1"/>
    <x v="69"/>
    <s v="O21081020002"/>
    <s v="BOD"/>
    <n v="2108102"/>
    <m/>
    <s v="00099021001 DEPOSITO DE EFECTIVO, DEPOSITANTE: PORFIRIO LIMACHI POMA, CONCEPTO: COBRO INDEBIDO DEVOLUCION, CUENTA DE DEPOSITO: CUENTA UNICA DEL TESORO"/>
    <m/>
    <m/>
    <m/>
    <m/>
    <m/>
    <m/>
    <n v="0"/>
    <n v="950"/>
    <s v="NO_CONCILIADO"/>
    <m/>
    <m/>
  </r>
  <r>
    <x v="1"/>
    <m/>
    <x v="1"/>
    <x v="69"/>
    <s v="O21081140002"/>
    <s v="BOD"/>
    <n v="2108114"/>
    <m/>
    <s v="00099021001 DEPOSITO DE EFECTIVO, DEPOSITANTE: IVER LUNA SANCHEZ, CONCEPTO: DEVOLUCION DE FONDOS PARA REFRIGERIO SEGUN PREV. NRO 852, CUENTA DE DEPOSITO: CUENTA UNICA DEL TESORO"/>
    <m/>
    <m/>
    <m/>
    <m/>
    <m/>
    <m/>
    <n v="0"/>
    <n v="300"/>
    <s v="NO_CONCILIADO"/>
    <m/>
    <m/>
  </r>
  <r>
    <x v="1"/>
    <m/>
    <x v="1"/>
    <x v="69"/>
    <s v="O21081150002"/>
    <s v="BOD"/>
    <n v="2108115"/>
    <m/>
    <s v="00099021001 DEPOSITO DE EFECTIVO, DEPOSITANTE: SANDIA SUSANA BONIFACIO COLQUE CI 6896243, CONCEPTO: DEVOLUCION DE VIATICOS, CUENTA DE DEPOSITO: CUENTA UNICA DEL TESORO"/>
    <m/>
    <m/>
    <m/>
    <m/>
    <m/>
    <m/>
    <n v="0"/>
    <n v="278"/>
    <s v="NO_CONCILIADO"/>
    <m/>
    <m/>
  </r>
  <r>
    <x v="1"/>
    <m/>
    <x v="1"/>
    <x v="69"/>
    <s v="B21080210002"/>
    <s v="BOD"/>
    <n v="2108021"/>
    <m/>
    <s v="00099021001 DEP.DE CHEQ.AJENOS,RET.DE CAM.,CONCEPTO: DEVOLUCION PLANILLA DE INCAPACIDADES CAJA DE SALUD CORDES,DEP.: SEDES-COCHABAMBA , PROCEDENCIA: BANCO UNION S.A., CHEQUE: 25138, FECHA DE EMISION:05/04/2023"/>
    <m/>
    <m/>
    <m/>
    <m/>
    <m/>
    <m/>
    <n v="0"/>
    <n v="1180.4000000000001"/>
    <s v="NO_CONCILIADO"/>
    <m/>
    <m/>
  </r>
  <r>
    <x v="1"/>
    <m/>
    <x v="1"/>
    <x v="69"/>
    <s v="B21080220002"/>
    <s v="BOD"/>
    <n v="2108022"/>
    <m/>
    <s v="00099021001 DEP.DE CHEQ.AJENOS,RET.DE CAM.,CONCEPTO: DEVOLUCION PLANILLA DE INCAPACIDADES CAJA DE SALUD CORDES,DEP.: SEDES-COCHABAMBA , PROCEDENCIA: BANCO UNION S.A., CHEQUE: 25137, FECHA DE EMISION:05/04/2023"/>
    <m/>
    <m/>
    <m/>
    <m/>
    <m/>
    <m/>
    <n v="0"/>
    <n v="1747.28"/>
    <s v="NO_CONCILIADO"/>
    <m/>
    <m/>
  </r>
  <r>
    <x v="1"/>
    <m/>
    <x v="1"/>
    <x v="69"/>
    <s v="B21080250002"/>
    <s v="BOD"/>
    <n v="2108025"/>
    <m/>
    <s v="00099021001 DEP.DE CHEQ.AJENOS,RET.DE CAM.,CONCEPTO: DEVOLUCION PLANILLA DE INCAPACIDADES CAJA DE SALUD CORDES,DEP.: SEDES-COCHABAMBA , PROCEDENCIA: BANCO UNION S.A., CHEQUE: 25136, FECHA DE EMISION:05/04/2023"/>
    <m/>
    <m/>
    <m/>
    <m/>
    <m/>
    <m/>
    <n v="0"/>
    <n v="1611.08"/>
    <s v="NO_CONCILIADO"/>
    <m/>
    <m/>
  </r>
  <r>
    <x v="1"/>
    <m/>
    <x v="1"/>
    <x v="69"/>
    <s v="B21080270002"/>
    <s v="BOD"/>
    <n v="2108027"/>
    <m/>
    <s v="00099021001 DEP.DE CHEQ.AJENOS,RET.DE CAM.,CONCEPTO: DEVOLUCION DE PLANILLA DE INCAPACIDADES CAJA DE SALUD CORDES,DEP.: SEDES - COCHABAMBA , PROCEDENCIA: BANCO UNION S.A., CHEQUE: 25135, FECHA DE EMISION:05/04/2023"/>
    <m/>
    <m/>
    <m/>
    <m/>
    <m/>
    <m/>
    <n v="0"/>
    <n v="2848.31"/>
    <s v="NO_CONCILIADO"/>
    <m/>
    <m/>
  </r>
  <r>
    <x v="1"/>
    <m/>
    <x v="1"/>
    <x v="69"/>
    <s v="B21080290002"/>
    <s v="BOD"/>
    <n v="2108029"/>
    <m/>
    <s v="00099021001 DEP.DE CHEQ.AJENOS,RET.DE CAM.,CONCEPTO: DEVOLUCION PLANILLA DE INCAPACIDADES SEGURO SOCIAL UNIVERSITARIO,DEP.: SEDES - COCHABAMBA , PROCEDENCIA: BANCO UNION S.A., CHEQUE: 21791, FECHA DE EMISION:28/03/2023"/>
    <m/>
    <m/>
    <m/>
    <m/>
    <m/>
    <m/>
    <n v="0"/>
    <n v="6323.62"/>
    <s v="NO_CONCILIADO"/>
    <m/>
    <m/>
  </r>
  <r>
    <x v="1"/>
    <m/>
    <x v="1"/>
    <x v="69"/>
    <s v="B21080350002"/>
    <s v="BOD"/>
    <n v="2108035"/>
    <m/>
    <s v="00099021001 DEP.DE CHEQ.AJENOS,RET.DE CAM.,CONCEPTO: DEVOLUCION PLANILLA DE INCAPACIDADES SEGURO SOCIAL UNIVERSITARIO,DEP.: SEDES - COCHABAMBA , PROCEDENCIA: BANCO UNION S.A., CHEQUE: 21178, FECHA DE EMISION:28/03/2023"/>
    <m/>
    <m/>
    <m/>
    <m/>
    <m/>
    <m/>
    <n v="0"/>
    <n v="8629.0400000000009"/>
    <s v="NO_CONCILIADO"/>
    <m/>
    <m/>
  </r>
  <r>
    <x v="1"/>
    <m/>
    <x v="1"/>
    <x v="69"/>
    <s v="B21080310002"/>
    <s v="BOD"/>
    <n v="2108031"/>
    <m/>
    <s v="00099021001 DEP.DE CHEQ.AJENOS,RET.DE CAM.,CONCEPTO: DEVOLUCION PLANILLA DE INCAPACIDADES SEGURO SOCIAL UNIVERSITARIO,DEP.: SEDES - COCHABAMBA , PROCEDENCIA: BANCO UNION S.A., CHEQUE: 21262, FECHA DE EMISION:28/03/2023"/>
    <m/>
    <m/>
    <m/>
    <m/>
    <m/>
    <m/>
    <n v="0"/>
    <n v="15329.76"/>
    <s v="NO_CONCILIADO"/>
    <m/>
    <m/>
  </r>
  <r>
    <x v="25"/>
    <m/>
    <x v="25"/>
    <x v="69"/>
    <s v="B21080460002"/>
    <s v="BOD"/>
    <n v="2108046"/>
    <m/>
    <s v="00099021001 DEP.DE CHEQ.AJENOS,RET.DE CAM.,CONCEPTO: AGENCIA DE GOBIERNO ELECTRONICO Y TECNOLOGIAS,DEP.: CAJA PETROLERA DE SALUD , PROCEDENCIA: BANCO UNION S.A., CHEQUE: 20290, FECHA DE EMISION:19/04/2023"/>
    <m/>
    <m/>
    <m/>
    <m/>
    <m/>
    <m/>
    <n v="0"/>
    <n v="5971.55"/>
    <s v="NO_CONCILIADO"/>
    <m/>
    <m/>
  </r>
  <r>
    <x v="1"/>
    <m/>
    <x v="1"/>
    <x v="70"/>
    <s v="O21084400002"/>
    <s v="BOD"/>
    <n v="2108440"/>
    <m/>
    <s v="00099021001 DEPOSITO DE EFECTIVO, DEPOSITANTE: JUANI YOLANDA PANOZO ZEBALLOS, CONCEPTO: REVERSION, CUENTA DE DEPOSITO: CUENTA UNICA DEL TESORO"/>
    <m/>
    <m/>
    <m/>
    <m/>
    <m/>
    <m/>
    <n v="0"/>
    <n v="0.6"/>
    <s v="CONCILIADO_PARCIAL"/>
    <m/>
    <m/>
  </r>
  <r>
    <x v="26"/>
    <m/>
    <x v="26"/>
    <x v="70"/>
    <s v="O21085110002"/>
    <s v="BOD"/>
    <n v="2108511"/>
    <m/>
    <s v="00253014307 DEPOSITO DE EFECTIVO, DEPOSITANTE: JOSE LUIS BOYAN TELLEZ, CONCEPTO: DEVOLUCION DE PAGO EN EXCESO, CUENTA DE DEPOSITO: CUENTA UNICA DEL TESORO"/>
    <m/>
    <m/>
    <m/>
    <m/>
    <m/>
    <m/>
    <n v="0"/>
    <n v="250"/>
    <s v="NO_CONCILIADO"/>
    <m/>
    <m/>
  </r>
  <r>
    <x v="1"/>
    <m/>
    <x v="1"/>
    <x v="70"/>
    <s v="B21083470002"/>
    <s v="BOD"/>
    <n v="2108347"/>
    <m/>
    <s v="00099021001 DEP.DE CHEQ.AJENOS,RET.DE CAM.,CONCEPTO: DEVOLUCION DE COTIZACION EXCESO EMPLEADOR,DEP.: FUTURO DE BOLIVIA SA AFP , PROCEDENCIA: BANCO DE CREDITO DE BOLIVIA S.A., CHEQUE: 69453, FECHA DE EMISION:20/04/2023"/>
    <m/>
    <m/>
    <m/>
    <m/>
    <m/>
    <m/>
    <n v="0"/>
    <n v="2310.87"/>
    <s v="NO_CONCILIADO"/>
    <m/>
    <m/>
  </r>
  <r>
    <x v="1"/>
    <m/>
    <x v="1"/>
    <x v="70"/>
    <s v="B21084030002"/>
    <s v="BOD"/>
    <n v="2108403"/>
    <m/>
    <s v="00099021001 DEP.DE CHEQ.AJENOS,RET.DE CAM.,CONCEPTO: ANAHI CAMARGO HERRERA,DEP.: BANCO UNION SA , PROCEDENCIA: BANCO UNION S.A., CHEQUE: 191476, FECHA DE EMISION:21/04/2023"/>
    <m/>
    <m/>
    <m/>
    <m/>
    <m/>
    <m/>
    <n v="0"/>
    <n v="5777.24"/>
    <s v="NO_CONCILIADO"/>
    <m/>
    <m/>
  </r>
  <r>
    <x v="1"/>
    <m/>
    <x v="1"/>
    <x v="71"/>
    <s v="O21088020002"/>
    <s v="BOD"/>
    <n v="2108802"/>
    <m/>
    <s v="00099021001 DEPOSITO DE EFECTIVO, DEPOSITANTE: EDDA IRENE BALLON PEÑALOZA, CONCEPTO: SOLICITUD DE PAGO DE COBROS INDEBIDOS, CUENTA DE DEPOSITO: CUENTA UNICA DEL TESORO"/>
    <m/>
    <m/>
    <m/>
    <m/>
    <m/>
    <m/>
    <n v="0"/>
    <n v="3763"/>
    <s v="NO_CONCILIADO"/>
    <m/>
    <m/>
  </r>
  <r>
    <x v="1"/>
    <m/>
    <x v="1"/>
    <x v="71"/>
    <s v="O21088740002"/>
    <s v="BOD"/>
    <n v="2108874"/>
    <m/>
    <s v="00099021001 DEPOSITO DE EFECTIVO, DEPOSITANTE: LUCRECIA VELARDE DVA DE FLORES, CONCEPTO: NUEVAS NUPCIAS, CUENTA DE DEPOSITO: CUENTA UNICA DEL TESORO"/>
    <m/>
    <m/>
    <m/>
    <m/>
    <m/>
    <m/>
    <n v="0"/>
    <n v="1500"/>
    <s v="NO_CONCILIADO"/>
    <m/>
    <m/>
  </r>
  <r>
    <x v="1"/>
    <m/>
    <x v="1"/>
    <x v="72"/>
    <s v="O21091050002"/>
    <s v="BOD"/>
    <n v="2109105"/>
    <m/>
    <s v="00099021001 DEPOSITO DE EFECTIVO, DEPOSITANTE: MAMANI AGUILAR MARIELA MARIA, CONCEPTO: DEVOLUCION DE SUBSIDIO DE FRONTERA NOVIEMBRE C31-6221, CUENTA DE DEPOSITO: CUENTA UNICA DEL TESORO"/>
    <m/>
    <m/>
    <m/>
    <m/>
    <m/>
    <m/>
    <n v="0"/>
    <n v="713.61"/>
    <s v="NO_CONCILIADO"/>
    <m/>
    <m/>
  </r>
  <r>
    <x v="1"/>
    <m/>
    <x v="1"/>
    <x v="72"/>
    <s v="O21091060002"/>
    <s v="BOD"/>
    <n v="2109106"/>
    <m/>
    <s v="00099021001 DEPOSITO DE EFECTIVO, DEPOSITANTE: MAMANI AGUILAR MARIELA MARIA, CONCEPTO: DEVOLUCION DE SUBSIDIO DE FRONTERA DICIEMBRE C31-6426, CUENTA DE DEPOSITO: CUENTA UNICA DEL TESORO"/>
    <m/>
    <m/>
    <m/>
    <m/>
    <m/>
    <m/>
    <n v="0"/>
    <n v="1646.8"/>
    <s v="NO_CONCILIADO"/>
    <m/>
    <m/>
  </r>
  <r>
    <x v="9"/>
    <m/>
    <x v="9"/>
    <x v="72"/>
    <s v="B21091110002"/>
    <s v="BOD"/>
    <n v="2109111"/>
    <m/>
    <s v="00099021001 DEP.DE CHEQ.AJENOS,RET.DE CAM.,CONCEPTO: DEPÓSITO POR DOBLE PERCEPCION BENEFICIARIO:PASCUAL MARQUEZ TICONA,DEP.: GOBIERNO AUTONOMO MUNICIPAL DE LA PAZ , PROCEDENCIA: BANCO UNION S.A., CHEQUE: 66699, FECHA DE EMISION:18/04/2023"/>
    <m/>
    <m/>
    <m/>
    <m/>
    <m/>
    <m/>
    <n v="0"/>
    <n v="2143.4899999999998"/>
    <s v="NO_CONCILIADO"/>
    <m/>
    <m/>
  </r>
  <r>
    <x v="1"/>
    <m/>
    <x v="1"/>
    <x v="72"/>
    <s v="B21091220002"/>
    <s v="BOD"/>
    <n v="2109122"/>
    <m/>
    <s v="00099021001 DEP.DE CHEQ.AJENOS,RET.DE CAM.,CONCEPTO: CARLOS FERNANDO ROMERO VARGAS,DEP.: BANCO UNION S.A. , PROCEDENCIA: BANCO UNION S.A., CHEQUE: 191480, FECHA DE EMISION:25/04/2023"/>
    <m/>
    <m/>
    <m/>
    <m/>
    <m/>
    <m/>
    <n v="0"/>
    <n v="3466.33"/>
    <s v="NO_CONCILIADO"/>
    <m/>
    <m/>
  </r>
  <r>
    <x v="1"/>
    <m/>
    <x v="1"/>
    <x v="72"/>
    <s v="B21091120002"/>
    <s v="BOD"/>
    <n v="2109112"/>
    <m/>
    <s v="00099021001 DEP.DE CHEQ.AJENOS,RET.DE CAM.,CONCEPTO: DEPÓSITO POR DOBLE PERCEPCION BENEFICIARIO:PASCUAL MARQUEZ TICONA,DEP.: GOBIERNO AUTONOMO MUNICIPAL DE LA PAZ , PROCEDENCIA: BANCO UNION S.A., CHEQUE: 66700, FECHA DE EMISION:18/04/2023"/>
    <m/>
    <m/>
    <m/>
    <m/>
    <m/>
    <m/>
    <n v="0"/>
    <n v="2143.4899999999998"/>
    <s v="NO_CONCILIADO"/>
    <m/>
    <m/>
  </r>
  <r>
    <x v="1"/>
    <m/>
    <x v="1"/>
    <x v="72"/>
    <s v="B21091140002"/>
    <s v="BOD"/>
    <n v="2109114"/>
    <m/>
    <s v="00099021001 DEP.DE CHEQ.AJENOS,RET.DE CAM.,CONCEPTO: DEPÓSITO POR DOBLE PERCEPCION BENEFICIARIO:PASCUAL MARQUEZ TICONA,DEP.: GOBIERNO AUTONOMO MUNICIPAL DE LA PAZ , PROCEDENCIA: BANCO UNION S.A., CHEQUE: 66701, FECHA DE EMISION:18/04/2023"/>
    <m/>
    <m/>
    <m/>
    <m/>
    <m/>
    <m/>
    <n v="0"/>
    <n v="2143.4899999999998"/>
    <s v="NO_CONCILIADO"/>
    <m/>
    <m/>
  </r>
  <r>
    <x v="1"/>
    <m/>
    <x v="1"/>
    <x v="73"/>
    <s v="O21094050002"/>
    <s v="BOD"/>
    <n v="2109405"/>
    <m/>
    <s v="00099021001 DEPOSITO DE EFECTIVO, DEPOSITANTE: FREDY MOISES FLORES MAMANI, CONCEPTO: COBRO INDEVIDO DEL PRA, CUENTA DE DEPOSITO: CUENTA UNICA DEL TESORO"/>
    <m/>
    <m/>
    <m/>
    <m/>
    <m/>
    <m/>
    <n v="0"/>
    <n v="3300.69"/>
    <s v="NO_CONCILIADO"/>
    <m/>
    <m/>
  </r>
  <r>
    <x v="1"/>
    <m/>
    <x v="1"/>
    <x v="73"/>
    <s v="O21094940002"/>
    <s v="BOD"/>
    <n v="2109494"/>
    <m/>
    <s v="00099021001 DEPOSITO DE EFECTIVO, DEPOSITANTE: CARLOS PELAEZ PACHECO, CONCEPTO: RENUMERACION MAXIMA PERMITIDA MES MARZO 2023, CUENTA DE DEPOSITO: CUENTA UNICA DEL TESORO"/>
    <m/>
    <m/>
    <m/>
    <m/>
    <m/>
    <m/>
    <n v="0"/>
    <n v="2589.23"/>
    <s v="NO_CONCILIADO"/>
    <m/>
    <m/>
  </r>
  <r>
    <x v="1"/>
    <m/>
    <x v="1"/>
    <x v="73"/>
    <s v="B21094160002"/>
    <s v="BOD"/>
    <n v="2109416"/>
    <m/>
    <s v="00099021001 DEP.DE CHEQ.AJENOS,RET.DE CAM.,CONCEPTO: CARLA ELIANA QUIROGA PAZ,DEP.: BANCO UNION S.A. , PROCEDENCIA: BANCO UNION S.A., CHEQUE: 191481, FECHA DE EMISION:26/04/2023"/>
    <m/>
    <m/>
    <m/>
    <m/>
    <m/>
    <m/>
    <n v="0"/>
    <n v="1238.3"/>
    <s v="NO_CONCILIADO"/>
    <m/>
    <m/>
  </r>
  <r>
    <x v="1"/>
    <m/>
    <x v="1"/>
    <x v="74"/>
    <s v="O21096910002"/>
    <s v="BOD"/>
    <n v="2109691"/>
    <m/>
    <s v="00099021001 DEPOSITO DE EFECTIVO, DEPOSITANTE: ADALID HUAYNOCA AMARU, CONCEPTO: DEVOLUCION DE VIATICOS, CUENTA DE DEPOSITO: CUENTA UNICA DEL TESORO"/>
    <m/>
    <m/>
    <m/>
    <m/>
    <m/>
    <m/>
    <n v="0"/>
    <n v="259.7"/>
    <s v="NO_CONCILIADO"/>
    <m/>
    <m/>
  </r>
  <r>
    <x v="1"/>
    <m/>
    <x v="1"/>
    <x v="74"/>
    <s v="O21097120002"/>
    <s v="BOD"/>
    <n v="2109712"/>
    <m/>
    <s v="00099021001 DEPOSITO DE EFECTIVO, DEPOSITANTE: ROSA AMALIA QUISBERT DE MARCA, CONCEPTO: DEVOLUCION DE RETROACTIVO, CUENTA DE DEPOSITO: CUENTA UNICA DEL TESORO"/>
    <m/>
    <m/>
    <m/>
    <m/>
    <m/>
    <m/>
    <n v="0"/>
    <n v="200"/>
    <s v="NO_CONCILIADO"/>
    <m/>
    <m/>
  </r>
  <r>
    <x v="1"/>
    <m/>
    <x v="1"/>
    <x v="74"/>
    <s v="O21097430002"/>
    <s v="BOD"/>
    <n v="2109743"/>
    <m/>
    <s v="00099021001 DEPOSITO DE EFECTIVO, DEPOSITANTE: GREGORIO LOVERA TUPA, CONCEPTO: COBRO DE DOBLE PERCEPCION, CUENTA DE DEPOSITO: CUENTA UNICA DEL TESORO"/>
    <m/>
    <m/>
    <m/>
    <m/>
    <m/>
    <m/>
    <n v="0"/>
    <n v="150.94"/>
    <s v="NO_CONCILIADO"/>
    <m/>
    <m/>
  </r>
  <r>
    <x v="1"/>
    <m/>
    <x v="1"/>
    <x v="75"/>
    <s v="J05451140001"/>
    <s v="NTE"/>
    <n v="5559867"/>
    <m/>
    <s v="De: 00099021001 De: 00099021001 A: 0759069001 Transferencia de recursos para la reposición de recursos que fueron transferidos a la Libreta de RROO en fecha 11-04-2023 (adjunto reporte)."/>
    <m/>
    <m/>
    <m/>
    <m/>
    <m/>
    <m/>
    <n v="200000000"/>
    <n v="0"/>
    <s v="NO_CONCILIADO"/>
    <m/>
    <m/>
  </r>
  <r>
    <x v="1"/>
    <m/>
    <x v="1"/>
    <x v="75"/>
    <s v="B21099780002"/>
    <s v="BOD"/>
    <n v="2109978"/>
    <m/>
    <s v="00099021001 DEP.DE CHEQ.AJENOS,RET.DE CAM.,CONCEPTO: CRISTOBAL FIDENCIO ROCHA FLORES,DEP.: BANCO UNION S.A. , PROCEDENCIA: BANCO UNION S.A., CHEQUE: 191483, FECHA DE EMISION:28/04/2023"/>
    <m/>
    <m/>
    <m/>
    <m/>
    <m/>
    <m/>
    <n v="0"/>
    <n v="171.88"/>
    <s v="NO_CONCILIADO"/>
    <m/>
    <m/>
  </r>
  <r>
    <x v="1"/>
    <m/>
    <x v="1"/>
    <x v="75"/>
    <s v="B21099800002"/>
    <s v="BOD"/>
    <n v="2109980"/>
    <m/>
    <s v="00099021001 DEP.DE CHEQ.AJENOS,RET.DE CAM.,CONCEPTO: CRISTOBAL FIDENCIO ROCHA FLORES,DEP.: BANCO UNION S.A. , PROCEDENCIA: BANCO UNION S.A., CHEQUE: 191484, FECHA DE EMISION:28/04/2023"/>
    <m/>
    <m/>
    <m/>
    <m/>
    <m/>
    <m/>
    <n v="0"/>
    <n v="171.88"/>
    <s v="NO_CONCILIADO"/>
    <m/>
    <m/>
  </r>
  <r>
    <x v="1"/>
    <m/>
    <x v="1"/>
    <x v="75"/>
    <s v="B21099820002"/>
    <s v="BOD"/>
    <n v="2109982"/>
    <m/>
    <s v="00099021001 DEP.DE CHEQ.AJENOS,RET.DE CAM.,CONCEPTO: CRISTOBAL FIDENCIO ROCHA FLORES,DEP.: BANCO UNION S.A. , PROCEDENCIA: BANCO UNION S.A., CHEQUE: 191485, FECHA DE EMISION:28/04/2023"/>
    <m/>
    <m/>
    <m/>
    <m/>
    <m/>
    <m/>
    <n v="0"/>
    <n v="171.88"/>
    <s v="NO_CONCILIADO"/>
    <m/>
    <m/>
  </r>
  <r>
    <x v="7"/>
    <m/>
    <x v="7"/>
    <x v="75"/>
    <s v="T04444860001"/>
    <s v="DEV"/>
    <n v="444486"/>
    <m/>
    <s v="CONTABILIZACION ORDENES DE TRANSFERENCIA GRACOS"/>
    <m/>
    <m/>
    <m/>
    <m/>
    <m/>
    <m/>
    <n v="2066464.35"/>
    <n v="0"/>
    <s v="NO_CONCILIADO"/>
    <m/>
    <m/>
  </r>
  <r>
    <x v="7"/>
    <m/>
    <x v="7"/>
    <x v="75"/>
    <s v="T04444880001"/>
    <s v="DEV"/>
    <n v="444488"/>
    <m/>
    <s v="CONTABILIZACION ORDENES DE TRANSFERENCIA GRACOS"/>
    <m/>
    <m/>
    <m/>
    <m/>
    <m/>
    <m/>
    <n v="5675787.0800000001"/>
    <n v="0"/>
    <s v="NO_CONCILIADO"/>
    <m/>
    <m/>
  </r>
  <r>
    <x v="7"/>
    <m/>
    <x v="7"/>
    <x v="75"/>
    <s v="T04444900001"/>
    <s v="DEV"/>
    <n v="444490"/>
    <m/>
    <s v="CONTABILIZACION ORDENES DE TRANSFERENCIA GRACOS"/>
    <m/>
    <m/>
    <m/>
    <m/>
    <m/>
    <m/>
    <n v="4807973.6900000004"/>
    <n v="0"/>
    <s v="NO_CONCILIADO"/>
    <m/>
    <m/>
  </r>
  <r>
    <x v="7"/>
    <m/>
    <x v="7"/>
    <x v="75"/>
    <s v="T04444920001"/>
    <s v="DEV"/>
    <n v="444492"/>
    <m/>
    <s v="CONTABILIZACION ORDENES DE TRANSFERENCIA GRACOS"/>
    <m/>
    <m/>
    <m/>
    <m/>
    <m/>
    <m/>
    <n v="13205664.57"/>
    <n v="0"/>
    <s v="NO_CONCILIADO"/>
    <m/>
    <m/>
  </r>
  <r>
    <x v="7"/>
    <m/>
    <x v="7"/>
    <x v="75"/>
    <s v="T04444940001"/>
    <s v="DEV"/>
    <n v="444494"/>
    <m/>
    <s v="CONTABILIZACION ORDENES DE TRANSFERENCIA GRACOS"/>
    <m/>
    <m/>
    <m/>
    <m/>
    <m/>
    <m/>
    <n v="13205664.57"/>
    <n v="0"/>
    <s v="NO_CONCILIADO"/>
    <m/>
    <m/>
  </r>
  <r>
    <x v="7"/>
    <m/>
    <x v="7"/>
    <x v="75"/>
    <s v="T04444960001"/>
    <s v="DEV"/>
    <n v="444496"/>
    <m/>
    <s v="CONTABILIZACION ORDENES DE TRANSFERENCIA GRACOS"/>
    <m/>
    <m/>
    <m/>
    <m/>
    <m/>
    <m/>
    <n v="2429588.23"/>
    <n v="0"/>
    <s v="NO_CONCILIADO"/>
    <m/>
    <m/>
  </r>
  <r>
    <x v="7"/>
    <m/>
    <x v="7"/>
    <x v="75"/>
    <s v="T04444980001"/>
    <s v="DEV"/>
    <n v="444498"/>
    <m/>
    <s v="CONTABILIZACION ORDENES DE TRANSFERENCIA GRACOS"/>
    <m/>
    <m/>
    <m/>
    <m/>
    <m/>
    <m/>
    <n v="91381.79"/>
    <n v="0"/>
    <s v="NO_CONCILIADO"/>
    <m/>
    <m/>
  </r>
  <r>
    <x v="7"/>
    <m/>
    <x v="7"/>
    <x v="75"/>
    <s v="T04445000001"/>
    <s v="DEV"/>
    <n v="444500"/>
    <m/>
    <s v="CONTABILIZACION ORDENES DE TRANSFERENCIA GRACOS"/>
    <m/>
    <m/>
    <m/>
    <m/>
    <m/>
    <m/>
    <n v="225086.55"/>
    <n v="0"/>
    <s v="NO_CONCILIADO"/>
    <m/>
    <m/>
  </r>
  <r>
    <x v="7"/>
    <m/>
    <x v="7"/>
    <x v="75"/>
    <s v="T04445020001"/>
    <s v="DEV"/>
    <n v="444502"/>
    <m/>
    <s v="CONTABILIZACION ORDENES DE TRANSFERENCIA GRACOS"/>
    <m/>
    <m/>
    <m/>
    <m/>
    <m/>
    <m/>
    <n v="190671.37"/>
    <n v="0"/>
    <s v="NO_CONCILIADO"/>
    <m/>
    <m/>
  </r>
  <r>
    <x v="7"/>
    <m/>
    <x v="7"/>
    <x v="75"/>
    <s v="T04445040001"/>
    <s v="DEV"/>
    <n v="444504"/>
    <m/>
    <s v="CONTABILIZACION ORDENES DE TRANSFERENCIA GRACOS"/>
    <m/>
    <m/>
    <m/>
    <m/>
    <m/>
    <m/>
    <n v="212615"/>
    <n v="0"/>
    <s v="NO_CONCILIADO"/>
    <m/>
    <m/>
  </r>
  <r>
    <x v="7"/>
    <m/>
    <x v="7"/>
    <x v="75"/>
    <s v="T04445060001"/>
    <s v="DEV"/>
    <n v="444506"/>
    <m/>
    <s v="CONTABILIZACION ORDENES DE TRANSFERENCIA GRACOS"/>
    <m/>
    <m/>
    <m/>
    <m/>
    <m/>
    <m/>
    <n v="9766645.1099999994"/>
    <n v="0"/>
    <s v="NO_CONCILIADO"/>
    <m/>
    <m/>
  </r>
  <r>
    <x v="7"/>
    <m/>
    <x v="7"/>
    <x v="75"/>
    <s v="T04445080001"/>
    <s v="DEV"/>
    <n v="444508"/>
    <m/>
    <s v="CONTABILIZACION ORDENES DE TRANSFERENCIA GRACOS"/>
    <m/>
    <m/>
    <m/>
    <m/>
    <m/>
    <m/>
    <n v="107439.61"/>
    <n v="0"/>
    <s v="NO_CONCILIADO"/>
    <m/>
    <m/>
  </r>
  <r>
    <x v="7"/>
    <m/>
    <x v="7"/>
    <x v="75"/>
    <s v="T04445100001"/>
    <s v="DEV"/>
    <n v="444510"/>
    <m/>
    <s v="CONTABILIZACION ORDENES DE TRANSFERENCIA GRACOS"/>
    <m/>
    <m/>
    <m/>
    <m/>
    <m/>
    <m/>
    <n v="538148.68000000005"/>
    <n v="0"/>
    <s v="NO_CONCILIADO"/>
    <m/>
    <m/>
  </r>
  <r>
    <x v="7"/>
    <m/>
    <x v="7"/>
    <x v="75"/>
    <s v="T04445120001"/>
    <s v="DEV"/>
    <n v="444512"/>
    <m/>
    <s v="CONTABILIZACION ORDENES DE TRANSFERENCIA GRACOS"/>
    <m/>
    <m/>
    <m/>
    <m/>
    <m/>
    <m/>
    <n v="1478088.6"/>
    <n v="0"/>
    <s v="NO_CONCILIADO"/>
    <m/>
    <m/>
  </r>
  <r>
    <x v="7"/>
    <m/>
    <x v="7"/>
    <x v="75"/>
    <s v="T04445140001"/>
    <s v="DEV"/>
    <n v="444514"/>
    <m/>
    <s v="CONTABILIZACION ORDENES DE TRANSFERENCIA GRACOS"/>
    <m/>
    <m/>
    <m/>
    <m/>
    <m/>
    <m/>
    <n v="4595358.76"/>
    <n v="0"/>
    <s v="NO_CONCILIADO"/>
    <m/>
    <m/>
  </r>
  <r>
    <x v="7"/>
    <m/>
    <x v="7"/>
    <x v="75"/>
    <s v="T04445160001"/>
    <s v="DEV"/>
    <n v="444516"/>
    <m/>
    <s v="CONTABILIZACION ORDENES DE TRANSFERENCIA GRACOS"/>
    <m/>
    <m/>
    <m/>
    <m/>
    <m/>
    <m/>
    <n v="12681963.25"/>
    <n v="0"/>
    <s v="NO_CONCILIADO"/>
    <m/>
    <m/>
  </r>
  <r>
    <x v="7"/>
    <m/>
    <x v="7"/>
    <x v="75"/>
    <s v="T04445180001"/>
    <s v="DEV"/>
    <n v="444518"/>
    <m/>
    <s v="CONTABILIZACION ORDENES DE TRANSFERENCIA GRACOS"/>
    <m/>
    <m/>
    <m/>
    <m/>
    <m/>
    <m/>
    <n v="632713.43999999994"/>
    <n v="0"/>
    <s v="NO_CONCILIADO"/>
    <m/>
    <m/>
  </r>
  <r>
    <x v="7"/>
    <m/>
    <x v="7"/>
    <x v="75"/>
    <s v="T04445200001"/>
    <s v="DEV"/>
    <n v="444520"/>
    <m/>
    <s v="CONTABILIZACION ORDENES DE TRANSFERENCIA GRACOS"/>
    <m/>
    <m/>
    <m/>
    <m/>
    <m/>
    <m/>
    <n v="7636852.4000000004"/>
    <n v="0"/>
    <s v="NO_CONCILIADO"/>
    <m/>
    <m/>
  </r>
  <r>
    <x v="7"/>
    <m/>
    <x v="7"/>
    <x v="75"/>
    <s v="T04445220001"/>
    <s v="DEV"/>
    <n v="444522"/>
    <m/>
    <s v="CONTABILIZACION ORDENES DE TRANSFERENCIA GRACOS"/>
    <m/>
    <m/>
    <m/>
    <m/>
    <m/>
    <m/>
    <n v="6778070.8099999996"/>
    <n v="0"/>
    <s v="NO_CONCILIADO"/>
    <m/>
    <m/>
  </r>
  <r>
    <x v="7"/>
    <m/>
    <x v="7"/>
    <x v="75"/>
    <s v="T04445240001"/>
    <s v="DEV"/>
    <n v="444524"/>
    <m/>
    <s v="CONTABILIZACION ORDENES DE TRANSFERENCIA GRACOS"/>
    <m/>
    <m/>
    <m/>
    <m/>
    <m/>
    <m/>
    <n v="609.24"/>
    <n v="0"/>
    <s v="NO_CONCILIADO"/>
    <m/>
    <m/>
  </r>
  <r>
    <x v="7"/>
    <m/>
    <x v="7"/>
    <x v="75"/>
    <s v="T04445260001"/>
    <s v="DEV"/>
    <n v="444526"/>
    <m/>
    <s v="CONTABILIZACION ORDENES DE TRANSFERENCIA GRACOS"/>
    <m/>
    <m/>
    <m/>
    <m/>
    <m/>
    <m/>
    <n v="13776.46"/>
    <n v="0"/>
    <s v="NO_CONCILIADO"/>
    <m/>
    <m/>
  </r>
  <r>
    <x v="7"/>
    <m/>
    <x v="7"/>
    <x v="75"/>
    <s v="T04445280001"/>
    <s v="DEV"/>
    <n v="444528"/>
    <m/>
    <s v="CONTABILIZACION ORDENES DE TRANSFERENCIA GRACOS"/>
    <m/>
    <m/>
    <m/>
    <m/>
    <m/>
    <m/>
    <n v="13776.46"/>
    <n v="0"/>
    <s v="NO_CONCILIADO"/>
    <m/>
    <m/>
  </r>
  <r>
    <x v="7"/>
    <m/>
    <x v="7"/>
    <x v="75"/>
    <s v="T04445300001"/>
    <s v="DEV"/>
    <n v="444530"/>
    <m/>
    <s v="CONTABILIZACION ORDENES DE TRANSFERENCIA GRACOS"/>
    <m/>
    <m/>
    <m/>
    <m/>
    <m/>
    <m/>
    <n v="13776.46"/>
    <n v="0"/>
    <s v="NO_CONCILIADO"/>
    <m/>
    <m/>
  </r>
  <r>
    <x v="7"/>
    <m/>
    <x v="7"/>
    <x v="75"/>
    <s v="T04445320001"/>
    <s v="DEV"/>
    <n v="444532"/>
    <m/>
    <s v="CONTABILIZACION ORDENES DE TRANSFERENCIA GRACOS"/>
    <m/>
    <m/>
    <m/>
    <m/>
    <m/>
    <m/>
    <n v="254372.98"/>
    <n v="0"/>
    <s v="NO_CONCILIADO"/>
    <m/>
    <m/>
  </r>
  <r>
    <x v="7"/>
    <m/>
    <x v="7"/>
    <x v="75"/>
    <s v="T04445340001"/>
    <s v="DEV"/>
    <n v="444534"/>
    <m/>
    <s v="CONTABILIZACION ORDENES DE TRANSFERENCIA GRACOS"/>
    <m/>
    <m/>
    <m/>
    <m/>
    <m/>
    <m/>
    <n v="5728.51"/>
    <n v="0"/>
    <s v="NO_CONCILIADO"/>
    <m/>
    <m/>
  </r>
  <r>
    <x v="7"/>
    <m/>
    <x v="7"/>
    <x v="75"/>
    <s v="T04445360001"/>
    <s v="DEV"/>
    <n v="444536"/>
    <m/>
    <s v="CONTABILIZACION ORDENES DE TRANSFERENCIA GRACOS"/>
    <m/>
    <m/>
    <m/>
    <m/>
    <m/>
    <m/>
    <n v="3600.95"/>
    <n v="0"/>
    <s v="NO_CONCILIADO"/>
    <m/>
    <m/>
  </r>
  <r>
    <x v="7"/>
    <m/>
    <x v="7"/>
    <x v="75"/>
    <s v="T04445380001"/>
    <s v="DEV"/>
    <n v="444538"/>
    <m/>
    <s v="CONTABILIZACION ORDENES DE TRANSFERENCIA GRACOS"/>
    <m/>
    <m/>
    <m/>
    <m/>
    <m/>
    <m/>
    <n v="215.34"/>
    <n v="0"/>
    <s v="NO_CONCILIADO"/>
    <m/>
    <m/>
  </r>
  <r>
    <x v="7"/>
    <m/>
    <x v="7"/>
    <x v="75"/>
    <s v="T04445400001"/>
    <s v="DEV"/>
    <n v="444540"/>
    <m/>
    <s v="CONTABILIZACION ORDENES DE TRANSFERENCIA GRACOS"/>
    <m/>
    <m/>
    <m/>
    <m/>
    <m/>
    <m/>
    <n v="193.11"/>
    <n v="0"/>
    <s v="NO_CONCILIADO"/>
    <m/>
    <m/>
  </r>
  <r>
    <x v="7"/>
    <m/>
    <x v="7"/>
    <x v="75"/>
    <s v="T04445420001"/>
    <s v="DEV"/>
    <n v="444542"/>
    <m/>
    <s v="CONTABILIZACION ORDENES DE TRANSFERENCIA GRACOS"/>
    <m/>
    <m/>
    <m/>
    <m/>
    <m/>
    <m/>
    <n v="4868.8900000000003"/>
    <n v="0"/>
    <s v="NO_CONCILIADO"/>
    <m/>
    <m/>
  </r>
  <r>
    <x v="7"/>
    <m/>
    <x v="7"/>
    <x v="75"/>
    <s v="T04445440001"/>
    <s v="DEV"/>
    <n v="444544"/>
    <m/>
    <s v="CONTABILIZACION ORDENES DE TRANSFERENCIA GRACOS"/>
    <m/>
    <m/>
    <m/>
    <m/>
    <m/>
    <m/>
    <n v="4868.8900000000003"/>
    <n v="0"/>
    <s v="NO_CONCILIADO"/>
    <m/>
    <m/>
  </r>
  <r>
    <x v="7"/>
    <m/>
    <x v="7"/>
    <x v="75"/>
    <s v="T04445460001"/>
    <s v="DEV"/>
    <n v="444546"/>
    <m/>
    <s v="CONTABILIZACION ORDENES DE TRANSFERENCIA GRACOS"/>
    <m/>
    <m/>
    <m/>
    <m/>
    <m/>
    <m/>
    <n v="4868.8900000000003"/>
    <n v="0"/>
    <s v="NO_CONCILIADO"/>
    <m/>
    <m/>
  </r>
  <r>
    <x v="7"/>
    <m/>
    <x v="7"/>
    <x v="75"/>
    <s v="T04445480001"/>
    <s v="DEV"/>
    <n v="444548"/>
    <m/>
    <s v="CONTABILIZACION ORDENES DE TRANSFERENCIA GRACOS"/>
    <m/>
    <m/>
    <m/>
    <m/>
    <m/>
    <m/>
    <n v="4868.8900000000003"/>
    <n v="0"/>
    <s v="NO_CONCILIADO"/>
    <m/>
    <m/>
  </r>
  <r>
    <x v="7"/>
    <m/>
    <x v="7"/>
    <x v="75"/>
    <s v="T04445500001"/>
    <s v="DEV"/>
    <n v="444550"/>
    <m/>
    <s v="CONTABILIZACION ORDENES DE TRANSFERENCIA GRACOS"/>
    <m/>
    <m/>
    <m/>
    <m/>
    <m/>
    <m/>
    <n v="4868.8900000000003"/>
    <n v="0"/>
    <s v="NO_CONCILIADO"/>
    <m/>
    <m/>
  </r>
  <r>
    <x v="7"/>
    <m/>
    <x v="7"/>
    <x v="75"/>
    <s v="T04445520001"/>
    <s v="DEV"/>
    <n v="444552"/>
    <m/>
    <s v="CONTABILIZACION ORDENES DE TRANSFERENCIA GRACOS"/>
    <m/>
    <m/>
    <m/>
    <m/>
    <m/>
    <m/>
    <n v="44518.66"/>
    <n v="0"/>
    <s v="NO_CONCILIADO"/>
    <m/>
    <m/>
  </r>
  <r>
    <x v="7"/>
    <m/>
    <x v="7"/>
    <x v="75"/>
    <s v="T04445540001"/>
    <s v="DEV"/>
    <n v="444554"/>
    <m/>
    <s v="CONTABILIZACION ORDENES DE TRANSFERENCIA GRACOS"/>
    <m/>
    <m/>
    <m/>
    <m/>
    <m/>
    <m/>
    <n v="27984.68"/>
    <n v="0"/>
    <s v="NO_CONCILIADO"/>
    <m/>
    <m/>
  </r>
  <r>
    <x v="7"/>
    <m/>
    <x v="7"/>
    <x v="75"/>
    <s v="T04445560001"/>
    <s v="DEV"/>
    <n v="444556"/>
    <m/>
    <s v="CONTABILIZACION ORDENES DE TRANSFERENCIA GRACOS"/>
    <m/>
    <m/>
    <m/>
    <m/>
    <m/>
    <m/>
    <n v="1673.29"/>
    <n v="0"/>
    <s v="NO_CONCILIADO"/>
    <m/>
    <m/>
  </r>
  <r>
    <x v="7"/>
    <m/>
    <x v="7"/>
    <x v="75"/>
    <s v="T04445580001"/>
    <s v="DEV"/>
    <n v="444558"/>
    <m/>
    <s v="CONTABILIZACION ORDENES DE TRANSFERENCIA GRACOS"/>
    <m/>
    <m/>
    <m/>
    <m/>
    <m/>
    <m/>
    <n v="1500.56"/>
    <n v="0"/>
    <s v="NO_CONCILIADO"/>
    <m/>
    <m/>
  </r>
  <r>
    <x v="7"/>
    <m/>
    <x v="7"/>
    <x v="75"/>
    <s v="T04445600001"/>
    <s v="DEV"/>
    <n v="444560"/>
    <m/>
    <s v="CONTABILIZACION ORDENES DE TRANSFERENCIA GRACOS"/>
    <m/>
    <m/>
    <m/>
    <m/>
    <m/>
    <m/>
    <n v="37838.589999999997"/>
    <n v="0"/>
    <s v="NO_CONCILIADO"/>
    <m/>
    <m/>
  </r>
  <r>
    <x v="7"/>
    <m/>
    <x v="7"/>
    <x v="75"/>
    <s v="T04445620001"/>
    <s v="DEV"/>
    <n v="444562"/>
    <m/>
    <s v="CONTABILIZACION ORDENES DE TRANSFERENCIA GRACOS"/>
    <m/>
    <m/>
    <m/>
    <m/>
    <m/>
    <m/>
    <n v="37838.589999999997"/>
    <n v="0"/>
    <s v="NO_CONCILIADO"/>
    <m/>
    <m/>
  </r>
  <r>
    <x v="7"/>
    <m/>
    <x v="7"/>
    <x v="75"/>
    <s v="T04445640001"/>
    <s v="DEV"/>
    <n v="444564"/>
    <m/>
    <s v="CONTABILIZACION ORDENES DE TRANSFERENCIA GRACOS"/>
    <m/>
    <m/>
    <m/>
    <m/>
    <m/>
    <m/>
    <n v="37838.589999999997"/>
    <n v="0"/>
    <s v="NO_CONCILIADO"/>
    <m/>
    <m/>
  </r>
  <r>
    <x v="7"/>
    <m/>
    <x v="7"/>
    <x v="75"/>
    <s v="T04445660001"/>
    <s v="DEV"/>
    <n v="444566"/>
    <m/>
    <s v="CONTABILIZACION ORDENES DE TRANSFERENCIA GRACOS"/>
    <m/>
    <m/>
    <m/>
    <m/>
    <m/>
    <m/>
    <n v="37838.589999999997"/>
    <n v="0"/>
    <s v="NO_CONCILIADO"/>
    <m/>
    <m/>
  </r>
  <r>
    <x v="7"/>
    <m/>
    <x v="7"/>
    <x v="75"/>
    <s v="T04445680001"/>
    <s v="DEV"/>
    <n v="444568"/>
    <m/>
    <s v="CONTABILIZACION ORDENES DE TRANSFERENCIA GRACOS"/>
    <m/>
    <m/>
    <m/>
    <m/>
    <m/>
    <m/>
    <n v="37838.589999999997"/>
    <n v="0"/>
    <s v="NO_CONCILIADO"/>
    <m/>
    <m/>
  </r>
  <r>
    <x v="7"/>
    <m/>
    <x v="7"/>
    <x v="75"/>
    <s v="T04445700001"/>
    <s v="DEV"/>
    <n v="444570"/>
    <m/>
    <s v="CONTABILIZACION ORDENES DE TRANSFERENCIA GRACOS"/>
    <m/>
    <m/>
    <m/>
    <m/>
    <m/>
    <m/>
    <n v="45187.16"/>
    <n v="0"/>
    <s v="NO_CONCILIADO"/>
    <m/>
    <m/>
  </r>
  <r>
    <x v="7"/>
    <m/>
    <x v="7"/>
    <x v="75"/>
    <s v="T04445720001"/>
    <s v="DEV"/>
    <n v="444572"/>
    <m/>
    <s v="CONTABILIZACION ORDENES DE TRANSFERENCIA GRACOS"/>
    <m/>
    <m/>
    <m/>
    <m/>
    <m/>
    <m/>
    <n v="4675.84"/>
    <n v="0"/>
    <s v="NO_CONCILIADO"/>
    <m/>
    <m/>
  </r>
  <r>
    <x v="7"/>
    <m/>
    <x v="7"/>
    <x v="75"/>
    <s v="T04445740001"/>
    <s v="DEV"/>
    <n v="444574"/>
    <m/>
    <s v="CONTABILIZACION ORDENES DE TRANSFERENCIA GRACOS"/>
    <m/>
    <m/>
    <m/>
    <m/>
    <m/>
    <m/>
    <n v="4653.62"/>
    <n v="0"/>
    <s v="NO_CONCILIADO"/>
    <m/>
    <m/>
  </r>
  <r>
    <x v="7"/>
    <m/>
    <x v="7"/>
    <x v="75"/>
    <s v="T04445760001"/>
    <s v="DEV"/>
    <n v="444576"/>
    <m/>
    <s v="CONTABILIZACION ORDENES DE TRANSFERENCIA GRACOS"/>
    <m/>
    <m/>
    <m/>
    <m/>
    <m/>
    <m/>
    <n v="1267.93"/>
    <n v="0"/>
    <s v="NO_CONCILIADO"/>
    <m/>
    <m/>
  </r>
  <r>
    <x v="7"/>
    <m/>
    <x v="7"/>
    <x v="75"/>
    <s v="T04445780001"/>
    <s v="DEV"/>
    <n v="444578"/>
    <m/>
    <s v="CONTABILIZACION ORDENES DE TRANSFERENCIA GRACOS"/>
    <m/>
    <m/>
    <m/>
    <m/>
    <m/>
    <m/>
    <n v="13167.22"/>
    <n v="0"/>
    <s v="NO_CONCILIADO"/>
    <m/>
    <m/>
  </r>
  <r>
    <x v="7"/>
    <m/>
    <x v="7"/>
    <x v="75"/>
    <s v="T04445800001"/>
    <s v="DEV"/>
    <n v="444580"/>
    <m/>
    <s v="CONTABILIZACION ORDENES DE TRANSFERENCIA GRACOS"/>
    <m/>
    <m/>
    <m/>
    <m/>
    <m/>
    <m/>
    <n v="3587.64"/>
    <n v="0"/>
    <s v="NO_CONCILIADO"/>
    <m/>
    <m/>
  </r>
  <r>
    <x v="7"/>
    <m/>
    <x v="7"/>
    <x v="75"/>
    <s v="T04445820001"/>
    <s v="DEV"/>
    <n v="444582"/>
    <m/>
    <s v="CONTABILIZACION ORDENES DE TRANSFERENCIA GRACOS"/>
    <m/>
    <m/>
    <m/>
    <m/>
    <m/>
    <m/>
    <n v="13230.06"/>
    <n v="0"/>
    <s v="NO_CONCILIADO"/>
    <m/>
    <m/>
  </r>
  <r>
    <x v="7"/>
    <m/>
    <x v="7"/>
    <x v="75"/>
    <s v="T04445840001"/>
    <s v="DEV"/>
    <n v="444584"/>
    <m/>
    <s v="CONTABILIZACION ORDENES DE TRANSFERENCIA GRACOS"/>
    <m/>
    <m/>
    <m/>
    <m/>
    <m/>
    <m/>
    <n v="9853.91"/>
    <n v="0"/>
    <s v="NO_CONCILIADO"/>
    <m/>
    <m/>
  </r>
  <r>
    <x v="7"/>
    <m/>
    <x v="7"/>
    <x v="75"/>
    <s v="T04445860001"/>
    <s v="DEV"/>
    <n v="444586"/>
    <m/>
    <s v="CONTABILIZACION ORDENES DE TRANSFERENCIA GRACOS"/>
    <m/>
    <m/>
    <m/>
    <m/>
    <m/>
    <m/>
    <n v="36338.04"/>
    <n v="0"/>
    <s v="NO_CONCILIADO"/>
    <m/>
    <m/>
  </r>
  <r>
    <x v="7"/>
    <m/>
    <x v="7"/>
    <x v="75"/>
    <s v="T04445880001"/>
    <s v="DEV"/>
    <n v="444588"/>
    <m/>
    <s v="CONTABILIZACION ORDENES DE TRANSFERENCIA GRACOS"/>
    <m/>
    <m/>
    <m/>
    <m/>
    <m/>
    <m/>
    <n v="36165.300000000003"/>
    <n v="0"/>
    <s v="NO_CONCILIADO"/>
    <m/>
    <m/>
  </r>
  <r>
    <x v="7"/>
    <m/>
    <x v="7"/>
    <x v="75"/>
    <s v="T04445920001"/>
    <s v="DEV"/>
    <n v="444592"/>
    <m/>
    <s v="CONTABILIZACION ORDENES DE TRANSFERENCIA GRACOS"/>
    <m/>
    <m/>
    <m/>
    <m/>
    <m/>
    <m/>
    <n v="2066464.35"/>
    <n v="0"/>
    <s v="NO_CONCILIADO"/>
    <m/>
    <m/>
  </r>
  <r>
    <x v="7"/>
    <m/>
    <x v="7"/>
    <x v="75"/>
    <s v="T04445940001"/>
    <s v="DEV"/>
    <n v="444594"/>
    <m/>
    <s v="CONTABILIZACION ORDENES DE TRANSFERENCIA GRACOS"/>
    <m/>
    <m/>
    <m/>
    <m/>
    <m/>
    <m/>
    <n v="2066464.35"/>
    <n v="0"/>
    <s v="NO_CONCILIADO"/>
    <m/>
    <m/>
  </r>
  <r>
    <x v="7"/>
    <m/>
    <x v="7"/>
    <x v="75"/>
    <s v="T04445960001"/>
    <s v="DEV"/>
    <n v="444596"/>
    <m/>
    <s v="CONTABILIZACION ORDENES DE TRANSFERENCIA GRACOS"/>
    <m/>
    <m/>
    <m/>
    <m/>
    <m/>
    <m/>
    <n v="2066464.35"/>
    <n v="0"/>
    <s v="NO_CONCILIADO"/>
    <m/>
    <m/>
  </r>
  <r>
    <x v="7"/>
    <m/>
    <x v="7"/>
    <x v="75"/>
    <s v="T04445980001"/>
    <s v="DEV"/>
    <n v="444598"/>
    <m/>
    <s v="CONTABILIZACION ORDENES DE TRANSFERENCIA GRACOS"/>
    <m/>
    <m/>
    <m/>
    <m/>
    <m/>
    <m/>
    <n v="2066464.35"/>
    <n v="0"/>
    <s v="NO_CONCILIADO"/>
    <m/>
    <m/>
  </r>
  <r>
    <x v="7"/>
    <m/>
    <x v="7"/>
    <x v="75"/>
    <s v="T04446000001"/>
    <s v="DEV"/>
    <n v="444600"/>
    <m/>
    <s v="CONTABILIZACION ORDENES DE TRANSFERENCIA GRACOS"/>
    <m/>
    <m/>
    <m/>
    <m/>
    <m/>
    <m/>
    <n v="5675787.0800000001"/>
    <n v="0"/>
    <s v="NO_CONCILIADO"/>
    <m/>
    <m/>
  </r>
  <r>
    <x v="7"/>
    <m/>
    <x v="7"/>
    <x v="75"/>
    <s v="T04446020001"/>
    <s v="DEV"/>
    <n v="444602"/>
    <m/>
    <s v="CONTABILIZACION ORDENES DE TRANSFERENCIA GRACOS"/>
    <m/>
    <m/>
    <m/>
    <m/>
    <m/>
    <m/>
    <n v="5675787.0800000001"/>
    <n v="0"/>
    <s v="NO_CONCILIADO"/>
    <m/>
    <m/>
  </r>
  <r>
    <x v="7"/>
    <m/>
    <x v="7"/>
    <x v="75"/>
    <s v="T04446040001"/>
    <s v="DEV"/>
    <n v="444604"/>
    <m/>
    <s v="CONTABILIZACION ORDENES DE TRANSFERENCIA GRACOS"/>
    <m/>
    <m/>
    <m/>
    <m/>
    <m/>
    <m/>
    <n v="5675787.0800000001"/>
    <n v="0"/>
    <s v="NO_CONCILIADO"/>
    <m/>
    <m/>
  </r>
  <r>
    <x v="7"/>
    <m/>
    <x v="7"/>
    <x v="75"/>
    <s v="T04446060001"/>
    <s v="DEV"/>
    <n v="444606"/>
    <m/>
    <s v="CONTABILIZACION ORDENES DE TRANSFERENCIA GRACOS"/>
    <m/>
    <m/>
    <m/>
    <m/>
    <m/>
    <m/>
    <n v="5675787.0800000001"/>
    <n v="0"/>
    <s v="NO_CONCILIADO"/>
    <m/>
    <m/>
  </r>
  <r>
    <x v="7"/>
    <m/>
    <x v="7"/>
    <x v="75"/>
    <s v="T04446080001"/>
    <s v="DEV"/>
    <n v="444608"/>
    <m/>
    <s v="CONTABILIZACION ORDENES DE TRANSFERENCIA GRACOS"/>
    <m/>
    <m/>
    <m/>
    <m/>
    <m/>
    <m/>
    <n v="4807973.6900000004"/>
    <n v="0"/>
    <s v="NO_CONCILIADO"/>
    <m/>
    <m/>
  </r>
  <r>
    <x v="7"/>
    <m/>
    <x v="7"/>
    <x v="75"/>
    <s v="T04446100001"/>
    <s v="DEV"/>
    <n v="444610"/>
    <m/>
    <s v="CONTABILIZACION ORDENES DE TRANSFERENCIA GRACOS"/>
    <m/>
    <m/>
    <m/>
    <m/>
    <m/>
    <m/>
    <n v="4807973.6900000004"/>
    <n v="0"/>
    <s v="NO_CONCILIADO"/>
    <m/>
    <m/>
  </r>
  <r>
    <x v="7"/>
    <m/>
    <x v="7"/>
    <x v="75"/>
    <s v="T04446120001"/>
    <s v="DEV"/>
    <n v="444612"/>
    <m/>
    <s v="CONTABILIZACION ORDENES DE TRANSFERENCIA GRACOS"/>
    <m/>
    <m/>
    <m/>
    <m/>
    <m/>
    <m/>
    <n v="4807973.6900000004"/>
    <n v="0"/>
    <s v="NO_CONCILIADO"/>
    <m/>
    <m/>
  </r>
  <r>
    <x v="7"/>
    <m/>
    <x v="7"/>
    <x v="75"/>
    <s v="T04446140001"/>
    <s v="DEV"/>
    <n v="444614"/>
    <m/>
    <s v="CONTABILIZACION ORDENES DE TRANSFERENCIA GRACOS"/>
    <m/>
    <m/>
    <m/>
    <m/>
    <m/>
    <m/>
    <n v="4807973.6900000004"/>
    <n v="0"/>
    <s v="NO_CONCILIADO"/>
    <m/>
    <m/>
  </r>
  <r>
    <x v="7"/>
    <m/>
    <x v="7"/>
    <x v="75"/>
    <s v="T04446160001"/>
    <s v="DEV"/>
    <n v="444616"/>
    <m/>
    <s v="CONTABILIZACION ORDENES DE TRANSFERENCIA GRACOS"/>
    <m/>
    <m/>
    <m/>
    <m/>
    <m/>
    <m/>
    <n v="13205664.57"/>
    <n v="0"/>
    <s v="NO_CONCILIADO"/>
    <m/>
    <m/>
  </r>
  <r>
    <x v="7"/>
    <m/>
    <x v="7"/>
    <x v="75"/>
    <s v="T04446180001"/>
    <s v="DEV"/>
    <n v="444618"/>
    <m/>
    <s v="CONTABILIZACION ORDENES DE TRANSFERENCIA GRACOS"/>
    <m/>
    <m/>
    <m/>
    <m/>
    <m/>
    <m/>
    <n v="13205664.57"/>
    <n v="0"/>
    <s v="NO_CONCILIADO"/>
    <m/>
    <m/>
  </r>
  <r>
    <x v="7"/>
    <m/>
    <x v="7"/>
    <x v="75"/>
    <s v="T04446200001"/>
    <s v="DEV"/>
    <n v="444620"/>
    <m/>
    <s v="CONTABILIZACION ORDENES DE TRANSFERENCIA GRACOS"/>
    <m/>
    <m/>
    <m/>
    <m/>
    <m/>
    <m/>
    <n v="13205664.57"/>
    <n v="0"/>
    <s v="NO_CONCILIADO"/>
    <m/>
    <m/>
  </r>
  <r>
    <x v="7"/>
    <m/>
    <x v="7"/>
    <x v="75"/>
    <s v="T04446220001"/>
    <s v="DEV"/>
    <n v="444622"/>
    <m/>
    <s v="CONTABILIZACION ORDENES DE TRANSFERENCIA GRACOS"/>
    <m/>
    <m/>
    <m/>
    <m/>
    <m/>
    <m/>
    <n v="2429588.23"/>
    <n v="0"/>
    <s v="NO_CONCILIADO"/>
    <m/>
    <m/>
  </r>
  <r>
    <x v="7"/>
    <m/>
    <x v="7"/>
    <x v="75"/>
    <s v="T04446240001"/>
    <s v="DEV"/>
    <n v="444624"/>
    <m/>
    <s v="CONTABILIZACION ORDENES DE TRANSFERENCIA GRACOS"/>
    <m/>
    <m/>
    <m/>
    <m/>
    <m/>
    <m/>
    <n v="2429588.23"/>
    <n v="0"/>
    <s v="NO_CONCILIADO"/>
    <m/>
    <m/>
  </r>
  <r>
    <x v="7"/>
    <m/>
    <x v="7"/>
    <x v="75"/>
    <s v="T04446260001"/>
    <s v="DEV"/>
    <n v="444626"/>
    <m/>
    <s v="CONTABILIZACION ORDENES DE TRANSFERENCIA GRACOS"/>
    <m/>
    <m/>
    <m/>
    <m/>
    <m/>
    <m/>
    <n v="2429588.23"/>
    <n v="0"/>
    <s v="NO_CONCILIADO"/>
    <m/>
    <m/>
  </r>
  <r>
    <x v="7"/>
    <m/>
    <x v="7"/>
    <x v="75"/>
    <s v="T04446280001"/>
    <s v="DEV"/>
    <n v="444628"/>
    <m/>
    <s v="CONTABILIZACION ORDENES DE TRANSFERENCIA GRACOS"/>
    <m/>
    <m/>
    <m/>
    <m/>
    <m/>
    <m/>
    <n v="2429588.23"/>
    <n v="0"/>
    <s v="NO_CONCILIADO"/>
    <m/>
    <m/>
  </r>
  <r>
    <x v="7"/>
    <m/>
    <x v="7"/>
    <x v="75"/>
    <s v="T04446300001"/>
    <s v="DEV"/>
    <n v="444630"/>
    <m/>
    <s v="CONTABILIZACION ORDENES DE TRANSFERENCIA GRACOS"/>
    <m/>
    <m/>
    <m/>
    <m/>
    <m/>
    <m/>
    <n v="1528315.66"/>
    <n v="0"/>
    <s v="NO_CONCILIADO"/>
    <m/>
    <m/>
  </r>
  <r>
    <x v="7"/>
    <m/>
    <x v="7"/>
    <x v="75"/>
    <s v="T04446320001"/>
    <s v="DEV"/>
    <n v="444632"/>
    <m/>
    <s v="CONTABILIZACION ORDENES DE TRANSFERENCIA GRACOS"/>
    <m/>
    <m/>
    <m/>
    <m/>
    <m/>
    <m/>
    <n v="2431280.79"/>
    <n v="0"/>
    <s v="NO_CONCILIADO"/>
    <m/>
    <m/>
  </r>
  <r>
    <x v="7"/>
    <m/>
    <x v="7"/>
    <x v="75"/>
    <s v="T04446340001"/>
    <s v="DEV"/>
    <n v="444634"/>
    <m/>
    <s v="CONTABILIZACION ORDENES DE TRANSFERENCIA GRACOS"/>
    <m/>
    <m/>
    <m/>
    <m/>
    <m/>
    <m/>
    <n v="81950.45"/>
    <n v="0"/>
    <s v="NO_CONCILIADO"/>
    <m/>
    <m/>
  </r>
  <r>
    <x v="7"/>
    <m/>
    <x v="7"/>
    <x v="75"/>
    <s v="T04446360001"/>
    <s v="DEV"/>
    <n v="444636"/>
    <m/>
    <s v="CONTABILIZACION ORDENES DE TRANSFERENCIA GRACOS"/>
    <m/>
    <m/>
    <m/>
    <m/>
    <m/>
    <m/>
    <n v="4197698.4800000004"/>
    <n v="0"/>
    <s v="NO_CONCILIADO"/>
    <m/>
    <m/>
  </r>
  <r>
    <x v="7"/>
    <m/>
    <x v="7"/>
    <x v="75"/>
    <s v="T04446380001"/>
    <s v="DEV"/>
    <n v="444638"/>
    <m/>
    <s v="CONTABILIZACION ORDENES DE TRANSFERENCIA GRACOS"/>
    <m/>
    <m/>
    <m/>
    <m/>
    <m/>
    <m/>
    <n v="6677798.3300000001"/>
    <n v="0"/>
    <s v="NO_CONCILIADO"/>
    <m/>
    <m/>
  </r>
  <r>
    <x v="7"/>
    <m/>
    <x v="7"/>
    <x v="75"/>
    <s v="T04446400001"/>
    <s v="DEV"/>
    <n v="444640"/>
    <m/>
    <s v="CONTABILIZACION ORDENES DE TRANSFERENCIA GRACOS"/>
    <m/>
    <m/>
    <m/>
    <m/>
    <m/>
    <m/>
    <n v="250990.87"/>
    <n v="0"/>
    <s v="NO_CONCILIADO"/>
    <m/>
    <m/>
  </r>
  <r>
    <x v="7"/>
    <m/>
    <x v="7"/>
    <x v="75"/>
    <s v="T04446420001"/>
    <s v="DEV"/>
    <n v="444642"/>
    <m/>
    <s v="CONTABILIZACION ORDENES DE TRANSFERENCIA GRACOS"/>
    <m/>
    <m/>
    <m/>
    <m/>
    <m/>
    <m/>
    <n v="3555881.07"/>
    <n v="0"/>
    <s v="NO_CONCILIADO"/>
    <m/>
    <m/>
  </r>
  <r>
    <x v="7"/>
    <m/>
    <x v="7"/>
    <x v="75"/>
    <s v="T04446440001"/>
    <s v="DEV"/>
    <n v="444644"/>
    <m/>
    <s v="CONTABILIZACION ORDENES DE TRANSFERENCIA GRACOS"/>
    <m/>
    <m/>
    <m/>
    <m/>
    <m/>
    <m/>
    <n v="5656780.0099999998"/>
    <n v="0"/>
    <s v="NO_CONCILIADO"/>
    <m/>
    <m/>
  </r>
  <r>
    <x v="7"/>
    <m/>
    <x v="7"/>
    <x v="75"/>
    <s v="T04446460001"/>
    <s v="DEV"/>
    <n v="444646"/>
    <m/>
    <s v="CONTABILIZACION ORDENES DE TRANSFERENCIA GRACOS"/>
    <m/>
    <m/>
    <m/>
    <m/>
    <m/>
    <m/>
    <n v="583972.04"/>
    <n v="0"/>
    <s v="NO_CONCILIADO"/>
    <m/>
    <m/>
  </r>
  <r>
    <x v="7"/>
    <m/>
    <x v="7"/>
    <x v="75"/>
    <s v="T04446480001"/>
    <s v="DEV"/>
    <n v="444648"/>
    <m/>
    <s v="CONTABILIZACION ORDENES DE TRANSFERENCIA GRACOS"/>
    <m/>
    <m/>
    <m/>
    <m/>
    <m/>
    <m/>
    <n v="15537010.74"/>
    <n v="0"/>
    <s v="NO_CONCILIADO"/>
    <m/>
    <m/>
  </r>
  <r>
    <x v="7"/>
    <m/>
    <x v="7"/>
    <x v="75"/>
    <s v="T04446500001"/>
    <s v="DEV"/>
    <n v="444650"/>
    <m/>
    <s v="CONTABILIZACION ORDENES DE TRANSFERENCIA GRACOS"/>
    <m/>
    <m/>
    <m/>
    <m/>
    <m/>
    <m/>
    <n v="523701.32"/>
    <n v="0"/>
    <s v="NO_CONCILIADO"/>
    <m/>
    <m/>
  </r>
  <r>
    <x v="7"/>
    <m/>
    <x v="7"/>
    <x v="75"/>
    <s v="T04446520001"/>
    <s v="DEV"/>
    <n v="444652"/>
    <m/>
    <s v="CONTABILIZACION ORDENES DE TRANSFERENCIA GRACOS"/>
    <m/>
    <m/>
    <m/>
    <m/>
    <m/>
    <m/>
    <n v="2858511.03"/>
    <n v="0"/>
    <s v="NO_CONCILIADO"/>
    <m/>
    <m/>
  </r>
  <r>
    <x v="7"/>
    <m/>
    <x v="7"/>
    <x v="75"/>
    <s v="T04446540001"/>
    <s v="DEV"/>
    <n v="444654"/>
    <m/>
    <s v="CONTABILIZACION ORDENES DE TRANSFERENCIA GRACOS"/>
    <m/>
    <m/>
    <m/>
    <m/>
    <m/>
    <m/>
    <n v="96350.96"/>
    <n v="0"/>
    <s v="NO_CONCILIADO"/>
    <m/>
    <m/>
  </r>
  <r>
    <x v="7"/>
    <m/>
    <x v="7"/>
    <x v="75"/>
    <s v="T04446560001"/>
    <s v="DEV"/>
    <n v="444656"/>
    <m/>
    <s v="CONTABILIZACION ORDENES DE TRANSFERENCIA GRACOS"/>
    <m/>
    <m/>
    <m/>
    <m/>
    <m/>
    <m/>
    <n v="1796874.79"/>
    <n v="0"/>
    <s v="NO_CONCILIADO"/>
    <m/>
    <m/>
  </r>
  <r>
    <x v="7"/>
    <m/>
    <x v="7"/>
    <x v="75"/>
    <s v="T04446580001"/>
    <s v="DEV"/>
    <n v="444658"/>
    <m/>
    <s v="CONTABILIZACION ORDENES DE TRANSFERENCIA GRACOS"/>
    <m/>
    <m/>
    <m/>
    <m/>
    <m/>
    <m/>
    <n v="1975082.56"/>
    <n v="0"/>
    <s v="NO_CONCILIADO"/>
    <m/>
    <m/>
  </r>
  <r>
    <x v="7"/>
    <m/>
    <x v="7"/>
    <x v="75"/>
    <s v="T04446600001"/>
    <s v="DEV"/>
    <n v="444660"/>
    <m/>
    <s v="CONTABILIZACION ORDENES DE TRANSFERENCIA GRACOS"/>
    <m/>
    <m/>
    <m/>
    <m/>
    <m/>
    <m/>
    <n v="1984513.9"/>
    <n v="0"/>
    <s v="NO_CONCILIADO"/>
    <m/>
    <m/>
  </r>
  <r>
    <x v="7"/>
    <m/>
    <x v="7"/>
    <x v="75"/>
    <s v="T04446620001"/>
    <s v="DEV"/>
    <n v="444662"/>
    <m/>
    <s v="CONTABILIZACION ORDENES DE TRANSFERENCIA GRACOS"/>
    <m/>
    <m/>
    <m/>
    <m/>
    <m/>
    <m/>
    <n v="5450700.5300000003"/>
    <n v="0"/>
    <s v="NO_CONCILIADO"/>
    <m/>
    <m/>
  </r>
  <r>
    <x v="7"/>
    <m/>
    <x v="7"/>
    <x v="75"/>
    <s v="T04446640001"/>
    <s v="DEV"/>
    <n v="444664"/>
    <m/>
    <s v="CONTABILIZACION ORDENES DE TRANSFERENCIA GRACOS"/>
    <m/>
    <m/>
    <m/>
    <m/>
    <m/>
    <m/>
    <n v="5424796.21"/>
    <n v="0"/>
    <s v="NO_CONCILIADO"/>
    <m/>
    <m/>
  </r>
  <r>
    <x v="7"/>
    <m/>
    <x v="7"/>
    <x v="75"/>
    <s v="T04446660001"/>
    <s v="DEV"/>
    <n v="444666"/>
    <m/>
    <s v="CONTABILIZACION ORDENES DE TRANSFERENCIA GRACOS"/>
    <m/>
    <m/>
    <m/>
    <m/>
    <m/>
    <m/>
    <n v="4617302.32"/>
    <n v="0"/>
    <s v="NO_CONCILIADO"/>
    <m/>
    <m/>
  </r>
  <r>
    <x v="7"/>
    <m/>
    <x v="7"/>
    <x v="75"/>
    <s v="T04446680001"/>
    <s v="DEV"/>
    <n v="444668"/>
    <m/>
    <s v="CONTABILIZACION ORDENES DE TRANSFERENCIA GRACOS"/>
    <m/>
    <m/>
    <m/>
    <m/>
    <m/>
    <m/>
    <n v="1252092.6200000001"/>
    <n v="0"/>
    <s v="NO_CONCILIADO"/>
    <m/>
    <m/>
  </r>
  <r>
    <x v="7"/>
    <m/>
    <x v="7"/>
    <x v="75"/>
    <s v="T04446700001"/>
    <s v="DEV"/>
    <n v="444670"/>
    <m/>
    <s v="CONTABILIZACION ORDENES DE TRANSFERENCIA GRACOS"/>
    <m/>
    <m/>
    <m/>
    <m/>
    <m/>
    <m/>
    <n v="12621692.529999999"/>
    <n v="0"/>
    <s v="NO_CONCILIADO"/>
    <m/>
    <m/>
  </r>
  <r>
    <x v="7"/>
    <m/>
    <x v="7"/>
    <x v="75"/>
    <s v="T04446720001"/>
    <s v="DEV"/>
    <n v="444672"/>
    <m/>
    <s v="CONTABILIZACION ORDENES DE TRANSFERENCIA GRACOS"/>
    <m/>
    <m/>
    <m/>
    <m/>
    <m/>
    <m/>
    <n v="3439019.46"/>
    <n v="0"/>
    <s v="NO_CONCILIADO"/>
    <m/>
    <m/>
  </r>
  <r>
    <x v="7"/>
    <m/>
    <x v="7"/>
    <x v="75"/>
    <s v="T04446740001"/>
    <s v="DEV"/>
    <n v="444674"/>
    <m/>
    <s v="CONTABILIZACION ORDENES DE TRANSFERENCIA GRACOS"/>
    <m/>
    <m/>
    <m/>
    <m/>
    <m/>
    <m/>
    <n v="2333237.2599999998"/>
    <n v="0"/>
    <s v="NO_CONCILIADO"/>
    <m/>
    <m/>
  </r>
  <r>
    <x v="7"/>
    <m/>
    <x v="7"/>
    <x v="75"/>
    <s v="T04446760001"/>
    <s v="DEV"/>
    <n v="444676"/>
    <m/>
    <s v="CONTABILIZACION ORDENES DE TRANSFERENCIA GRACOS"/>
    <m/>
    <m/>
    <m/>
    <m/>
    <m/>
    <m/>
    <n v="2322148.5499999998"/>
    <n v="0"/>
    <s v="NO_CONCILIADO"/>
    <m/>
    <m/>
  </r>
  <r>
    <x v="7"/>
    <m/>
    <x v="7"/>
    <x v="75"/>
    <s v="T04446780001"/>
    <s v="DEV"/>
    <n v="444678"/>
    <m/>
    <s v="CONTABILIZACION ORDENES DE TRANSFERENCIA GRACOS"/>
    <m/>
    <m/>
    <m/>
    <m/>
    <m/>
    <m/>
    <n v="15770311.449999999"/>
    <n v="0"/>
    <s v="NO_CONCILIADO"/>
    <m/>
    <m/>
  </r>
  <r>
    <x v="7"/>
    <m/>
    <x v="7"/>
    <x v="75"/>
    <s v="T04446800001"/>
    <s v="DEV"/>
    <n v="444680"/>
    <m/>
    <s v="CONTABILIZACION ORDENES DE TRANSFERENCIA GRACOS"/>
    <m/>
    <m/>
    <m/>
    <m/>
    <m/>
    <m/>
    <n v="15462587.08"/>
    <n v="0"/>
    <s v="NO_CONCILIADO"/>
    <m/>
    <m/>
  </r>
  <r>
    <x v="7"/>
    <m/>
    <x v="7"/>
    <x v="75"/>
    <s v="T04446820001"/>
    <s v="DEV"/>
    <n v="444682"/>
    <m/>
    <s v="CONTABILIZACION ORDENES DE TRANSFERENCIA GRACOS"/>
    <m/>
    <m/>
    <m/>
    <m/>
    <m/>
    <m/>
    <n v="19828342.460000001"/>
    <n v="0"/>
    <s v="NO_CONCILIADO"/>
    <m/>
    <m/>
  </r>
  <r>
    <x v="7"/>
    <m/>
    <x v="7"/>
    <x v="75"/>
    <s v="T04446840001"/>
    <s v="DEV"/>
    <n v="444684"/>
    <m/>
    <s v="CONTABILIZACION ORDENES DE TRANSFERENCIA GRACOS"/>
    <m/>
    <m/>
    <m/>
    <m/>
    <m/>
    <m/>
    <n v="88776181.370000005"/>
    <n v="0"/>
    <s v="NO_CONCILIADO"/>
    <m/>
    <m/>
  </r>
  <r>
    <x v="7"/>
    <m/>
    <x v="7"/>
    <x v="75"/>
    <s v="T04446860001"/>
    <s v="DEV"/>
    <n v="444686"/>
    <m/>
    <s v="CONTABILIZACION ORDENES DE TRANSFERENCIA GRACOS"/>
    <m/>
    <m/>
    <m/>
    <m/>
    <m/>
    <m/>
    <n v="38155951.939999998"/>
    <n v="0"/>
    <s v="NO_CONCILIADO"/>
    <m/>
    <m/>
  </r>
  <r>
    <x v="7"/>
    <m/>
    <x v="7"/>
    <x v="75"/>
    <s v="T04446880001"/>
    <s v="DEV"/>
    <n v="444688"/>
    <m/>
    <s v="CONTABILIZACION ORDENES DE TRANSFERENCIA GRACOS"/>
    <m/>
    <m/>
    <m/>
    <m/>
    <m/>
    <m/>
    <n v="10188.75"/>
    <n v="0"/>
    <s v="NO_CONCILIADO"/>
    <m/>
    <m/>
  </r>
  <r>
    <x v="7"/>
    <m/>
    <x v="7"/>
    <x v="75"/>
    <s v="T04446900001"/>
    <s v="DEV"/>
    <n v="444690"/>
    <m/>
    <s v="CONTABILIZACION ORDENES DE TRANSFERENCIA GRACOS"/>
    <m/>
    <m/>
    <m/>
    <m/>
    <m/>
    <m/>
    <n v="16208.53"/>
    <n v="0"/>
    <s v="NO_CONCILIADO"/>
    <m/>
    <m/>
  </r>
  <r>
    <x v="7"/>
    <m/>
    <x v="7"/>
    <x v="75"/>
    <s v="T04446920001"/>
    <s v="DEV"/>
    <n v="444692"/>
    <m/>
    <s v="CONTABILIZACION ORDENES DE TRANSFERENCIA GRACOS"/>
    <m/>
    <m/>
    <m/>
    <m/>
    <m/>
    <m/>
    <n v="546.33000000000004"/>
    <n v="0"/>
    <s v="NO_CONCILIADO"/>
    <m/>
    <m/>
  </r>
  <r>
    <x v="7"/>
    <m/>
    <x v="7"/>
    <x v="75"/>
    <s v="T04446940001"/>
    <s v="DEV"/>
    <n v="444694"/>
    <m/>
    <s v="CONTABILIZACION ORDENES DE TRANSFERENCIA GRACOS"/>
    <m/>
    <m/>
    <m/>
    <m/>
    <m/>
    <m/>
    <n v="13776.46"/>
    <n v="0"/>
    <s v="NO_CONCILIADO"/>
    <m/>
    <m/>
  </r>
  <r>
    <x v="7"/>
    <m/>
    <x v="7"/>
    <x v="75"/>
    <s v="T04446960001"/>
    <s v="DEV"/>
    <n v="444696"/>
    <m/>
    <s v="CONTABILIZACION ORDENES DE TRANSFERENCIA GRACOS"/>
    <m/>
    <m/>
    <m/>
    <m/>
    <m/>
    <m/>
    <n v="13776.46"/>
    <n v="0"/>
    <s v="NO_CONCILIADO"/>
    <m/>
    <m/>
  </r>
  <r>
    <x v="27"/>
    <m/>
    <x v="27"/>
    <x v="76"/>
    <s v="B21104460002"/>
    <s v="BOD"/>
    <n v="2110446"/>
    <m/>
    <s v="00099021001 DEP.DE CHEQ.AJENOS,RET.DE CAM.,CONCEPTO: WILMER FLORES MANCILLA,DEP.: BANCO UNION S.A. , PROCEDENCIA: BANCO UNION S.A., CHEQUE: 191486, FECHA DE EMISION:02/05/2023/DJBR"/>
    <m/>
    <m/>
    <m/>
    <m/>
    <m/>
    <m/>
    <n v="0"/>
    <n v="1422.07"/>
    <s v="NO_CONCILIADO"/>
    <m/>
    <m/>
  </r>
  <r>
    <x v="1"/>
    <m/>
    <x v="1"/>
    <x v="77"/>
    <s v="B21110300002"/>
    <s v="BOD"/>
    <n v="2111030"/>
    <m/>
    <s v="00099021001 DEP.DE CHEQ.AJENOS,RET.DE CAM.,CONCEPTO: DEVOLUCION DE CC NO COBRADA ENERO 2023,DEP.: LA VITALICIA SEGUROS Y REASEGUROS DE VIDA SA , PROCEDENCIA: BANCO BISA S.A., CHEQUE: 1867425, FECHA DE EMISION:03/05/2023"/>
    <m/>
    <m/>
    <m/>
    <m/>
    <m/>
    <m/>
    <n v="0"/>
    <n v="3165.71"/>
    <s v="NO_CONCILIADO"/>
    <m/>
    <m/>
  </r>
  <r>
    <x v="1"/>
    <m/>
    <x v="1"/>
    <x v="77"/>
    <s v="B21110830002"/>
    <s v="BOD"/>
    <n v="2111083"/>
    <m/>
    <s v="00099021001 DEP.DE CHEQ.AJENOS,RET.DE CAM.,CONCEPTO: MARLENE LOPEZ FERNANDEZ,DEP.: BANCO UNION S.A. , PROCEDENCIA: BANCO UNION S.A., CHEQUE: 191487, FECHA DE EMISION:02/05/2023"/>
    <m/>
    <m/>
    <m/>
    <m/>
    <m/>
    <m/>
    <n v="0"/>
    <n v="942.09"/>
    <s v="NO_CONCILIADO"/>
    <m/>
    <m/>
  </r>
  <r>
    <x v="28"/>
    <m/>
    <x v="28"/>
    <x v="78"/>
    <s v="O21114100002"/>
    <s v="BOD"/>
    <n v="2111410"/>
    <m/>
    <s v="00302014201 DEPOSITO DE EFECTIVO, DEPOSITANTE: MARIA LOURDES RICALDI MARISCAL, CONCEPTO: DEVOLUCION DE PASAJES Y VIATICOS, CUENTA DE DEPOSITO: CUENTA UNICA DEL TESORO"/>
    <m/>
    <m/>
    <m/>
    <m/>
    <m/>
    <m/>
    <n v="0"/>
    <n v="1435"/>
    <s v="NO_CONCILIADO"/>
    <m/>
    <m/>
  </r>
  <r>
    <x v="1"/>
    <m/>
    <x v="1"/>
    <x v="78"/>
    <s v="O21114660002"/>
    <s v="BOD"/>
    <n v="2111466"/>
    <m/>
    <s v="00099021001 DEPOSITO DE EFECTIVO, DEPOSITANTE: ALBERTINA GUTIERREZ QUISPE, CONCEPTO: DEVOLUCION RETROACTIVO, CUENTA DE DEPOSITO: CUENTA UNICA DEL TESORO"/>
    <m/>
    <m/>
    <m/>
    <m/>
    <m/>
    <m/>
    <n v="0"/>
    <n v="810"/>
    <s v="NO_CONCILIADO"/>
    <m/>
    <m/>
  </r>
  <r>
    <x v="6"/>
    <m/>
    <x v="6"/>
    <x v="78"/>
    <s v="B21113470002"/>
    <s v="BOD"/>
    <n v="2111347"/>
    <m/>
    <s v="00099021001 DEP.DE CHEQ.AJENOS,RET.DE CAM.,CONCEPTO: PAGO POR DESCUENTO RECURSOS PUBLICOS,DEP.: CAJA NACIONAL DE SALUD , PROCEDENCIA: BANCO UNION S.A., CHEQUE: 67813, FECHA DE EMISION:03/05/2023"/>
    <m/>
    <m/>
    <m/>
    <m/>
    <m/>
    <m/>
    <n v="0"/>
    <n v="12790.75"/>
    <s v="NO_CONCILIADO"/>
    <m/>
    <m/>
  </r>
  <r>
    <x v="1"/>
    <m/>
    <x v="1"/>
    <x v="79"/>
    <s v="O21120890002"/>
    <s v="BOD"/>
    <n v="2112089"/>
    <m/>
    <s v="00099021001 DEPOSITO DE EFECTIVO, DEPOSITANTE: OPORTO GAMBOA MARCO RAUL C.I. 1317561, CONCEPTO: DEVOLUCION DE SALARIO EXCEDENTE AL ASIGNADO AL PRESIDENTE AGOSTO 2022, CUENTA DE DEPOSITO: CUENTA UNICA DEL TESORO"/>
    <m/>
    <m/>
    <m/>
    <m/>
    <m/>
    <m/>
    <n v="0"/>
    <n v="2294.0500000000002"/>
    <s v="NO_CONCILIADO"/>
    <m/>
    <m/>
  </r>
  <r>
    <x v="1"/>
    <m/>
    <x v="1"/>
    <x v="79"/>
    <s v="O21120910002"/>
    <s v="BOD"/>
    <n v="2112091"/>
    <m/>
    <s v="00099021001 DEPOSITO DE EFECTIVO, DEPOSITANTE: OPORTO GAMBOA MARCO RAUL C.I. 1317561, CONCEPTO: DEVOLUCION DE SALARIO EXCEDENTE AL ASIGNADO AL PRESIDENTE SEPTIEMBRE 2022, CUENTA DE DEPOSITO: CUENTA UNICA DEL TESORO"/>
    <m/>
    <m/>
    <m/>
    <m/>
    <m/>
    <m/>
    <n v="0"/>
    <n v="2294.0500000000002"/>
    <s v="NO_CONCILIADO"/>
    <m/>
    <m/>
  </r>
  <r>
    <x v="1"/>
    <m/>
    <x v="1"/>
    <x v="79"/>
    <s v="O21120920002"/>
    <s v="BOD"/>
    <n v="2112092"/>
    <m/>
    <s v="00099021001 DEPOSITO DE EFECTIVO, DEPOSITANTE: OPORTO GAMBOA MARCO RAUL CI. 1317561, CONCEPTO: DEVOLUCION DE SALARIO EXCEDENTE AL ASIGNADO AL PRESIDENTE OCTUBRE 2022, CUENTA DE DEPOSITO: CUENTA UNICA DEL TESORO"/>
    <m/>
    <m/>
    <m/>
    <m/>
    <m/>
    <m/>
    <n v="0"/>
    <n v="233.42"/>
    <s v="NO_CONCILIADO"/>
    <m/>
    <m/>
  </r>
  <r>
    <x v="1"/>
    <m/>
    <x v="1"/>
    <x v="79"/>
    <s v="O21120940002"/>
    <s v="BOD"/>
    <n v="2112094"/>
    <m/>
    <s v="00099021001 DEPOSITO DE EFECTIVO, DEPOSITANTE: SARDINAS CRUZ ARMANDO CI. 3707041, CONCEPTO: DEVOLUCION DE SALARIO EXCEDENTE AL ASIGNADO AL PRESIDENTE SEPTIEMBRE 2022, CUENTA DE DEPOSITO: CUENTA UNICA DEL TESORO"/>
    <m/>
    <m/>
    <m/>
    <m/>
    <m/>
    <m/>
    <n v="0"/>
    <n v="1665.33"/>
    <s v="NO_CONCILIADO"/>
    <m/>
    <m/>
  </r>
  <r>
    <x v="1"/>
    <m/>
    <x v="1"/>
    <x v="79"/>
    <s v="O21120980002"/>
    <s v="BOD"/>
    <n v="2112098"/>
    <m/>
    <s v="00099021001 DEPOSITO DE EFECTIVO, DEPOSITANTE: SARDINAS CRUZ ARMANDO CI. 3707041, CONCEPTO: DEVOLUCION DE SALARIO EXCEDENTE AL ASIGNADO AL PRESIDENTE OCTUBRE 2022, CUENTA DE DEPOSITO: CUENTA UNICA DEL TESORO"/>
    <m/>
    <m/>
    <m/>
    <m/>
    <m/>
    <m/>
    <n v="0"/>
    <n v="1665.33"/>
    <s v="NO_CONCILIADO"/>
    <m/>
    <m/>
  </r>
  <r>
    <x v="1"/>
    <m/>
    <x v="1"/>
    <x v="79"/>
    <s v="O21120990002"/>
    <s v="BOD"/>
    <n v="2112099"/>
    <m/>
    <s v="00099021001 DEPOSITO DE EFECTIVO, DEPOSITANTE: GARCIA VEDIA DULFREDO CI.1315562, CONCEPTO: DEVOLUCION DE SALARIO EXCEDENTE AL ASIGNADO AL PRESIDENTE JULIO 2022, CUENTA DE DEPOSITO: CUENTA UNICA DEL TESORO"/>
    <m/>
    <m/>
    <m/>
    <m/>
    <m/>
    <m/>
    <n v="0"/>
    <n v="3365.76"/>
    <s v="NO_CONCILIADO"/>
    <m/>
    <m/>
  </r>
  <r>
    <x v="1"/>
    <m/>
    <x v="1"/>
    <x v="79"/>
    <s v="O21121030002"/>
    <s v="BOD"/>
    <n v="2112103"/>
    <m/>
    <s v="00099021001 DEPOSITO DE EFECTIVO, DEPOSITANTE: GARCIA VEDIA DULFREDO CI.1315562, CONCEPTO: DEVOLUCION DE SALARIO EXCEDENTE AL ASIGNADO AL PRESIDENTE AGOSTO 2022, CUENTA DE DEPOSITO: CUENTA UNICA DEL TESORO"/>
    <m/>
    <m/>
    <m/>
    <m/>
    <m/>
    <m/>
    <n v="0"/>
    <n v="3365.76"/>
    <s v="NO_CONCILIADO"/>
    <m/>
    <m/>
  </r>
  <r>
    <x v="1"/>
    <m/>
    <x v="1"/>
    <x v="79"/>
    <s v="B21120780002"/>
    <s v="BOD"/>
    <n v="2112078"/>
    <m/>
    <s v="00099021001 DEP.DE CHEQ.AJENOS,RET.DE CAM.,CONCEPTO: DEVOLUCION FONDOS NO COBRADOS CONCILIACION ENERO/2023,DEP.: SEGUROS PROVIDA SA , PROCEDENCIA: BANCO NACIONAL DE BOLIVIA S.A., CHEQUE: 4350643, FECHA DE EMISION:08/05/2023"/>
    <m/>
    <m/>
    <m/>
    <m/>
    <m/>
    <m/>
    <n v="0"/>
    <n v="4350.3599999999997"/>
    <s v="NO_CONCILIADO"/>
    <m/>
    <m/>
  </r>
  <r>
    <x v="1"/>
    <m/>
    <x v="1"/>
    <x v="79"/>
    <s v="B21120790002"/>
    <s v="BOD"/>
    <n v="2112079"/>
    <m/>
    <s v="00099021001 DEP.DE CHEQ.AJENOS,RET.DE CAM.,CONCEPTO: DEVOLUCION FONDOS DE CASO SOLICITADO POR ERROR CONCILIACION ENERO/2023,DEP.: SEGUROS PROVIDA SA , PROCEDENCIA: BANCO NACIONAL DE BOLIVIA S.A., CHEQUE: 4350642, FECHA DE EMISION:08/05/2023"/>
    <m/>
    <m/>
    <m/>
    <m/>
    <m/>
    <m/>
    <n v="0"/>
    <n v="6379.63"/>
    <s v="NO_CONCILIADO"/>
    <m/>
    <m/>
  </r>
  <r>
    <x v="1"/>
    <m/>
    <x v="1"/>
    <x v="80"/>
    <s v="O21123620002"/>
    <s v="BOD"/>
    <n v="2112362"/>
    <m/>
    <s v="00099021001 DEPOSITO DE EFECTIVO, DEPOSITANTE: RODOLFO POEPSEL BALLIVIAN, CONCEPTO: DUODECIMAS DE AGUINALDO, CUENTA DE DEPOSITO: CUENTA UNICA DEL TESORO"/>
    <m/>
    <m/>
    <m/>
    <m/>
    <m/>
    <m/>
    <n v="0"/>
    <n v="418.99"/>
    <s v="NO_CONCILIADO"/>
    <m/>
    <m/>
  </r>
  <r>
    <x v="1"/>
    <m/>
    <x v="1"/>
    <x v="80"/>
    <s v="O21123660002"/>
    <s v="BOD"/>
    <n v="2112366"/>
    <m/>
    <s v="00099021001 DEPOSITO DE EFECTIVO, DEPOSITANTE: RODOLFO POEPSEL BALLIVIAN, CONCEPTO: DOUDECIMAS DE AGUINALDO, CUENTA DE DEPOSITO: CUENTA UNICA DEL TESORO"/>
    <m/>
    <m/>
    <m/>
    <m/>
    <m/>
    <m/>
    <n v="0"/>
    <n v="336.15"/>
    <s v="NO_CONCILIADO"/>
    <m/>
    <m/>
  </r>
  <r>
    <x v="1"/>
    <m/>
    <x v="1"/>
    <x v="80"/>
    <s v="O21124090002"/>
    <s v="BOD"/>
    <n v="2112409"/>
    <m/>
    <s v="00099021001 DEPOSITO DE EFECTIVO, DEPOSITANTE: EDGAR DANIEL LIMACHI CALLISAYA, CONCEPTO: DEVOLUCION POR PERCEPCION INDEBIDA A CUENTA UNICA DEL TESORO POR EL MES DE DICIEMBRE GESTION 2022, CUENTA DE DEPOSITO: CUENTA UNICA DEL TESORO"/>
    <m/>
    <m/>
    <m/>
    <m/>
    <m/>
    <m/>
    <n v="0"/>
    <n v="4029.31"/>
    <s v="NO_CONCILIADO"/>
    <m/>
    <m/>
  </r>
  <r>
    <x v="1"/>
    <m/>
    <x v="1"/>
    <x v="80"/>
    <s v="O21124160002"/>
    <s v="BOD"/>
    <n v="2112416"/>
    <m/>
    <s v="00099021001 DEPOSITO DE EFECTIVO, DEPOSITANTE: EDGAR DANIEL LIMACHI CALLISAYA, CONCEPTO: DEVOLUCION POR PERCEPCION INDEBIDA A CUENTA UNICA DEL TESORO POR EL MES DE NOVIEMBRE GESTION 2022, CUENTA DE DEPOSITO: CUENTA UNICA DEL TESORO"/>
    <m/>
    <m/>
    <m/>
    <m/>
    <m/>
    <m/>
    <n v="0"/>
    <n v="4029.31"/>
    <s v="NO_CONCILIADO"/>
    <m/>
    <m/>
  </r>
  <r>
    <x v="1"/>
    <m/>
    <x v="1"/>
    <x v="80"/>
    <s v="O21124240002"/>
    <s v="BOD"/>
    <n v="2112424"/>
    <m/>
    <s v="00099021001 DEPOSITO DE EFECTIVO, DEPOSITANTE: NORMA REBECA BARRENECHEA CUETO, CONCEPTO: DEVOLUCION POR TOPE SALARIAL CORRESPONDIENTE AL MES DE JUNIO 2020, CUENTA DE DEPOSITO: CUENTA UNICA DEL TESORO"/>
    <m/>
    <m/>
    <m/>
    <m/>
    <m/>
    <m/>
    <n v="0"/>
    <n v="11335.14"/>
    <s v="NO_CONCILIADO"/>
    <m/>
    <m/>
  </r>
  <r>
    <x v="1"/>
    <m/>
    <x v="1"/>
    <x v="80"/>
    <s v="S10600290002"/>
    <s v="CRV"/>
    <n v="337"/>
    <m/>
    <s v="||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
    <m/>
    <m/>
    <m/>
    <m/>
    <m/>
    <m/>
    <n v="0"/>
    <n v="3785.41"/>
    <s v="NO_CONCILIADO"/>
    <m/>
    <m/>
  </r>
  <r>
    <x v="1"/>
    <m/>
    <x v="1"/>
    <x v="80"/>
    <s v="B21123600002"/>
    <s v="BOD"/>
    <n v="2112360"/>
    <m/>
    <s v="00099021001 DEP.DE CHEQ.AJENOS,RET.DE CAM.,CONCEPTO: INCAPACIDAD TEMPORAL PERIODO FEBRERO 2023 LA PAZ,DEP.: CAJA DE SALUD DE LA BANCA PRIVADA , PROCEDENCIA: BANCO NACIONAL DE BOLIVIA S.A., CHEQUE: 9834425, FECHA DE EMISION:27/04/2023"/>
    <m/>
    <m/>
    <m/>
    <m/>
    <m/>
    <m/>
    <n v="0"/>
    <n v="1016.36"/>
    <s v="NO_CONCILIADO"/>
    <m/>
    <m/>
  </r>
  <r>
    <x v="1"/>
    <m/>
    <x v="1"/>
    <x v="81"/>
    <s v="J05468940002"/>
    <s v="NTE"/>
    <n v="5603755"/>
    <m/>
    <s v="A:00099021001 Transferencia de recursos a la Libreta de Recursos Ordinarios (3987) adjunto extracto bancario."/>
    <m/>
    <m/>
    <m/>
    <m/>
    <m/>
    <m/>
    <n v="0"/>
    <n v="250000000"/>
    <s v="NO_CONCILIADO"/>
    <m/>
    <m/>
  </r>
  <r>
    <x v="1"/>
    <m/>
    <x v="1"/>
    <x v="81"/>
    <s v="O21127500002"/>
    <s v="BOD"/>
    <n v="2112750"/>
    <m/>
    <s v="00099021001 DEPOSITO DE EFECTIVO, DEPOSITANTE: ROMAN CHILA CHOQUETOPA, CONCEPTO: REVERSION, CUENTA DE DEPOSITO: CUENTA UNICA DEL TESORO"/>
    <m/>
    <m/>
    <m/>
    <m/>
    <m/>
    <m/>
    <n v="0"/>
    <n v="4811.87"/>
    <s v="NO_CONCILIADO"/>
    <m/>
    <m/>
  </r>
  <r>
    <x v="1"/>
    <m/>
    <x v="1"/>
    <x v="81"/>
    <s v="Q18109260002"/>
    <s v="CRV"/>
    <n v="1810926"/>
    <m/>
    <s v="NUMERO DE LIBRETA CUT: 00099021001 OPERACIÓN E18 TRANSFERENCIA DEL SISTEMA FINANCIERO POR CUENTA DE TERCEROS A LA CUT devolucion de aportes desacreditacion TGN-MEFP_VTCP_DGPOT_UAIS_No_842.2023"/>
    <m/>
    <m/>
    <m/>
    <m/>
    <m/>
    <m/>
    <n v="0"/>
    <n v="3575.92"/>
    <s v="CONCILIADO_PARCIAL"/>
    <m/>
    <m/>
  </r>
  <r>
    <x v="1"/>
    <m/>
    <x v="1"/>
    <x v="82"/>
    <s v="O21129210002"/>
    <s v="BOD"/>
    <n v="2112921"/>
    <m/>
    <s v="00099021001 DEPOSITO DE EFECTIVO, DEPOSITANTE: FREDDY IVAN CONDORI CUNO, CONCEPTO: POR COBRO INDEBIDO (SEGUNDAS NUPCIAS) DE LOLA CELESTINA CUNO CANASA (QEPD), CUENTA DE DEPOSITO: CUENTA UNICA DEL TESORO"/>
    <m/>
    <m/>
    <m/>
    <m/>
    <m/>
    <m/>
    <n v="0"/>
    <n v="800"/>
    <s v="NO_CONCILIADO"/>
    <m/>
    <m/>
  </r>
  <r>
    <x v="1"/>
    <m/>
    <x v="1"/>
    <x v="82"/>
    <s v="O21129320002"/>
    <s v="BOD"/>
    <n v="2112932"/>
    <m/>
    <s v="00099021001 DEPOSITO DE EFECTIVO, DEPOSITANTE: TEOFILO BAPTISTA RAMIREZ, CONCEPTO: DEVOLUCION HABERES 2010 MES DE ABRIL DE 2023, CUENTA DE DEPOSITO: CUENTA UNICA DEL TESORO"/>
    <m/>
    <m/>
    <m/>
    <m/>
    <m/>
    <m/>
    <n v="0"/>
    <n v="1364.9"/>
    <s v="NO_CONCILIADO"/>
    <m/>
    <m/>
  </r>
  <r>
    <x v="1"/>
    <m/>
    <x v="1"/>
    <x v="83"/>
    <s v="O21133940002"/>
    <s v="BOD"/>
    <n v="2113394"/>
    <m/>
    <s v="00099021001 DEPOSITO DE EFECTIVO, DEPOSITANTE: NELLY CAROLINA FERAUDY FOURNIER, CONCEPTO: REMUNERACION MAXIMA PERMITIDA EN EL SECTOR PUBLICO - ABRIL 2023, CUENTA DE DEPOSITO: CUENTA UNICA DEL TESORO"/>
    <m/>
    <m/>
    <m/>
    <m/>
    <m/>
    <m/>
    <n v="0"/>
    <n v="969.33"/>
    <s v="NO_CONCILIADO"/>
    <m/>
    <m/>
  </r>
  <r>
    <x v="1"/>
    <m/>
    <x v="1"/>
    <x v="83"/>
    <s v="B21133410002"/>
    <s v="BOD"/>
    <n v="2113341"/>
    <m/>
    <s v="00099021001 DEP.DE CHEQ.AJENOS,RET.DE CAM.,CONCEPTO: FRACCION COMPLEMENTARIA MENSUAL,DEP.: FUTURO DE BOLIVIA S.A. AFP , PROCEDENCIA: BANCO DE CREDITO DE BOLIVIA S.A., CHEQUE: 69645, FECHA DE EMISION:12/05/2023"/>
    <m/>
    <m/>
    <m/>
    <m/>
    <m/>
    <m/>
    <n v="0"/>
    <n v="544.24"/>
    <s v="NO_CONCILIADO"/>
    <m/>
    <m/>
  </r>
  <r>
    <x v="1"/>
    <m/>
    <x v="1"/>
    <x v="83"/>
    <s v="B21133420002"/>
    <s v="BOD"/>
    <n v="2113342"/>
    <m/>
    <s v="00099021001 DEP.DE CHEQ.AJENOS,RET.DE CAM.,CONCEPTO: COMPENSACION MENSUAL DE COTIZACIONES,DEP.: FUTURO DE BOLIVIA S.A. AFP , PROCEDENCIA: BANCO DE CREDITO DE BOLIVIA S.A., CHEQUE: 69644, FECHA DE EMISION:12/05/2023"/>
    <m/>
    <m/>
    <m/>
    <m/>
    <m/>
    <m/>
    <n v="0"/>
    <n v="329572"/>
    <s v="NO_CONCILIADO"/>
    <m/>
    <m/>
  </r>
  <r>
    <x v="1"/>
    <m/>
    <x v="1"/>
    <x v="84"/>
    <s v="O21140410002"/>
    <s v="BOD"/>
    <n v="2114041"/>
    <m/>
    <s v="00099021001 DEPOSITO DE EFECTIVO, DEPOSITANTE: CARLOS DENCEL PELAEZ PACHECO, CONCEPTO: REMUNERACION MAXIMA PERMITIDA MES ABRIL 2023, CUENTA DE DEPOSITO: CUENTA UNICA DEL TESORO"/>
    <m/>
    <m/>
    <m/>
    <m/>
    <m/>
    <m/>
    <n v="0"/>
    <n v="2589.23"/>
    <s v="NO_CONCILIADO"/>
    <m/>
    <m/>
  </r>
  <r>
    <x v="1"/>
    <m/>
    <x v="1"/>
    <x v="85"/>
    <s v="O21143100002"/>
    <s v="BOD"/>
    <n v="2114310"/>
    <m/>
    <s v="00099021001 DEPOSITO DE EFECTIVO, DEPOSITANTE: NANCY RAFAELA MACHICADO VDA. DE SABAT, CONCEPTO: DEVOLUCION POR SOBREPASAR DE LA DISPONIBILIDAD DE LA LETRA &quot;A&quot;, CUENTA DE DEPOSITO: CUENTA UNICA DEL TESORO"/>
    <m/>
    <m/>
    <m/>
    <m/>
    <m/>
    <m/>
    <n v="0"/>
    <n v="26000"/>
    <s v="NO_CONCILIADO"/>
    <m/>
    <m/>
  </r>
  <r>
    <x v="1"/>
    <m/>
    <x v="1"/>
    <x v="86"/>
    <s v="O21145370002"/>
    <s v="BOD"/>
    <n v="2114537"/>
    <m/>
    <s v="00099021001 DEPOSITO DE EFECTIVO, DEPOSITANTE: ROSA PAUCARA MULLIRICONA, CONCEPTO: DEV. DE PAGO EN DEMASIA DEL ART 87 DEL SR. JAVIER CHURA MUYA CON CI6131639 DE LA FAB CORRESP OCT/22, CUENTA DE DEPOSITO: CUENTA UNICA DEL TESORO"/>
    <m/>
    <m/>
    <m/>
    <m/>
    <m/>
    <m/>
    <n v="0"/>
    <n v="7716.4"/>
    <s v="NO_CONCILIADO"/>
    <m/>
    <m/>
  </r>
  <r>
    <x v="1"/>
    <m/>
    <x v="1"/>
    <x v="86"/>
    <s v="O21145390002"/>
    <s v="BOD"/>
    <n v="2114539"/>
    <m/>
    <s v="00099021001 DEPOSITO DE EFECTIVO, DEPOSITANTE: ROSA PAUCARA MULLIRICONA, CONCEPTO: DEV. DE PAGO EN DEMASIA DEL ART87 DEL SR JAVIER CHURA MUYA CON CI6131639 DELA FAB CORRESP SEP/22, CUENTA DE DEPOSITO: CUENTA UNICA DEL TESORO"/>
    <m/>
    <m/>
    <m/>
    <m/>
    <m/>
    <m/>
    <n v="0"/>
    <n v="7716.4"/>
    <s v="NO_CONCILIADO"/>
    <m/>
    <m/>
  </r>
  <r>
    <x v="1"/>
    <m/>
    <x v="1"/>
    <x v="86"/>
    <s v="O21145620002"/>
    <s v="BOD"/>
    <n v="2114562"/>
    <m/>
    <s v="00099021001 DEPOSITO DE EFECTIVO, DEPOSITANTE: PORFIRIO LIMACHI POMA, CONCEPTO: COBRO INDEBIDO DEVOLUCION, CUENTA DE DEPOSITO: CUENTA UNICA DEL TESORO"/>
    <m/>
    <m/>
    <m/>
    <m/>
    <m/>
    <m/>
    <n v="0"/>
    <n v="950"/>
    <s v="NO_CONCILIADO"/>
    <m/>
    <m/>
  </r>
  <r>
    <x v="1"/>
    <m/>
    <x v="1"/>
    <x v="86"/>
    <s v="O21146710002"/>
    <s v="BOD"/>
    <n v="2114671"/>
    <m/>
    <s v="00099021001 DEPOSITO DE EFECTIVO, DEPOSITANTE: MAX FILIBERTO MENDOZA NOGALES, CONCEPTO: DEVOLUCION DE AGUINALDO 2022, CUENTA DE DEPOSITO: CUENTA UNICA DEL TESORO"/>
    <m/>
    <m/>
    <m/>
    <m/>
    <m/>
    <m/>
    <n v="0"/>
    <n v="4423"/>
    <s v="NO_CONCILIADO"/>
    <m/>
    <m/>
  </r>
  <r>
    <x v="1"/>
    <m/>
    <x v="1"/>
    <x v="86"/>
    <s v="Q18156340002"/>
    <s v="CRV"/>
    <n v="1815634"/>
    <m/>
    <s v="NUMERO DE LIBRETA CUT: 00099021001 OPERACIÓN E18 TRANSFERENCIA DEL SISTEMA FINANCIERO POR CUENTA DE TERCEROS A LA CUT devolucion pagos de cc no cobrados enero 2023"/>
    <m/>
    <m/>
    <m/>
    <m/>
    <m/>
    <m/>
    <n v="0"/>
    <n v="172737.27"/>
    <s v="NO_CONCILIADO"/>
    <m/>
    <m/>
  </r>
  <r>
    <x v="29"/>
    <m/>
    <x v="29"/>
    <x v="87"/>
    <s v="O21150590002"/>
    <s v="BOD"/>
    <n v="2115059"/>
    <m/>
    <s v="00099021001 DEPOSITO DE EFECTIVO, DEPOSITANTE: LUIS MARTINEZ ARISCURINAGA, CONCEPTO: REVERSION TOTAL DE BOLETA DE HABER MENSUAL, CUENTA DE DEPOSITO: CUENTA UNICA DEL TESORO/DJBR"/>
    <m/>
    <m/>
    <m/>
    <m/>
    <m/>
    <m/>
    <n v="0"/>
    <n v="3888.54"/>
    <s v="NO_CONCILIADO"/>
    <m/>
    <m/>
  </r>
  <r>
    <x v="1"/>
    <m/>
    <x v="1"/>
    <x v="87"/>
    <s v="O21150620002"/>
    <s v="BOD"/>
    <n v="2115062"/>
    <m/>
    <s v="00099021001 DEPOSITO DE EFECTIVO, DEPOSITANTE: LUCRECIA VELARDE VDA DE FLORES, CONCEPTO: NUEVAS NUPCIAS, CUENTA DE DEPOSITO: CUENTA UNICA DEL TESORO"/>
    <m/>
    <m/>
    <m/>
    <m/>
    <m/>
    <m/>
    <n v="0"/>
    <n v="1500"/>
    <s v="NO_CONCILIADO"/>
    <m/>
    <m/>
  </r>
  <r>
    <x v="1"/>
    <m/>
    <x v="1"/>
    <x v="88"/>
    <s v="Q18170740002"/>
    <s v="CRV"/>
    <n v="1817074"/>
    <m/>
    <s v="NUMERO DE LIBRETA CUT: 00099021001 OPERACIÓN E18 TRANSFERENCIA DEL SISTEMA FINANCIERO POR CUENTA DE TERCEROS A LA CUT devolucion de desembolso CCG al tgn"/>
    <m/>
    <m/>
    <m/>
    <m/>
    <m/>
    <m/>
    <n v="0"/>
    <n v="33.57"/>
    <s v="NO_CONCILIADO"/>
    <m/>
    <m/>
  </r>
  <r>
    <x v="1"/>
    <m/>
    <x v="1"/>
    <x v="88"/>
    <s v="Q18170760002"/>
    <s v="CRV"/>
    <n v="1817076"/>
    <m/>
    <s v="NUMERO DE LIBRETA CUT: 00099021001 OPERACIÓN E18 TRANSFERENCIA DEL SISTEMA FINANCIERO POR CUENTA DE TERCEROS A LA CUT devolucion de desembolso CCG al tgn"/>
    <m/>
    <m/>
    <m/>
    <m/>
    <m/>
    <m/>
    <n v="0"/>
    <n v="9237.08"/>
    <s v="NO_CONCILIADO"/>
    <m/>
    <m/>
  </r>
  <r>
    <x v="1"/>
    <m/>
    <x v="1"/>
    <x v="89"/>
    <s v="B21155140002"/>
    <s v="BOD"/>
    <n v="2115514"/>
    <m/>
    <s v="00099021001 DEP.DE CHEQ.AJENOS,RET.DE CAM.,CONCEPTO: PAGO INCAPACIDADES TEMPORALES (REEMBOLSO MINISTERIO DE ECONOMIA Y FINANZAS PUBLICAS,DEP.: CAJA NACIONAL DE SALUD , PROCEDENCIA: BANCO UNION S.A., CHEQUE: 32190, FECHA DE EMISION:24/05/2023"/>
    <m/>
    <m/>
    <m/>
    <m/>
    <m/>
    <m/>
    <n v="0"/>
    <n v="328470.21000000002"/>
    <s v="NO_CONCILIADO"/>
    <m/>
    <m/>
  </r>
  <r>
    <x v="1"/>
    <m/>
    <x v="1"/>
    <x v="89"/>
    <s v="B21155160002"/>
    <s v="BOD"/>
    <n v="2115516"/>
    <m/>
    <s v="00099021001 DEP.DE CHEQ.AJENOS,RET.DE CAM.,CONCEPTO: PAGO INCAPACIDADES TEMPORALES (REEMBOLSO MINISTERIO DE ECONOMIA Y FINANZAS PUBLICAS,DEP.: CAJA NACIONAL DE SALUD , PROCEDENCIA: BANCO UNION S.A., CHEQUE: 32208, FECHA DE EMISION:24/05/2023"/>
    <m/>
    <m/>
    <m/>
    <m/>
    <m/>
    <m/>
    <n v="0"/>
    <n v="667816.09"/>
    <s v="NO_CONCILIADO"/>
    <m/>
    <m/>
  </r>
  <r>
    <x v="30"/>
    <m/>
    <x v="30"/>
    <x v="90"/>
    <s v="O21158490002"/>
    <s v="BOD"/>
    <n v="2115849"/>
    <m/>
    <s v="00099021001 DEPOSITO DE EFECTIVO, DEPOSITANTE: G.A.M. POCOATA-DEYSI COLQUE CONCHA, CONCEPTO: DEVOLUCION DE RECURSOS, CUENTA DE DEPOSITO: CUENTA UNICA DEL TESORO/DJBR"/>
    <m/>
    <m/>
    <m/>
    <m/>
    <m/>
    <m/>
    <n v="0"/>
    <n v="1"/>
    <s v="NO_CONCILIADO"/>
    <m/>
    <m/>
  </r>
  <r>
    <x v="31"/>
    <m/>
    <x v="31"/>
    <x v="91"/>
    <s v="O21160730002"/>
    <s v="BOD"/>
    <n v="2116073"/>
    <m/>
    <s v="00099021001 DEPOSITO DE EFECTIVO, DEPOSITANTE: JAVIER GOZALVES MARUPA, CONCEPTO: DEVOLUCION DE LA CANASTA FAMILIAR DE DON JAVIER GOZALVES MARUPA C.I. 1906939 BENI, CUENTA DE DEPOSITO: CUENTA UNICA DEL TESORO/DJBR"/>
    <m/>
    <m/>
    <m/>
    <m/>
    <m/>
    <m/>
    <n v="0"/>
    <n v="400"/>
    <s v="NO_CONCILIADO"/>
    <m/>
    <m/>
  </r>
  <r>
    <x v="1"/>
    <m/>
    <x v="1"/>
    <x v="91"/>
    <s v="O21162300002"/>
    <s v="BOD"/>
    <n v="2116230"/>
    <m/>
    <s v="00099021001 DEPOSITO DE EFECTIVO, DEPOSITANTE: JUAN CARLOS FERNANDEZ COLQUE, CONCEPTO: DEVOLUCION POR TOPE SALARIAL DE ABRIL DEL 2023, CUENTA DE DEPOSITO: CUENTA UNICA DEL TESORO"/>
    <m/>
    <m/>
    <m/>
    <m/>
    <m/>
    <m/>
    <n v="0"/>
    <n v="2837.77"/>
    <s v="NO_CONCILIADO"/>
    <m/>
    <m/>
  </r>
  <r>
    <x v="1"/>
    <m/>
    <x v="1"/>
    <x v="91"/>
    <s v="B21161260002"/>
    <s v="BOD"/>
    <n v="2116126"/>
    <m/>
    <s v="00099021001 DEP.DE CHEQ.AJENOS,RET.DE CAM.,CONCEPTO: DEV P-LPZ-AUTORIDAD DE AG,DEP.: CREDINFORM INTERNATIONAL S.A. , PROCEDENCIA: BANCO MERCANTIL SANTA CRUZ S.A., CHEQUE: 128791, FECHA DE EMISION:24/05/2023"/>
    <m/>
    <m/>
    <m/>
    <m/>
    <m/>
    <m/>
    <n v="0"/>
    <n v="116.1"/>
    <s v="NO_CONCILIADO"/>
    <m/>
    <m/>
  </r>
  <r>
    <x v="1"/>
    <m/>
    <x v="1"/>
    <x v="92"/>
    <s v="O21165890002"/>
    <s v="BOD"/>
    <n v="2116589"/>
    <m/>
    <s v="00099021001 DEPOSITO DE EFECTIVO, DEPOSITANTE: ROSA AMALIA QUISBERT DE MARCA, CONCEPTO: DEVOLUCION DE RETROACTIVO, CUENTA DE DEPOSITO: CUENTA UNICA DEL TESORO"/>
    <m/>
    <m/>
    <m/>
    <m/>
    <m/>
    <m/>
    <n v="0"/>
    <n v="200"/>
    <s v="NO_CONCILIADO"/>
    <m/>
    <m/>
  </r>
  <r>
    <x v="1"/>
    <m/>
    <x v="1"/>
    <x v="92"/>
    <s v="O21166110002"/>
    <s v="BOD"/>
    <n v="2116611"/>
    <m/>
    <s v="00099021001 DEPOSITO DE EFECTIVO, DEPOSITANTE: ALVARO MARCO ANTONIO CABA OLIVAREZ, CONCEPTO: CITE: MEFP/VTCP/DGPOT/UAIS-CPI/N°030/2016 REGULARIZACION: NOVIEMBRE - DICIEMBRE 2022, CUENTA DE DEPOSITO: CUENTA UNICA DEL TESORO"/>
    <m/>
    <m/>
    <m/>
    <m/>
    <m/>
    <m/>
    <n v="0"/>
    <n v="13500"/>
    <s v="NO_CONCILIADO"/>
    <m/>
    <m/>
  </r>
  <r>
    <x v="7"/>
    <m/>
    <x v="7"/>
    <x v="92"/>
    <s v="T04455440001"/>
    <s v="DEV"/>
    <n v="445544"/>
    <m/>
    <s v="CONTABILIZACION ORDENES DE TRANSFERENCIA GRACOS"/>
    <m/>
    <m/>
    <m/>
    <m/>
    <m/>
    <m/>
    <n v="39845.620000000003"/>
    <n v="0"/>
    <s v="NO_CONCILIADO"/>
    <m/>
    <m/>
  </r>
  <r>
    <x v="7"/>
    <m/>
    <x v="7"/>
    <x v="92"/>
    <s v="T04455460001"/>
    <s v="DEV"/>
    <n v="445546"/>
    <m/>
    <s v="CONTABILIZACION ORDENES DE TRANSFERENCIA GRACOS"/>
    <m/>
    <m/>
    <m/>
    <m/>
    <m/>
    <m/>
    <n v="4128.01"/>
    <n v="0"/>
    <s v="NO_CONCILIADO"/>
    <m/>
    <m/>
  </r>
  <r>
    <x v="7"/>
    <m/>
    <x v="7"/>
    <x v="92"/>
    <s v="T04455480001"/>
    <s v="DEV"/>
    <n v="445548"/>
    <m/>
    <s v="CONTABILIZACION ORDENES DE TRANSFERENCIA GRACOS"/>
    <m/>
    <m/>
    <m/>
    <m/>
    <m/>
    <m/>
    <n v="1162.02"/>
    <n v="0"/>
    <s v="NO_CONCILIADO"/>
    <m/>
    <m/>
  </r>
  <r>
    <x v="7"/>
    <m/>
    <x v="7"/>
    <x v="92"/>
    <s v="T04455500001"/>
    <s v="DEV"/>
    <n v="445550"/>
    <m/>
    <s v="CONTABILIZACION ORDENES DE TRANSFERENCIA GRACOS"/>
    <m/>
    <m/>
    <m/>
    <m/>
    <m/>
    <m/>
    <n v="11611.65"/>
    <n v="0"/>
    <s v="NO_CONCILIADO"/>
    <m/>
    <m/>
  </r>
  <r>
    <x v="7"/>
    <m/>
    <x v="7"/>
    <x v="92"/>
    <s v="T04455520001"/>
    <s v="DEV"/>
    <n v="445552"/>
    <m/>
    <s v="CONTABILIZACION ORDENES DE TRANSFERENCIA GRACOS"/>
    <m/>
    <m/>
    <m/>
    <m/>
    <m/>
    <m/>
    <n v="1822190.18"/>
    <n v="0"/>
    <s v="NO_CONCILIADO"/>
    <m/>
    <m/>
  </r>
  <r>
    <x v="7"/>
    <m/>
    <x v="7"/>
    <x v="92"/>
    <s v="T04455540001"/>
    <s v="DEV"/>
    <n v="445554"/>
    <m/>
    <s v="CONTABILIZACION ORDENES DE TRANSFERENCIA GRACOS"/>
    <m/>
    <m/>
    <m/>
    <m/>
    <m/>
    <m/>
    <n v="1822190.18"/>
    <n v="0"/>
    <s v="NO_CONCILIADO"/>
    <m/>
    <m/>
  </r>
  <r>
    <x v="7"/>
    <m/>
    <x v="7"/>
    <x v="92"/>
    <s v="T04455560001"/>
    <s v="DEV"/>
    <n v="445556"/>
    <m/>
    <s v="CONTABILIZACION ORDENES DE TRANSFERENCIA GRACOS"/>
    <m/>
    <m/>
    <m/>
    <m/>
    <m/>
    <m/>
    <n v="1822190.18"/>
    <n v="0"/>
    <s v="NO_CONCILIADO"/>
    <m/>
    <m/>
  </r>
  <r>
    <x v="7"/>
    <m/>
    <x v="7"/>
    <x v="92"/>
    <s v="T04455580001"/>
    <s v="DEV"/>
    <n v="445558"/>
    <m/>
    <s v="CONTABILIZACION ORDENES DE TRANSFERENCIA GRACOS"/>
    <m/>
    <m/>
    <m/>
    <m/>
    <m/>
    <m/>
    <n v="1822190.18"/>
    <n v="0"/>
    <s v="NO_CONCILIADO"/>
    <m/>
    <m/>
  </r>
  <r>
    <x v="7"/>
    <m/>
    <x v="7"/>
    <x v="92"/>
    <s v="T04455600001"/>
    <s v="DEV"/>
    <n v="445560"/>
    <m/>
    <s v="CONTABILIZACION ORDENES DE TRANSFERENCIA GRACOS"/>
    <m/>
    <m/>
    <m/>
    <m/>
    <m/>
    <m/>
    <n v="1822190.18"/>
    <n v="0"/>
    <s v="NO_CONCILIADO"/>
    <m/>
    <m/>
  </r>
  <r>
    <x v="7"/>
    <m/>
    <x v="7"/>
    <x v="92"/>
    <s v="T04455620001"/>
    <s v="DEV"/>
    <n v="445562"/>
    <m/>
    <s v="CONTABILIZACION ORDENES DE TRANSFERENCIA GRACOS"/>
    <m/>
    <m/>
    <m/>
    <m/>
    <m/>
    <m/>
    <n v="5004859.32"/>
    <n v="0"/>
    <s v="NO_CONCILIADO"/>
    <m/>
    <m/>
  </r>
  <r>
    <x v="7"/>
    <m/>
    <x v="7"/>
    <x v="92"/>
    <s v="T04455640001"/>
    <s v="DEV"/>
    <n v="445564"/>
    <m/>
    <s v="CONTABILIZACION ORDENES DE TRANSFERENCIA GRACOS"/>
    <m/>
    <m/>
    <m/>
    <m/>
    <m/>
    <m/>
    <n v="5004859.32"/>
    <n v="0"/>
    <s v="NO_CONCILIADO"/>
    <m/>
    <m/>
  </r>
  <r>
    <x v="7"/>
    <m/>
    <x v="7"/>
    <x v="92"/>
    <s v="T04455660001"/>
    <s v="DEV"/>
    <n v="445566"/>
    <m/>
    <s v="CONTABILIZACION ORDENES DE TRANSFERENCIA GRACOS"/>
    <m/>
    <m/>
    <m/>
    <m/>
    <m/>
    <m/>
    <n v="5004859.32"/>
    <n v="0"/>
    <s v="NO_CONCILIADO"/>
    <m/>
    <m/>
  </r>
  <r>
    <x v="7"/>
    <m/>
    <x v="7"/>
    <x v="92"/>
    <s v="T04455680001"/>
    <s v="DEV"/>
    <n v="445568"/>
    <m/>
    <s v="CONTABILIZACION ORDENES DE TRANSFERENCIA GRACOS"/>
    <m/>
    <m/>
    <m/>
    <m/>
    <m/>
    <m/>
    <n v="5004859.32"/>
    <n v="0"/>
    <s v="NO_CONCILIADO"/>
    <m/>
    <m/>
  </r>
  <r>
    <x v="7"/>
    <m/>
    <x v="7"/>
    <x v="92"/>
    <s v="T04455700001"/>
    <s v="DEV"/>
    <n v="445570"/>
    <m/>
    <s v="CONTABILIZACION ORDENES DE TRANSFERENCIA GRACOS"/>
    <m/>
    <m/>
    <m/>
    <m/>
    <m/>
    <m/>
    <n v="5004859.32"/>
    <n v="0"/>
    <s v="NO_CONCILIADO"/>
    <m/>
    <m/>
  </r>
  <r>
    <x v="7"/>
    <m/>
    <x v="7"/>
    <x v="92"/>
    <s v="T04455780001"/>
    <s v="DEV"/>
    <n v="445578"/>
    <m/>
    <s v="CONTABILIZACION ORDENES DE TRANSFERENCIA GRACOS"/>
    <m/>
    <m/>
    <m/>
    <m/>
    <m/>
    <m/>
    <n v="4239629.07"/>
    <n v="0"/>
    <s v="NO_CONCILIADO"/>
    <m/>
    <m/>
  </r>
  <r>
    <x v="7"/>
    <m/>
    <x v="7"/>
    <x v="92"/>
    <s v="T04455720001"/>
    <s v="DEV"/>
    <n v="445572"/>
    <m/>
    <s v="CONTABILIZACION ORDENES DE TRANSFERENCIA GRACOS"/>
    <m/>
    <m/>
    <m/>
    <m/>
    <m/>
    <m/>
    <n v="4239629.07"/>
    <n v="0"/>
    <s v="NO_CONCILIADO"/>
    <m/>
    <m/>
  </r>
  <r>
    <x v="7"/>
    <m/>
    <x v="7"/>
    <x v="92"/>
    <s v="T04455740001"/>
    <s v="DEV"/>
    <n v="445574"/>
    <m/>
    <s v="CONTABILIZACION ORDENES DE TRANSFERENCIA GRACOS"/>
    <m/>
    <m/>
    <m/>
    <m/>
    <m/>
    <m/>
    <n v="4239629.07"/>
    <n v="0"/>
    <s v="NO_CONCILIADO"/>
    <m/>
    <m/>
  </r>
  <r>
    <x v="7"/>
    <m/>
    <x v="7"/>
    <x v="92"/>
    <s v="T04455760001"/>
    <s v="DEV"/>
    <n v="445576"/>
    <m/>
    <s v="CONTABILIZACION ORDENES DE TRANSFERENCIA GRACOS"/>
    <m/>
    <m/>
    <m/>
    <m/>
    <m/>
    <m/>
    <n v="4239629.07"/>
    <n v="0"/>
    <s v="NO_CONCILIADO"/>
    <m/>
    <m/>
  </r>
  <r>
    <x v="7"/>
    <m/>
    <x v="7"/>
    <x v="92"/>
    <s v="T04455800001"/>
    <s v="DEV"/>
    <n v="445580"/>
    <m/>
    <s v="CONTABILIZACION ORDENES DE TRANSFERENCIA GRACOS"/>
    <m/>
    <m/>
    <m/>
    <m/>
    <m/>
    <m/>
    <n v="4239629.07"/>
    <n v="0"/>
    <s v="NO_CONCILIADO"/>
    <m/>
    <m/>
  </r>
  <r>
    <x v="7"/>
    <m/>
    <x v="7"/>
    <x v="92"/>
    <s v="T04455820001"/>
    <s v="DEV"/>
    <n v="445582"/>
    <m/>
    <s v="CONTABILIZACION ORDENES DE TRANSFERENCIA GRACOS"/>
    <m/>
    <m/>
    <m/>
    <m/>
    <m/>
    <m/>
    <n v="11644639.33"/>
    <n v="0"/>
    <s v="NO_CONCILIADO"/>
    <m/>
    <m/>
  </r>
  <r>
    <x v="7"/>
    <m/>
    <x v="7"/>
    <x v="92"/>
    <s v="T04455840001"/>
    <s v="DEV"/>
    <n v="445584"/>
    <m/>
    <s v="CONTABILIZACION ORDENES DE TRANSFERENCIA GRACOS"/>
    <m/>
    <m/>
    <m/>
    <m/>
    <m/>
    <m/>
    <n v="11644639.33"/>
    <n v="0"/>
    <s v="NO_CONCILIADO"/>
    <m/>
    <m/>
  </r>
  <r>
    <x v="7"/>
    <m/>
    <x v="7"/>
    <x v="92"/>
    <s v="T04455860001"/>
    <s v="DEV"/>
    <n v="445586"/>
    <m/>
    <s v="CONTABILIZACION ORDENES DE TRANSFERENCIA GRACOS"/>
    <m/>
    <m/>
    <m/>
    <m/>
    <m/>
    <m/>
    <n v="11644639.33"/>
    <n v="0"/>
    <s v="NO_CONCILIADO"/>
    <m/>
    <m/>
  </r>
  <r>
    <x v="7"/>
    <m/>
    <x v="7"/>
    <x v="92"/>
    <s v="T04455880001"/>
    <s v="DEV"/>
    <n v="445588"/>
    <m/>
    <s v="CONTABILIZACION ORDENES DE TRANSFERENCIA GRACOS"/>
    <m/>
    <m/>
    <m/>
    <m/>
    <m/>
    <m/>
    <n v="11644639.33"/>
    <n v="0"/>
    <s v="NO_CONCILIADO"/>
    <m/>
    <m/>
  </r>
  <r>
    <x v="7"/>
    <m/>
    <x v="7"/>
    <x v="92"/>
    <s v="T04455900001"/>
    <s v="DEV"/>
    <n v="445590"/>
    <m/>
    <s v="CONTABILIZACION ORDENES DE TRANSFERENCIA GRACOS"/>
    <m/>
    <m/>
    <m/>
    <m/>
    <m/>
    <m/>
    <n v="11644639.33"/>
    <n v="0"/>
    <s v="NO_CONCILIADO"/>
    <m/>
    <m/>
  </r>
  <r>
    <x v="7"/>
    <m/>
    <x v="7"/>
    <x v="92"/>
    <s v="T04455920001"/>
    <s v="DEV"/>
    <n v="445592"/>
    <m/>
    <s v="CONTABILIZACION ORDENES DE TRANSFERENCIA GRACOS"/>
    <m/>
    <m/>
    <m/>
    <m/>
    <m/>
    <m/>
    <n v="2142389.59"/>
    <n v="0"/>
    <s v="NO_CONCILIADO"/>
    <m/>
    <m/>
  </r>
  <r>
    <x v="7"/>
    <m/>
    <x v="7"/>
    <x v="92"/>
    <s v="T04455940001"/>
    <s v="DEV"/>
    <n v="445594"/>
    <m/>
    <s v="CONTABILIZACION ORDENES DE TRANSFERENCIA GRACOS"/>
    <m/>
    <m/>
    <m/>
    <m/>
    <m/>
    <m/>
    <n v="2142389.59"/>
    <n v="0"/>
    <s v="NO_CONCILIADO"/>
    <m/>
    <m/>
  </r>
  <r>
    <x v="7"/>
    <m/>
    <x v="7"/>
    <x v="92"/>
    <s v="T04455960001"/>
    <s v="DEV"/>
    <n v="445596"/>
    <m/>
    <s v="CONTABILIZACION ORDENES DE TRANSFERENCIA GRACOS"/>
    <m/>
    <m/>
    <m/>
    <m/>
    <m/>
    <m/>
    <n v="2142389.59"/>
    <n v="0"/>
    <s v="NO_CONCILIADO"/>
    <m/>
    <m/>
  </r>
  <r>
    <x v="7"/>
    <m/>
    <x v="7"/>
    <x v="92"/>
    <s v="T04455980001"/>
    <s v="DEV"/>
    <n v="445598"/>
    <m/>
    <s v="CONTABILIZACION ORDENES DE TRANSFERENCIA GRACOS"/>
    <m/>
    <m/>
    <m/>
    <m/>
    <m/>
    <m/>
    <n v="2142389.59"/>
    <n v="0"/>
    <s v="NO_CONCILIADO"/>
    <m/>
    <m/>
  </r>
  <r>
    <x v="7"/>
    <m/>
    <x v="7"/>
    <x v="92"/>
    <s v="T04456000001"/>
    <s v="DEV"/>
    <n v="445600"/>
    <m/>
    <s v="CONTABILIZACION ORDENES DE TRANSFERENCIA GRACOS"/>
    <m/>
    <m/>
    <m/>
    <m/>
    <m/>
    <m/>
    <n v="2142389.59"/>
    <n v="0"/>
    <s v="NO_CONCILIADO"/>
    <m/>
    <m/>
  </r>
  <r>
    <x v="7"/>
    <m/>
    <x v="7"/>
    <x v="92"/>
    <s v="T04456020001"/>
    <s v="DEV"/>
    <n v="445602"/>
    <m/>
    <s v="CONTABILIZACION ORDENES DE TRANSFERENCIA GRACOS"/>
    <m/>
    <m/>
    <m/>
    <m/>
    <m/>
    <m/>
    <n v="1329020.45"/>
    <n v="0"/>
    <s v="NO_CONCILIADO"/>
    <m/>
    <m/>
  </r>
  <r>
    <x v="7"/>
    <m/>
    <x v="7"/>
    <x v="92"/>
    <s v="T04456040001"/>
    <s v="DEV"/>
    <n v="445604"/>
    <m/>
    <s v="CONTABILIZACION ORDENES DE TRANSFERENCIA GRACOS"/>
    <m/>
    <m/>
    <m/>
    <m/>
    <m/>
    <m/>
    <n v="80444.41"/>
    <n v="0"/>
    <s v="NO_CONCILIADO"/>
    <m/>
    <m/>
  </r>
  <r>
    <x v="7"/>
    <m/>
    <x v="7"/>
    <x v="92"/>
    <s v="T04456060001"/>
    <s v="DEV"/>
    <n v="445606"/>
    <m/>
    <s v="CONTABILIZACION ORDENES DE TRANSFERENCIA GRACOS"/>
    <m/>
    <m/>
    <m/>
    <m/>
    <m/>
    <m/>
    <n v="2164727.19"/>
    <n v="0"/>
    <s v="NO_CONCILIADO"/>
    <m/>
    <m/>
  </r>
  <r>
    <x v="7"/>
    <m/>
    <x v="7"/>
    <x v="92"/>
    <s v="T04456080001"/>
    <s v="DEV"/>
    <n v="445608"/>
    <m/>
    <s v="CONTABILIZACION ORDENES DE TRANSFERENCIA GRACOS"/>
    <m/>
    <m/>
    <m/>
    <m/>
    <m/>
    <m/>
    <n v="70188.3"/>
    <n v="0"/>
    <s v="NO_CONCILIADO"/>
    <m/>
    <m/>
  </r>
  <r>
    <x v="7"/>
    <m/>
    <x v="7"/>
    <x v="92"/>
    <s v="T04456100001"/>
    <s v="DEV"/>
    <n v="445610"/>
    <m/>
    <s v="CONTABILIZACION ORDENES DE TRANSFERENCIA GRACOS"/>
    <m/>
    <m/>
    <m/>
    <m/>
    <m/>
    <m/>
    <n v="3650310.75"/>
    <n v="0"/>
    <s v="NO_CONCILIADO"/>
    <m/>
    <m/>
  </r>
  <r>
    <x v="7"/>
    <m/>
    <x v="7"/>
    <x v="92"/>
    <s v="T04456120001"/>
    <s v="DEV"/>
    <n v="445612"/>
    <m/>
    <s v="CONTABILIZACION ORDENES DE TRANSFERENCIA GRACOS"/>
    <m/>
    <m/>
    <m/>
    <m/>
    <m/>
    <m/>
    <n v="192780.47"/>
    <n v="0"/>
    <s v="NO_CONCILIADO"/>
    <m/>
    <m/>
  </r>
  <r>
    <x v="7"/>
    <m/>
    <x v="7"/>
    <x v="92"/>
    <s v="T04456140001"/>
    <s v="DEV"/>
    <n v="445614"/>
    <m/>
    <s v="CONTABILIZACION ORDENES DE TRANSFERENCIA GRACOS"/>
    <m/>
    <m/>
    <m/>
    <m/>
    <m/>
    <m/>
    <n v="5945677.4500000002"/>
    <n v="0"/>
    <s v="NO_CONCILIADO"/>
    <m/>
    <m/>
  </r>
  <r>
    <x v="7"/>
    <m/>
    <x v="7"/>
    <x v="92"/>
    <s v="T04456160001"/>
    <s v="DEV"/>
    <n v="445616"/>
    <m/>
    <s v="CONTABILIZACION ORDENES DE TRANSFERENCIA GRACOS"/>
    <m/>
    <m/>
    <m/>
    <m/>
    <m/>
    <m/>
    <n v="220949.9"/>
    <n v="0"/>
    <s v="NO_CONCILIADO"/>
    <m/>
    <m/>
  </r>
  <r>
    <x v="7"/>
    <m/>
    <x v="7"/>
    <x v="92"/>
    <s v="T04456180001"/>
    <s v="DEV"/>
    <n v="445618"/>
    <m/>
    <s v="CONTABILIZACION ORDENES DE TRANSFERENCIA GRACOS"/>
    <m/>
    <m/>
    <m/>
    <m/>
    <m/>
    <m/>
    <n v="163304.84"/>
    <n v="0"/>
    <s v="NO_CONCILIADO"/>
    <m/>
    <m/>
  </r>
  <r>
    <x v="7"/>
    <m/>
    <x v="7"/>
    <x v="92"/>
    <s v="T04456200001"/>
    <s v="DEV"/>
    <n v="445620"/>
    <m/>
    <s v="CONTABILIZACION ORDENES DE TRANSFERENCIA GRACOS"/>
    <m/>
    <m/>
    <m/>
    <m/>
    <m/>
    <m/>
    <n v="3092187.53"/>
    <n v="0"/>
    <s v="NO_CONCILIADO"/>
    <m/>
    <m/>
  </r>
  <r>
    <x v="7"/>
    <m/>
    <x v="7"/>
    <x v="92"/>
    <s v="T04456220001"/>
    <s v="DEV"/>
    <n v="445622"/>
    <m/>
    <s v="CONTABILIZACION ORDENES DE TRANSFERENCIA GRACOS"/>
    <m/>
    <m/>
    <m/>
    <m/>
    <m/>
    <m/>
    <n v="5036598.55"/>
    <n v="0"/>
    <s v="NO_CONCILIADO"/>
    <m/>
    <m/>
  </r>
  <r>
    <x v="7"/>
    <m/>
    <x v="7"/>
    <x v="92"/>
    <s v="T04456240001"/>
    <s v="DEV"/>
    <n v="445624"/>
    <m/>
    <s v="CONTABILIZACION ORDENES DE TRANSFERENCIA GRACOS"/>
    <m/>
    <m/>
    <m/>
    <m/>
    <m/>
    <m/>
    <n v="187167.28"/>
    <n v="0"/>
    <s v="NO_CONCILIADO"/>
    <m/>
    <m/>
  </r>
  <r>
    <x v="7"/>
    <m/>
    <x v="7"/>
    <x v="92"/>
    <s v="T04456260001"/>
    <s v="DEV"/>
    <n v="445626"/>
    <m/>
    <s v="CONTABILIZACION ORDENES DE TRANSFERENCIA GRACOS"/>
    <m/>
    <m/>
    <m/>
    <m/>
    <m/>
    <m/>
    <n v="514076.81"/>
    <n v="0"/>
    <s v="NO_CONCILIADO"/>
    <m/>
    <m/>
  </r>
  <r>
    <x v="7"/>
    <m/>
    <x v="7"/>
    <x v="92"/>
    <s v="T04456280001"/>
    <s v="DEV"/>
    <n v="445628"/>
    <m/>
    <s v="CONTABILIZACION ORDENES DE TRANSFERENCIA GRACOS"/>
    <m/>
    <m/>
    <m/>
    <m/>
    <m/>
    <m/>
    <n v="13833609.560000001"/>
    <n v="0"/>
    <s v="NO_CONCILIADO"/>
    <m/>
    <m/>
  </r>
  <r>
    <x v="7"/>
    <m/>
    <x v="7"/>
    <x v="92"/>
    <s v="T04456300001"/>
    <s v="DEV"/>
    <n v="445630"/>
    <m/>
    <s v="CONTABILIZACION ORDENES DE TRANSFERENCIA GRACOS"/>
    <m/>
    <m/>
    <m/>
    <m/>
    <m/>
    <m/>
    <n v="448535.89"/>
    <n v="0"/>
    <s v="NO_CONCILIADO"/>
    <m/>
    <m/>
  </r>
  <r>
    <x v="7"/>
    <m/>
    <x v="7"/>
    <x v="92"/>
    <s v="T04456320001"/>
    <s v="DEV"/>
    <n v="445632"/>
    <m/>
    <s v="CONTABILIZACION ORDENES DE TRANSFERENCIA GRACOS"/>
    <m/>
    <m/>
    <m/>
    <m/>
    <m/>
    <m/>
    <n v="8493056.3399999999"/>
    <n v="0"/>
    <s v="NO_CONCILIADO"/>
    <m/>
    <m/>
  </r>
  <r>
    <x v="7"/>
    <m/>
    <x v="7"/>
    <x v="92"/>
    <s v="T04456340001"/>
    <s v="DEV"/>
    <n v="445634"/>
    <m/>
    <s v="CONTABILIZACION ORDENES DE TRANSFERENCIA GRACOS"/>
    <m/>
    <m/>
    <m/>
    <m/>
    <m/>
    <m/>
    <n v="2545117.9700000002"/>
    <n v="0"/>
    <s v="NO_CONCILIADO"/>
    <m/>
    <m/>
  </r>
  <r>
    <x v="7"/>
    <m/>
    <x v="7"/>
    <x v="92"/>
    <s v="T04456360001"/>
    <s v="DEV"/>
    <n v="445636"/>
    <m/>
    <s v="CONTABILIZACION ORDENES DE TRANSFERENCIA GRACOS"/>
    <m/>
    <m/>
    <m/>
    <m/>
    <m/>
    <m/>
    <n v="82521.960000000006"/>
    <n v="0"/>
    <s v="NO_CONCILIADO"/>
    <m/>
    <m/>
  </r>
  <r>
    <x v="7"/>
    <m/>
    <x v="7"/>
    <x v="92"/>
    <s v="T04456380001"/>
    <s v="DEV"/>
    <n v="445638"/>
    <m/>
    <s v="CONTABILIZACION ORDENES DE TRANSFERENCIA GRACOS"/>
    <m/>
    <m/>
    <m/>
    <m/>
    <m/>
    <m/>
    <n v="94580.26"/>
    <n v="0"/>
    <s v="NO_CONCILIADO"/>
    <m/>
    <m/>
  </r>
  <r>
    <x v="7"/>
    <m/>
    <x v="7"/>
    <x v="92"/>
    <s v="T04456460001"/>
    <s v="DEV"/>
    <n v="445646"/>
    <m/>
    <s v="CONTABILIZACION ORDENES DE TRANSFERENCIA GRACOS"/>
    <m/>
    <m/>
    <m/>
    <m/>
    <m/>
    <m/>
    <n v="1752001.81"/>
    <n v="0"/>
    <s v="NO_CONCILIADO"/>
    <m/>
    <m/>
  </r>
  <r>
    <x v="7"/>
    <m/>
    <x v="7"/>
    <x v="92"/>
    <s v="T04456400001"/>
    <s v="DEV"/>
    <n v="445640"/>
    <m/>
    <s v="CONTABILIZACION ORDENES DE TRANSFERENCIA GRACOS"/>
    <m/>
    <m/>
    <m/>
    <m/>
    <m/>
    <m/>
    <n v="1562558.93"/>
    <n v="0"/>
    <s v="NO_CONCILIADO"/>
    <m/>
    <m/>
  </r>
  <r>
    <x v="7"/>
    <m/>
    <x v="7"/>
    <x v="92"/>
    <s v="T04456420001"/>
    <s v="DEV"/>
    <n v="445642"/>
    <m/>
    <s v="CONTABILIZACION ORDENES DE TRANSFERENCIA GRACOS"/>
    <m/>
    <m/>
    <m/>
    <m/>
    <m/>
    <m/>
    <n v="1741745.77"/>
    <n v="0"/>
    <s v="NO_CONCILIADO"/>
    <m/>
    <m/>
  </r>
  <r>
    <x v="7"/>
    <m/>
    <x v="7"/>
    <x v="92"/>
    <s v="T04456440001"/>
    <s v="DEV"/>
    <n v="445644"/>
    <m/>
    <s v="CONTABILIZACION ORDENES DE TRANSFERENCIA GRACOS"/>
    <m/>
    <m/>
    <m/>
    <m/>
    <m/>
    <m/>
    <n v="493169.72"/>
    <n v="0"/>
    <s v="NO_CONCILIADO"/>
    <m/>
    <m/>
  </r>
  <r>
    <x v="7"/>
    <m/>
    <x v="7"/>
    <x v="92"/>
    <s v="T04456480001"/>
    <s v="DEV"/>
    <n v="445648"/>
    <m/>
    <s v="CONTABILIZACION ORDENES DE TRANSFERENCIA GRACOS"/>
    <m/>
    <m/>
    <m/>
    <m/>
    <m/>
    <m/>
    <n v="4812078.8499999996"/>
    <n v="0"/>
    <s v="NO_CONCILIADO"/>
    <m/>
    <m/>
  </r>
  <r>
    <x v="7"/>
    <m/>
    <x v="7"/>
    <x v="92"/>
    <s v="T04456500001"/>
    <s v="DEV"/>
    <n v="445650"/>
    <m/>
    <s v="CONTABILIZACION ORDENES DE TRANSFERENCIA GRACOS"/>
    <m/>
    <m/>
    <m/>
    <m/>
    <m/>
    <m/>
    <n v="1354548.57"/>
    <n v="0"/>
    <s v="NO_CONCILIADO"/>
    <m/>
    <m/>
  </r>
  <r>
    <x v="7"/>
    <m/>
    <x v="7"/>
    <x v="92"/>
    <s v="T04456520001"/>
    <s v="DEV"/>
    <n v="445652"/>
    <m/>
    <s v="CONTABILIZACION ORDENES DE TRANSFERENCIA GRACOS"/>
    <m/>
    <m/>
    <m/>
    <m/>
    <m/>
    <m/>
    <n v="4783909.3600000003"/>
    <n v="0"/>
    <s v="NO_CONCILIADO"/>
    <m/>
    <m/>
  </r>
  <r>
    <x v="7"/>
    <m/>
    <x v="7"/>
    <x v="92"/>
    <s v="T04456540001"/>
    <s v="DEV"/>
    <n v="445654"/>
    <m/>
    <s v="CONTABILIZACION ORDENES DE TRANSFERENCIA GRACOS"/>
    <m/>
    <m/>
    <m/>
    <m/>
    <m/>
    <m/>
    <n v="4076324.23"/>
    <n v="0"/>
    <s v="NO_CONCILIADO"/>
    <m/>
    <m/>
  </r>
  <r>
    <x v="7"/>
    <m/>
    <x v="7"/>
    <x v="92"/>
    <s v="T04456560001"/>
    <s v="DEV"/>
    <n v="445656"/>
    <m/>
    <s v="CONTABILIZACION ORDENES DE TRANSFERENCIA GRACOS"/>
    <m/>
    <m/>
    <m/>
    <m/>
    <m/>
    <m/>
    <n v="4052461.86"/>
    <n v="0"/>
    <s v="NO_CONCILIADO"/>
    <m/>
    <m/>
  </r>
  <r>
    <x v="7"/>
    <m/>
    <x v="7"/>
    <x v="92"/>
    <s v="T04456580001"/>
    <s v="DEV"/>
    <n v="445658"/>
    <m/>
    <s v="CONTABILIZACION ORDENES DE TRANSFERENCIA GRACOS"/>
    <m/>
    <m/>
    <m/>
    <m/>
    <m/>
    <m/>
    <n v="1147441.54"/>
    <n v="0"/>
    <s v="NO_CONCILIADO"/>
    <m/>
    <m/>
  </r>
  <r>
    <x v="7"/>
    <m/>
    <x v="7"/>
    <x v="92"/>
    <s v="T04456600001"/>
    <s v="DEV"/>
    <n v="445660"/>
    <m/>
    <s v="CONTABILIZACION ORDENES DE TRANSFERENCIA GRACOS"/>
    <m/>
    <m/>
    <m/>
    <m/>
    <m/>
    <m/>
    <n v="11130562.449999999"/>
    <n v="0"/>
    <s v="NO_CONCILIADO"/>
    <m/>
    <m/>
  </r>
  <r>
    <x v="7"/>
    <m/>
    <x v="7"/>
    <x v="92"/>
    <s v="T04456620001"/>
    <s v="DEV"/>
    <n v="445662"/>
    <m/>
    <s v="CONTABILIZACION ORDENES DE TRANSFERENCIA GRACOS"/>
    <m/>
    <m/>
    <m/>
    <m/>
    <m/>
    <m/>
    <n v="3151582.99"/>
    <n v="0"/>
    <s v="NO_CONCILIADO"/>
    <m/>
    <m/>
  </r>
  <r>
    <x v="7"/>
    <m/>
    <x v="7"/>
    <x v="92"/>
    <s v="T04456640001"/>
    <s v="DEV"/>
    <n v="445664"/>
    <m/>
    <s v="CONTABILIZACION ORDENES DE TRANSFERENCIA GRACOS"/>
    <m/>
    <m/>
    <m/>
    <m/>
    <m/>
    <m/>
    <n v="11196103.369999999"/>
    <n v="0"/>
    <s v="NO_CONCILIADO"/>
    <m/>
    <m/>
  </r>
  <r>
    <x v="7"/>
    <m/>
    <x v="7"/>
    <x v="92"/>
    <s v="T04456660001"/>
    <s v="DEV"/>
    <n v="445666"/>
    <m/>
    <s v="CONTABILIZACION ORDENES DE TRANSFERENCIA GRACOS"/>
    <m/>
    <m/>
    <m/>
    <m/>
    <m/>
    <m/>
    <n v="2059867.64"/>
    <n v="0"/>
    <s v="NO_CONCILIADO"/>
    <m/>
    <m/>
  </r>
  <r>
    <x v="7"/>
    <m/>
    <x v="7"/>
    <x v="92"/>
    <s v="T04456680001"/>
    <s v="DEV"/>
    <n v="445668"/>
    <m/>
    <s v="CONTABILIZACION ORDENES DE TRANSFERENCIA GRACOS"/>
    <m/>
    <m/>
    <m/>
    <m/>
    <m/>
    <m/>
    <n v="2047809.33"/>
    <n v="0"/>
    <s v="NO_CONCILIADO"/>
    <m/>
    <m/>
  </r>
  <r>
    <x v="7"/>
    <m/>
    <x v="7"/>
    <x v="92"/>
    <s v="T04456700001"/>
    <s v="DEV"/>
    <n v="445670"/>
    <m/>
    <s v="CONTABILIZACION ORDENES DE TRANSFERENCIA GRACOS"/>
    <m/>
    <m/>
    <m/>
    <m/>
    <m/>
    <m/>
    <n v="579830.66"/>
    <n v="0"/>
    <s v="NO_CONCILIADO"/>
    <m/>
    <m/>
  </r>
  <r>
    <x v="7"/>
    <m/>
    <x v="7"/>
    <x v="92"/>
    <s v="T04456720001"/>
    <s v="DEV"/>
    <n v="445672"/>
    <m/>
    <s v="CONTABILIZACION ORDENES DE TRANSFERENCIA GRACOS"/>
    <m/>
    <m/>
    <m/>
    <m/>
    <m/>
    <m/>
    <n v="13906122.5"/>
    <n v="0"/>
    <s v="NO_CONCILIADO"/>
    <m/>
    <m/>
  </r>
  <r>
    <x v="7"/>
    <m/>
    <x v="7"/>
    <x v="92"/>
    <s v="T04456740001"/>
    <s v="DEV"/>
    <n v="445674"/>
    <m/>
    <s v="CONTABILIZACION ORDENES DE TRANSFERENCIA GRACOS"/>
    <m/>
    <m/>
    <m/>
    <m/>
    <m/>
    <m/>
    <n v="13634773.76"/>
    <n v="0"/>
    <s v="NO_CONCILIADO"/>
    <m/>
    <m/>
  </r>
  <r>
    <x v="7"/>
    <m/>
    <x v="7"/>
    <x v="92"/>
    <s v="T04456760001"/>
    <s v="DEV"/>
    <n v="445676"/>
    <m/>
    <s v="CONTABILIZACION ORDENES DE TRANSFERENCIA GRACOS"/>
    <m/>
    <m/>
    <m/>
    <m/>
    <m/>
    <m/>
    <n v="17484458.68"/>
    <n v="0"/>
    <s v="NO_CONCILIADO"/>
    <m/>
    <m/>
  </r>
  <r>
    <x v="7"/>
    <m/>
    <x v="7"/>
    <x v="92"/>
    <s v="T04456780001"/>
    <s v="DEV"/>
    <n v="445678"/>
    <m/>
    <s v="CONTABILIZACION ORDENES DE TRANSFERENCIA GRACOS"/>
    <m/>
    <m/>
    <m/>
    <m/>
    <m/>
    <m/>
    <n v="6734109.5300000003"/>
    <n v="0"/>
    <s v="NO_CONCILIADO"/>
    <m/>
    <m/>
  </r>
  <r>
    <x v="7"/>
    <m/>
    <x v="7"/>
    <x v="92"/>
    <s v="T04456800001"/>
    <s v="DEV"/>
    <n v="445680"/>
    <m/>
    <s v="CONTABILIZACION ORDENES DE TRANSFERENCIA GRACOS"/>
    <m/>
    <m/>
    <m/>
    <m/>
    <m/>
    <m/>
    <n v="78083208.090000004"/>
    <n v="0"/>
    <s v="NO_CONCILIADO"/>
    <m/>
    <m/>
  </r>
  <r>
    <x v="7"/>
    <m/>
    <x v="7"/>
    <x v="92"/>
    <s v="T04456820001"/>
    <s v="DEV"/>
    <n v="445682"/>
    <m/>
    <s v="CONTABILIZACION ORDENES DE TRANSFERENCIA GRACOS"/>
    <m/>
    <m/>
    <m/>
    <m/>
    <m/>
    <m/>
    <n v="33560118.469999999"/>
    <n v="0"/>
    <s v="NO_CONCILIADO"/>
    <m/>
    <m/>
  </r>
  <r>
    <x v="7"/>
    <m/>
    <x v="7"/>
    <x v="92"/>
    <s v="T04456840001"/>
    <s v="DEV"/>
    <n v="445684"/>
    <m/>
    <s v="CONTABILIZACION ORDENES DE TRANSFERENCIA GRACOS"/>
    <m/>
    <m/>
    <m/>
    <m/>
    <m/>
    <m/>
    <n v="5976843.46"/>
    <n v="0"/>
    <s v="NO_CONCILIADO"/>
    <m/>
    <m/>
  </r>
  <r>
    <x v="7"/>
    <m/>
    <x v="7"/>
    <x v="92"/>
    <s v="T04456860001"/>
    <s v="DEV"/>
    <n v="445686"/>
    <m/>
    <s v="CONTABILIZACION ORDENES DE TRANSFERENCIA GRACOS"/>
    <m/>
    <m/>
    <m/>
    <m/>
    <m/>
    <m/>
    <n v="8860.17"/>
    <n v="0"/>
    <s v="NO_CONCILIADO"/>
    <m/>
    <m/>
  </r>
  <r>
    <x v="7"/>
    <m/>
    <x v="7"/>
    <x v="92"/>
    <s v="T04456880001"/>
    <s v="DEV"/>
    <n v="445688"/>
    <m/>
    <s v="CONTABILIZACION ORDENES DE TRANSFERENCIA GRACOS"/>
    <m/>
    <m/>
    <m/>
    <m/>
    <m/>
    <m/>
    <n v="14431.52"/>
    <n v="0"/>
    <s v="NO_CONCILIADO"/>
    <m/>
    <m/>
  </r>
  <r>
    <x v="7"/>
    <m/>
    <x v="7"/>
    <x v="92"/>
    <s v="T04456900001"/>
    <s v="DEV"/>
    <n v="445690"/>
    <m/>
    <s v="CONTABILIZACION ORDENES DE TRANSFERENCIA GRACOS"/>
    <m/>
    <m/>
    <m/>
    <m/>
    <m/>
    <m/>
    <n v="536.30999999999995"/>
    <n v="0"/>
    <s v="NO_CONCILIADO"/>
    <m/>
    <m/>
  </r>
  <r>
    <x v="7"/>
    <m/>
    <x v="7"/>
    <x v="92"/>
    <s v="T04456920001"/>
    <s v="DEV"/>
    <n v="445692"/>
    <m/>
    <s v="CONTABILIZACION ORDENES DE TRANSFERENCIA GRACOS"/>
    <m/>
    <m/>
    <m/>
    <m/>
    <m/>
    <m/>
    <n v="467.92"/>
    <n v="0"/>
    <s v="NO_CONCILIADO"/>
    <m/>
    <m/>
  </r>
  <r>
    <x v="7"/>
    <m/>
    <x v="7"/>
    <x v="92"/>
    <s v="T04456940001"/>
    <s v="DEV"/>
    <n v="445694"/>
    <m/>
    <s v="CONTABILIZACION ORDENES DE TRANSFERENCIA GRACOS"/>
    <m/>
    <m/>
    <m/>
    <m/>
    <m/>
    <m/>
    <n v="12147.96"/>
    <n v="0"/>
    <s v="NO_CONCILIADO"/>
    <m/>
    <m/>
  </r>
  <r>
    <x v="7"/>
    <m/>
    <x v="7"/>
    <x v="92"/>
    <s v="T04456960001"/>
    <s v="DEV"/>
    <n v="445696"/>
    <m/>
    <s v="CONTABILIZACION ORDENES DE TRANSFERENCIA GRACOS"/>
    <m/>
    <m/>
    <m/>
    <m/>
    <m/>
    <m/>
    <n v="12147.96"/>
    <n v="0"/>
    <s v="NO_CONCILIADO"/>
    <m/>
    <m/>
  </r>
  <r>
    <x v="7"/>
    <m/>
    <x v="7"/>
    <x v="92"/>
    <s v="T04456980001"/>
    <s v="DEV"/>
    <n v="445698"/>
    <m/>
    <s v="CONTABILIZACION ORDENES DE TRANSFERENCIA GRACOS"/>
    <m/>
    <m/>
    <m/>
    <m/>
    <m/>
    <m/>
    <n v="12147.96"/>
    <n v="0"/>
    <s v="NO_CONCILIADO"/>
    <m/>
    <m/>
  </r>
  <r>
    <x v="7"/>
    <m/>
    <x v="7"/>
    <x v="92"/>
    <s v="T04457000001"/>
    <s v="DEV"/>
    <n v="445700"/>
    <m/>
    <s v="CONTABILIZACION ORDENES DE TRANSFERENCIA GRACOS"/>
    <m/>
    <m/>
    <m/>
    <m/>
    <m/>
    <m/>
    <n v="12147.96"/>
    <n v="0"/>
    <s v="NO_CONCILIADO"/>
    <m/>
    <m/>
  </r>
  <r>
    <x v="7"/>
    <m/>
    <x v="7"/>
    <x v="92"/>
    <s v="T04457020001"/>
    <s v="DEV"/>
    <n v="445702"/>
    <m/>
    <s v="CONTABILIZACION ORDENES DE TRANSFERENCIA GRACOS"/>
    <m/>
    <m/>
    <m/>
    <m/>
    <m/>
    <m/>
    <n v="12147.96"/>
    <n v="0"/>
    <s v="NO_CONCILIADO"/>
    <m/>
    <m/>
  </r>
  <r>
    <x v="7"/>
    <m/>
    <x v="7"/>
    <x v="92"/>
    <s v="T04457040001"/>
    <s v="DEV"/>
    <n v="445704"/>
    <m/>
    <s v="CONTABILIZACION ORDENES DE TRANSFERENCIA GRACOS"/>
    <m/>
    <m/>
    <m/>
    <m/>
    <m/>
    <m/>
    <n v="223734.1"/>
    <n v="0"/>
    <s v="NO_CONCILIADO"/>
    <m/>
    <m/>
  </r>
  <r>
    <x v="7"/>
    <m/>
    <x v="7"/>
    <x v="92"/>
    <s v="T04457060001"/>
    <s v="DEV"/>
    <n v="445706"/>
    <m/>
    <s v="CONTABILIZACION ORDENES DE TRANSFERENCIA GRACOS"/>
    <m/>
    <m/>
    <m/>
    <m/>
    <m/>
    <m/>
    <n v="5100.41"/>
    <n v="0"/>
    <s v="NO_CONCILIADO"/>
    <m/>
    <m/>
  </r>
  <r>
    <x v="7"/>
    <m/>
    <x v="7"/>
    <x v="92"/>
    <s v="T04457140001"/>
    <s v="DEV"/>
    <n v="445714"/>
    <m/>
    <s v="CONTABILIZACION ORDENES DE TRANSFERENCIA GRACOS"/>
    <m/>
    <m/>
    <m/>
    <m/>
    <m/>
    <m/>
    <n v="4293.3999999999996"/>
    <n v="0"/>
    <s v="NO_CONCILIADO"/>
    <m/>
    <m/>
  </r>
  <r>
    <x v="7"/>
    <m/>
    <x v="7"/>
    <x v="92"/>
    <s v="T04457080001"/>
    <s v="DEV"/>
    <n v="445708"/>
    <m/>
    <s v="CONTABILIZACION ORDENES DE TRANSFERENCIA GRACOS"/>
    <m/>
    <m/>
    <m/>
    <m/>
    <m/>
    <m/>
    <n v="3131.38"/>
    <n v="0"/>
    <s v="NO_CONCILIADO"/>
    <m/>
    <m/>
  </r>
  <r>
    <x v="7"/>
    <m/>
    <x v="7"/>
    <x v="92"/>
    <s v="T04457100001"/>
    <s v="DEV"/>
    <n v="445710"/>
    <m/>
    <s v="CONTABILIZACION ORDENES DE TRANSFERENCIA GRACOS"/>
    <m/>
    <m/>
    <m/>
    <m/>
    <m/>
    <m/>
    <n v="189.54"/>
    <n v="0"/>
    <s v="NO_CONCILIADO"/>
    <m/>
    <m/>
  </r>
  <r>
    <x v="7"/>
    <m/>
    <x v="7"/>
    <x v="92"/>
    <s v="T04457120001"/>
    <s v="DEV"/>
    <n v="445712"/>
    <m/>
    <s v="CONTABILIZACION ORDENES DE TRANSFERENCIA GRACOS"/>
    <m/>
    <m/>
    <m/>
    <m/>
    <m/>
    <m/>
    <n v="165.39"/>
    <n v="0"/>
    <s v="NO_CONCILIADO"/>
    <m/>
    <m/>
  </r>
  <r>
    <x v="7"/>
    <m/>
    <x v="7"/>
    <x v="92"/>
    <s v="T04457160001"/>
    <s v="DEV"/>
    <n v="445716"/>
    <m/>
    <s v="CONTABILIZACION ORDENES DE TRANSFERENCIA GRACOS"/>
    <m/>
    <m/>
    <m/>
    <m/>
    <m/>
    <m/>
    <n v="4293.3999999999996"/>
    <n v="0"/>
    <s v="NO_CONCILIADO"/>
    <m/>
    <m/>
  </r>
  <r>
    <x v="7"/>
    <m/>
    <x v="7"/>
    <x v="92"/>
    <s v="T04457180001"/>
    <s v="DEV"/>
    <n v="445718"/>
    <m/>
    <s v="CONTABILIZACION ORDENES DE TRANSFERENCIA GRACOS"/>
    <m/>
    <m/>
    <m/>
    <m/>
    <m/>
    <m/>
    <n v="4293.3999999999996"/>
    <n v="0"/>
    <s v="NO_CONCILIADO"/>
    <m/>
    <m/>
  </r>
  <r>
    <x v="7"/>
    <m/>
    <x v="7"/>
    <x v="92"/>
    <s v="T04457200001"/>
    <s v="DEV"/>
    <n v="445720"/>
    <m/>
    <s v="CONTABILIZACION ORDENES DE TRANSFERENCIA GRACOS"/>
    <m/>
    <m/>
    <m/>
    <m/>
    <m/>
    <m/>
    <n v="4293.3999999999996"/>
    <n v="0"/>
    <s v="NO_CONCILIADO"/>
    <m/>
    <m/>
  </r>
  <r>
    <x v="7"/>
    <m/>
    <x v="7"/>
    <x v="92"/>
    <s v="T04457220001"/>
    <s v="DEV"/>
    <n v="445722"/>
    <m/>
    <s v="CONTABILIZACION ORDENES DE TRANSFERENCIA GRACOS"/>
    <m/>
    <m/>
    <m/>
    <m/>
    <m/>
    <m/>
    <n v="4293.3999999999996"/>
    <n v="0"/>
    <s v="NO_CONCILIADO"/>
    <m/>
    <m/>
  </r>
  <r>
    <x v="7"/>
    <m/>
    <x v="7"/>
    <x v="92"/>
    <s v="T04457240001"/>
    <s v="DEV"/>
    <n v="445724"/>
    <m/>
    <s v="CONTABILIZACION ORDENES DE TRANSFERENCIA GRACOS"/>
    <m/>
    <m/>
    <m/>
    <m/>
    <m/>
    <m/>
    <n v="39637.83"/>
    <n v="0"/>
    <s v="NO_CONCILIADO"/>
    <m/>
    <m/>
  </r>
  <r>
    <x v="7"/>
    <m/>
    <x v="7"/>
    <x v="92"/>
    <s v="T04457260001"/>
    <s v="DEV"/>
    <n v="445726"/>
    <m/>
    <s v="CONTABILIZACION ORDENES DE TRANSFERENCIA GRACOS"/>
    <m/>
    <m/>
    <m/>
    <m/>
    <m/>
    <m/>
    <n v="24335.439999999999"/>
    <n v="0"/>
    <s v="NO_CONCILIADO"/>
    <m/>
    <m/>
  </r>
  <r>
    <x v="7"/>
    <m/>
    <x v="7"/>
    <x v="92"/>
    <s v="T04457280001"/>
    <s v="DEV"/>
    <n v="445728"/>
    <m/>
    <s v="CONTABILIZACION ORDENES DE TRANSFERENCIA GRACOS"/>
    <m/>
    <m/>
    <m/>
    <m/>
    <m/>
    <m/>
    <n v="1472.98"/>
    <n v="0"/>
    <s v="NO_CONCILIADO"/>
    <m/>
    <m/>
  </r>
  <r>
    <x v="7"/>
    <m/>
    <x v="7"/>
    <x v="92"/>
    <s v="T04457300001"/>
    <s v="DEV"/>
    <n v="445730"/>
    <m/>
    <s v="CONTABILIZACION ORDENES DE TRANSFERENCIA GRACOS"/>
    <m/>
    <m/>
    <m/>
    <m/>
    <m/>
    <m/>
    <n v="1285.22"/>
    <n v="0"/>
    <s v="NO_CONCILIADO"/>
    <m/>
    <m/>
  </r>
  <r>
    <x v="7"/>
    <m/>
    <x v="7"/>
    <x v="92"/>
    <s v="T04457320001"/>
    <s v="DEV"/>
    <n v="445732"/>
    <m/>
    <s v="CONTABILIZACION ORDENES DE TRANSFERENCIA GRACOS"/>
    <m/>
    <m/>
    <m/>
    <m/>
    <m/>
    <m/>
    <n v="33365.74"/>
    <n v="0"/>
    <s v="NO_CONCILIADO"/>
    <m/>
    <m/>
  </r>
  <r>
    <x v="7"/>
    <m/>
    <x v="7"/>
    <x v="92"/>
    <s v="T04457340001"/>
    <s v="DEV"/>
    <n v="445734"/>
    <m/>
    <s v="CONTABILIZACION ORDENES DE TRANSFERENCIA GRACOS"/>
    <m/>
    <m/>
    <m/>
    <m/>
    <m/>
    <m/>
    <n v="33365.74"/>
    <n v="0"/>
    <s v="NO_CONCILIADO"/>
    <m/>
    <m/>
  </r>
  <r>
    <x v="7"/>
    <m/>
    <x v="7"/>
    <x v="92"/>
    <s v="T04457360001"/>
    <s v="DEV"/>
    <n v="445736"/>
    <m/>
    <s v="CONTABILIZACION ORDENES DE TRANSFERENCIA GRACOS"/>
    <m/>
    <m/>
    <m/>
    <m/>
    <m/>
    <m/>
    <n v="33365.74"/>
    <n v="0"/>
    <s v="NO_CONCILIADO"/>
    <m/>
    <m/>
  </r>
  <r>
    <x v="7"/>
    <m/>
    <x v="7"/>
    <x v="92"/>
    <s v="T04457380001"/>
    <s v="DEV"/>
    <n v="445738"/>
    <m/>
    <s v="CONTABILIZACION ORDENES DE TRANSFERENCIA GRACOS"/>
    <m/>
    <m/>
    <m/>
    <m/>
    <m/>
    <m/>
    <n v="33365.74"/>
    <n v="0"/>
    <s v="NO_CONCILIADO"/>
    <m/>
    <m/>
  </r>
  <r>
    <x v="7"/>
    <m/>
    <x v="7"/>
    <x v="92"/>
    <s v="T04457400001"/>
    <s v="DEV"/>
    <n v="445740"/>
    <m/>
    <s v="CONTABILIZACION ORDENES DE TRANSFERENCIA GRACOS"/>
    <m/>
    <m/>
    <m/>
    <m/>
    <m/>
    <m/>
    <n v="33365.74"/>
    <n v="0"/>
    <s v="NO_CONCILIADO"/>
    <m/>
    <m/>
  </r>
  <r>
    <x v="7"/>
    <m/>
    <x v="7"/>
    <x v="92"/>
    <s v="T04457420001"/>
    <s v="DEV"/>
    <n v="445742"/>
    <m/>
    <s v="CONTABILIZACION ORDENES DE TRANSFERENCIA GRACOS"/>
    <m/>
    <m/>
    <m/>
    <m/>
    <m/>
    <m/>
    <n v="4103.8599999999997"/>
    <n v="0"/>
    <s v="NO_CONCILIADO"/>
    <m/>
    <m/>
  </r>
  <r>
    <x v="7"/>
    <m/>
    <x v="7"/>
    <x v="92"/>
    <s v="T04457440001"/>
    <s v="DEV"/>
    <n v="445744"/>
    <m/>
    <s v="CONTABILIZACION ORDENES DE TRANSFERENCIA GRACOS"/>
    <m/>
    <m/>
    <m/>
    <m/>
    <m/>
    <m/>
    <n v="11680.04"/>
    <n v="0"/>
    <s v="NO_CONCILIADO"/>
    <m/>
    <m/>
  </r>
  <r>
    <x v="7"/>
    <m/>
    <x v="7"/>
    <x v="92"/>
    <s v="T04457460001"/>
    <s v="DEV"/>
    <n v="445746"/>
    <m/>
    <s v="CONTABILIZACION ORDENES DE TRANSFERENCIA GRACOS"/>
    <m/>
    <m/>
    <m/>
    <m/>
    <m/>
    <m/>
    <n v="31892.76"/>
    <n v="0"/>
    <s v="NO_CONCILIADO"/>
    <m/>
    <m/>
  </r>
  <r>
    <x v="7"/>
    <m/>
    <x v="7"/>
    <x v="92"/>
    <s v="T04457490001"/>
    <s v="DEV"/>
    <n v="445749"/>
    <m/>
    <s v="CONTABILIZACION ORDENES DE TRANSFERENCIA GRACOS"/>
    <m/>
    <m/>
    <m/>
    <m/>
    <m/>
    <m/>
    <n v="3287.79"/>
    <n v="0"/>
    <s v="NO_CONCILIADO"/>
    <m/>
    <m/>
  </r>
  <r>
    <x v="7"/>
    <m/>
    <x v="7"/>
    <x v="92"/>
    <s v="T04457510001"/>
    <s v="DEV"/>
    <n v="445751"/>
    <m/>
    <s v="CONTABILIZACION ORDENES DE TRANSFERENCIA GRACOS"/>
    <m/>
    <m/>
    <m/>
    <m/>
    <m/>
    <m/>
    <n v="9030.2999999999993"/>
    <n v="0"/>
    <s v="NO_CONCILIADO"/>
    <m/>
    <m/>
  </r>
  <r>
    <x v="7"/>
    <m/>
    <x v="7"/>
    <x v="92"/>
    <s v="T04457530001"/>
    <s v="DEV"/>
    <n v="445753"/>
    <m/>
    <s v="CONTABILIZACION ORDENES DE TRANSFERENCIA GRACOS"/>
    <m/>
    <m/>
    <m/>
    <m/>
    <m/>
    <m/>
    <n v="32080.52"/>
    <n v="0"/>
    <s v="NO_CONCILIADO"/>
    <m/>
    <m/>
  </r>
  <r>
    <x v="1"/>
    <m/>
    <x v="1"/>
    <x v="93"/>
    <s v="O21172530002"/>
    <s v="BOD"/>
    <n v="2117253"/>
    <m/>
    <s v="00099021001 DEPOSITO DE EFECTIVO, DEPOSITANTE: JAIME MITA PARIHUANA, CONCEPTO: REVERSION TOTAL, CUENTA DE DEPOSITO: CUENTA UNICA DEL TESORO"/>
    <m/>
    <m/>
    <m/>
    <m/>
    <m/>
    <m/>
    <n v="0"/>
    <n v="4009"/>
    <s v="NO_CONCILIADO"/>
    <m/>
    <m/>
  </r>
  <r>
    <x v="1"/>
    <m/>
    <x v="1"/>
    <x v="93"/>
    <s v="O21172580002"/>
    <s v="BOD"/>
    <n v="2117258"/>
    <m/>
    <s v="00099021001 DEPOSITO DE EFECTIVO, DEPOSITANTE: LOURDES LAYME PADILLA, CONCEPTO: POR DOBLE PERCEPCION, CUENTA DE DEPOSITO: CUENTA UNICA DEL TESORO"/>
    <m/>
    <m/>
    <m/>
    <m/>
    <m/>
    <m/>
    <n v="0"/>
    <n v="3837.36"/>
    <s v="NO_CONCILIADO"/>
    <m/>
    <m/>
  </r>
  <r>
    <x v="1"/>
    <m/>
    <x v="1"/>
    <x v="93"/>
    <s v="O21172660002"/>
    <s v="BOD"/>
    <n v="2117266"/>
    <m/>
    <s v="00099021001 DEPOSITO DE EFECTIVO, DEPOSITANTE: PABLO HERNAN MENDIETA OSSIO, CONCEPTO: REMUNERACIONES EN EXCESO MESES: AGOSTO Y SEPTIEMBRE 2009 Y ABRIL, MAYO,JUNIO,AGOSTO Y NOVIEMBRE 2010, CUENTA DE DEPOSITO: CUENTA UNICA DEL TESORO"/>
    <m/>
    <m/>
    <m/>
    <m/>
    <m/>
    <m/>
    <n v="0"/>
    <n v="223.58"/>
    <s v="NO_CONCILIADO"/>
    <m/>
    <m/>
  </r>
  <r>
    <x v="1"/>
    <m/>
    <x v="1"/>
    <x v="93"/>
    <s v="J05492460001"/>
    <s v="NTE"/>
    <n v="5754180"/>
    <m/>
    <s v="De: 00099021001 De 00099021001 A:0759069001 Transferencia de recursos para la reposición adjunto TRL"/>
    <m/>
    <m/>
    <m/>
    <m/>
    <m/>
    <m/>
    <n v="250000000"/>
    <n v="0"/>
    <s v="NO_CONCILIADO"/>
    <m/>
    <m/>
  </r>
  <r>
    <x v="1"/>
    <m/>
    <x v="1"/>
    <x v="94"/>
    <s v="O21174450002"/>
    <s v="BOD"/>
    <n v="2117445"/>
    <m/>
    <s v="00099021001 DEPOSITO DE EFECTIVO, DEPOSITANTE: JACINTA LAZCANO GUTIERREZ, CONCEPTO: REVERSION DE BOLETA HABER MENSUAL MES DE ABRIL, CUENTA DE DEPOSITO: CUENTA UNICA DEL TESORO"/>
    <m/>
    <m/>
    <m/>
    <m/>
    <m/>
    <m/>
    <n v="0"/>
    <n v="8432.2099999999991"/>
    <s v="NO_CONCILIADO"/>
    <m/>
    <m/>
  </r>
  <r>
    <x v="1"/>
    <m/>
    <x v="1"/>
    <x v="94"/>
    <s v="O21175550002"/>
    <s v="BOD"/>
    <n v="2117555"/>
    <m/>
    <s v="00099021001 DEPOSITO DE EFECTIVO, DEPOSITANTE: JUAN CARLOS FERNANDEZ COLQUE, CONCEPTO: DEVOLUCION POR TOPE SALARIAL DE MARZO DEL 2023, CUENTA DE DEPOSITO: CUENTA UNICA DEL TESORO"/>
    <m/>
    <m/>
    <m/>
    <m/>
    <m/>
    <m/>
    <n v="0"/>
    <n v="2837.77"/>
    <s v="NO_CONCILIADO"/>
    <m/>
    <m/>
  </r>
  <r>
    <x v="28"/>
    <m/>
    <x v="28"/>
    <x v="94"/>
    <s v="Q18228730002"/>
    <s v="CRV"/>
    <n v="1822873"/>
    <m/>
    <s v="NUMERO DE LIBRETA CUT: 00302014201 OPERACIÓN E75 TRANSFERENCIA DE LA CUENTA FISCAL BUN A LA CUT EN MN TRANSFERENCIA DE FONDOS A SOLICITUD DE: SERVICIO DEPARTAMENTAL DE RIEGO POTOSI CITE:SEDERI/PT/83/2023 CTA. 3987 LIBRETA NÂ°00302014201 BANCO CENTRAL DE BOLIVIA"/>
    <m/>
    <m/>
    <m/>
    <m/>
    <m/>
    <m/>
    <n v="0"/>
    <n v="1067280"/>
    <s v="NO_CONCILIADO"/>
    <m/>
    <m/>
  </r>
  <r>
    <x v="2"/>
    <m/>
    <x v="2"/>
    <x v="94"/>
    <s v="Q18228750002"/>
    <s v="CRV"/>
    <n v="1822875"/>
    <m/>
    <s v="NUMERO DE LIBRETA CUT: 00086071101 OPERACIÓN E75 TRANSFERENCIA DE LA CUENTA FISCAL BUN A LA CUT EN MN TRANSFERENCIA DE FONDOS A SOLICITUD DE: GOB. AUTONOMO MUNICIPAL DE UYUNI CITE:OF/GAMU/DESP/MAE NÂ° 0649/2023 CTA. 3987 LIBRETA NÂ°00086071101 BANCO CENTRAL DE BOLIVIA"/>
    <m/>
    <m/>
    <m/>
    <m/>
    <m/>
    <m/>
    <n v="0"/>
    <n v="6538.03"/>
    <s v="NO_CONCILIADO"/>
    <m/>
    <m/>
  </r>
  <r>
    <x v="20"/>
    <m/>
    <x v="20"/>
    <x v="94"/>
    <s v="G22914620001"/>
    <s v="CVD"/>
    <n v="2291462"/>
    <m/>
    <s v="COBRO COSTOS DE PAPELERIA SEGUN TRANSFERENCIA DEL EXTERIOR POR ORDEN DE RAINBOW GATE INTERNATIONAL LIMITED REF.: CRED 21.00 FEE DECTED - 0149357 LIB. 00593012001 EMPRESA ESTATAL YACANA - RECURSOS PROPIOS"/>
    <m/>
    <m/>
    <m/>
    <m/>
    <m/>
    <m/>
    <n v="50"/>
    <n v="0"/>
    <s v="NO_CONCILIADO"/>
    <m/>
    <m/>
  </r>
  <r>
    <x v="6"/>
    <m/>
    <x v="6"/>
    <x v="95"/>
    <s v="O21177380002"/>
    <s v="BOD"/>
    <n v="2117738"/>
    <m/>
    <s v="00099021001 DEPOSITO DE EFECTIVO, DEPOSITANTE: OSCAR JULIO ARCE PERALTA, CONCEPTO: DOBLE PERCEPCION, CUENTA DE DEPOSITO: CUENTA UNICA DEL TESORO/DJBR"/>
    <m/>
    <m/>
    <m/>
    <m/>
    <m/>
    <m/>
    <n v="0"/>
    <n v="2681.53"/>
    <s v="NO_CONCILIADO"/>
    <m/>
    <m/>
  </r>
  <r>
    <x v="1"/>
    <m/>
    <x v="1"/>
    <x v="95"/>
    <s v="O21177900002"/>
    <s v="BOD"/>
    <n v="2117790"/>
    <m/>
    <s v="00099021001 DEPOSITO DE EFECTIVO, DEPOSITANTE: EUGENIA QUISPE CHOQUE, CONCEPTO: REGULARIZACION POR TOPE SALARIAL, CUENTA DE DEPOSITO: CUENTA UNICA DEL TESORO"/>
    <m/>
    <m/>
    <m/>
    <m/>
    <m/>
    <m/>
    <n v="0"/>
    <n v="508.11"/>
    <s v="NO_CONCILIADO"/>
    <m/>
    <m/>
  </r>
  <r>
    <x v="1"/>
    <m/>
    <x v="1"/>
    <x v="95"/>
    <s v="O21177960002"/>
    <s v="BOD"/>
    <n v="2117796"/>
    <m/>
    <s v="00099021001 DEPOSITO DE EFECTIVO, DEPOSITANTE: AIDA VIRGINIA CHOQUE DE MENDOZA, CONCEPTO: REGULARIZACION POR TOPE SALARIAL, CUENTA DE DEPOSITO: CUENTA UNICA DEL TESORO"/>
    <m/>
    <m/>
    <m/>
    <m/>
    <m/>
    <m/>
    <n v="0"/>
    <n v="1756.64"/>
    <s v="NO_CONCILIADO"/>
    <m/>
    <m/>
  </r>
  <r>
    <x v="6"/>
    <m/>
    <x v="6"/>
    <x v="95"/>
    <s v="O21177970002"/>
    <s v="BOD"/>
    <n v="2117797"/>
    <m/>
    <s v="00099021001 DEPOSITO DE EFECTIVO, DEPOSITANTE: RAFAEL IVAN SAGARNAGA CASTAÑOS, CONCEPTO: DEVOLUCION TOPE SALARIAL - SEPTIEMBRE - OCTUBRE - NOVIEMBRE - DICIEMBRE 2022, CUENTA DE DEPOSITO: CUENTA UNICA DEL TESORO/DJBR"/>
    <m/>
    <m/>
    <m/>
    <m/>
    <m/>
    <m/>
    <n v="0"/>
    <n v="40780"/>
    <s v="NO_CONCILIADO"/>
    <m/>
    <m/>
  </r>
  <r>
    <x v="1"/>
    <m/>
    <x v="1"/>
    <x v="95"/>
    <s v="O21178230002"/>
    <s v="BOD"/>
    <n v="2117823"/>
    <m/>
    <s v="00099021001 DEPOSITO DE EFECTIVO, DEPOSITANTE: WINNER JESUS TICONA PAREDES, CONCEPTO: REGULARIZACION POR TOPE SALARIAL, CUENTA DE DEPOSITO: CUENTA UNICA DEL TESORO"/>
    <m/>
    <m/>
    <m/>
    <m/>
    <m/>
    <m/>
    <n v="0"/>
    <n v="508.5"/>
    <s v="NO_CONCILIADO"/>
    <m/>
    <m/>
  </r>
  <r>
    <x v="1"/>
    <m/>
    <x v="1"/>
    <x v="95"/>
    <s v="O21178240002"/>
    <s v="BOD"/>
    <n v="2117824"/>
    <m/>
    <s v="00099021001 DEPOSITO DE EFECTIVO, DEPOSITANTE: FELIPE CALLISAYA MAMANI, CONCEPTO: REGULARIZACIONES POR TOPE SALARIAL, CUENTA DE DEPOSITO: CUENTA UNICA DEL TESORO/DJBR"/>
    <m/>
    <m/>
    <m/>
    <m/>
    <m/>
    <m/>
    <n v="0"/>
    <n v="698.46"/>
    <s v="NO_CONCILIADO"/>
    <m/>
    <m/>
  </r>
  <r>
    <x v="1"/>
    <m/>
    <x v="1"/>
    <x v="95"/>
    <s v="O21178260002"/>
    <s v="BOD"/>
    <n v="2117826"/>
    <m/>
    <s v="00099021001 DEPOSITO DE EFECTIVO, DEPOSITANTE: DANNY RONALD ROCA JIMENEZ, CONCEPTO: REGULARIZACION SUELDO MES DE MAYO 2023, CUENTA DE DEPOSITO: CUENTA UNICA DEL TESORO/DJBR"/>
    <m/>
    <m/>
    <m/>
    <m/>
    <m/>
    <m/>
    <n v="0"/>
    <n v="38.9"/>
    <s v="NO_CONCILIADO"/>
    <m/>
    <m/>
  </r>
  <r>
    <x v="1"/>
    <m/>
    <x v="1"/>
    <x v="95"/>
    <s v="O21178280002"/>
    <s v="BOD"/>
    <n v="2117828"/>
    <m/>
    <s v="00099021001 DEPOSITO DE EFECTIVO, DEPOSITANTE: LUIS ADOLFO SUCUJAYO CHAVEZ, CONCEPTO: REGULARIZACION POR TOPE SALARIAL MES DE MAYO, CUENTA DE DEPOSITO: CUENTA UNICA DEL TESORO"/>
    <m/>
    <m/>
    <m/>
    <m/>
    <m/>
    <m/>
    <n v="0"/>
    <n v="1122.98"/>
    <s v="NO_CONCILIADO"/>
    <m/>
    <m/>
  </r>
  <r>
    <x v="1"/>
    <m/>
    <x v="1"/>
    <x v="95"/>
    <s v="O21178510002"/>
    <s v="BOD"/>
    <n v="2117851"/>
    <m/>
    <s v="00099021001 DEPOSITO DE EFECTIVO, DEPOSITANTE: WILFREDO MATIAS POMA, CONCEPTO: DEV. POR CONCEPTO DE TOPE SALARIAL, CUENTA DE DEPOSITO: CUENTA UNICA DEL TESORO"/>
    <m/>
    <m/>
    <m/>
    <m/>
    <m/>
    <m/>
    <n v="0"/>
    <n v="4762.51"/>
    <s v="NO_CONCILIADO"/>
    <m/>
    <m/>
  </r>
  <r>
    <x v="0"/>
    <m/>
    <x v="0"/>
    <x v="95"/>
    <s v="O21178650002"/>
    <s v="BOD"/>
    <n v="2117865"/>
    <m/>
    <s v="00099021001 DEPOSITO DE EFECTIVO, DEPOSITANTE: ROGER APAZA VASQUEZ, CONCEPTO: REGULARIZACION POR TOPE SALARIAL, CUENTA DE DEPOSITO: CUENTA UNICA DEL TESORO"/>
    <m/>
    <m/>
    <m/>
    <m/>
    <m/>
    <m/>
    <n v="0"/>
    <n v="551.99"/>
    <s v="NO_CONCILIADO"/>
    <m/>
    <m/>
  </r>
  <r>
    <x v="1"/>
    <m/>
    <x v="1"/>
    <x v="95"/>
    <s v="B21177990002"/>
    <s v="BOD"/>
    <n v="2117799"/>
    <m/>
    <s v="00099021001 DEP.DE CHEQ.AJENOS,RET.DE CAM.,CONCEPTO: LUIS FERNANDO FRAIJA SAUMA,DEP.: BANCO UNION S.A. , PROCEDENCIA: BANCO UNION S.A., CHEQUE: 191506, FECHA DE EMISION:02/06/2023"/>
    <m/>
    <m/>
    <m/>
    <m/>
    <m/>
    <m/>
    <n v="0"/>
    <n v="826.94"/>
    <s v="NO_CONCILIADO"/>
    <m/>
    <m/>
  </r>
  <r>
    <x v="1"/>
    <m/>
    <x v="1"/>
    <x v="96"/>
    <s v="O21181470002"/>
    <s v="BOD"/>
    <n v="2118147"/>
    <m/>
    <s v="00099021001 DEPOSITO DE EFECTIVO, DEPOSITANTE: ALBERTINA GUTIERREZ QUISPE, CONCEPTO: DEVOLUCION DE RETROACTIVO, CUENTA DE DEPOSITO: CUENTA UNICA DEL TESORO"/>
    <m/>
    <m/>
    <m/>
    <m/>
    <m/>
    <m/>
    <n v="0"/>
    <n v="810"/>
    <s v="NO_CONCILIADO"/>
    <m/>
    <m/>
  </r>
  <r>
    <x v="1"/>
    <m/>
    <x v="1"/>
    <x v="96"/>
    <s v="O21181580002"/>
    <s v="BOD"/>
    <n v="2118158"/>
    <m/>
    <s v="00099021001 DEPOSITO DE EFECTIVO, DEPOSITANTE: ARCIENEGA TITO PATRICIA LEONOR, CONCEPTO: DEVOLUCION, CUENTA DE DEPOSITO: CUENTA UNICA DEL TESORO/DJBR"/>
    <m/>
    <m/>
    <m/>
    <m/>
    <m/>
    <m/>
    <n v="0"/>
    <n v="1867.97"/>
    <s v="NO_CONCILIADO"/>
    <m/>
    <m/>
  </r>
  <r>
    <x v="1"/>
    <m/>
    <x v="1"/>
    <x v="96"/>
    <s v="O21181610002"/>
    <s v="BOD"/>
    <n v="2118161"/>
    <m/>
    <s v="00099021001 DEPOSITO DE EFECTIVO, DEPOSITANTE: MIRIAN VILLALPANDO GUERRERO, CONCEPTO: DEVOLUCION DE SUELDOS Y SALARIOS, CUENTA DE DEPOSITO: CUENTA UNICA DEL TESORO"/>
    <m/>
    <m/>
    <m/>
    <m/>
    <m/>
    <m/>
    <n v="0"/>
    <n v="39743.26"/>
    <s v="NO_CONCILIADO"/>
    <m/>
    <m/>
  </r>
  <r>
    <x v="1"/>
    <m/>
    <x v="1"/>
    <x v="96"/>
    <s v="O21181620002"/>
    <s v="BOD"/>
    <n v="2118162"/>
    <m/>
    <s v="00099021001 DEPOSITO DE EFECTIVO, DEPOSITANTE: RUBEN JUAN ROCHA AGUILAR, CONCEPTO: TOPE SALARIAL, CUENTA DE DEPOSITO: CUENTA UNICA DEL TESORO"/>
    <m/>
    <m/>
    <m/>
    <m/>
    <m/>
    <m/>
    <n v="0"/>
    <n v="793.17"/>
    <s v="NO_CONCILIADO"/>
    <m/>
    <m/>
  </r>
  <r>
    <x v="1"/>
    <m/>
    <x v="1"/>
    <x v="96"/>
    <s v="O21181730002"/>
    <s v="BOD"/>
    <n v="2118173"/>
    <m/>
    <s v="00099021001 DEPOSITO DE EFECTIVO, DEPOSITANTE: ROSARIO MARTHA LARREA ALVAREZ, CONCEPTO: POR EXCEDENTE DEL TOPE SALARIAL, CUENTA DE DEPOSITO: CUENTA UNICA DEL TESORO"/>
    <m/>
    <m/>
    <m/>
    <m/>
    <m/>
    <m/>
    <n v="0"/>
    <n v="1926.01"/>
    <s v="NO_CONCILIADO"/>
    <m/>
    <m/>
  </r>
  <r>
    <x v="1"/>
    <m/>
    <x v="1"/>
    <x v="96"/>
    <s v="O21182110002"/>
    <s v="BOD"/>
    <n v="2118211"/>
    <m/>
    <s v="00099021001 DEPOSITO DE EFECTIVO, DEPOSITANTE: JUAN FELIX QUISPE MEDRANO, CONCEPTO: REGULARIZACIONES POR TOPE SALARIAL, CUENTA DE DEPOSITO: CUENTA UNICA DEL TESORO"/>
    <m/>
    <m/>
    <m/>
    <m/>
    <m/>
    <m/>
    <n v="0"/>
    <n v="294.41000000000003"/>
    <s v="NO_CONCILIADO"/>
    <m/>
    <m/>
  </r>
  <r>
    <x v="1"/>
    <m/>
    <x v="1"/>
    <x v="96"/>
    <s v="O21182160002"/>
    <s v="BOD"/>
    <n v="2118216"/>
    <m/>
    <s v="00099021001 DEPOSITO DE EFECTIVO, DEPOSITANTE: ROLADO VALENTIN MARIN IBAÑEZ, CONCEPTO: REGULARIZACON POR TOPE SALARIAL, CUENTA DE DEPOSITO: CUENTA UNICA DEL TESORO"/>
    <m/>
    <m/>
    <m/>
    <m/>
    <m/>
    <m/>
    <n v="0"/>
    <n v="727.4"/>
    <s v="NO_CONCILIADO"/>
    <m/>
    <m/>
  </r>
  <r>
    <x v="1"/>
    <m/>
    <x v="1"/>
    <x v="96"/>
    <s v="O21182660002"/>
    <s v="BOD"/>
    <n v="2118266"/>
    <m/>
    <s v="00099021001 DEPOSITO DE EFECTIVO, DEPOSITANTE: BENSI COAQUIRA YUJRA, CONCEPTO: REGULARIZACION POR TOPE SALARIAL, CUENTA DE DEPOSITO: CUENTA UNICA DEL TESORO"/>
    <m/>
    <m/>
    <m/>
    <m/>
    <m/>
    <m/>
    <n v="0"/>
    <n v="337.22"/>
    <s v="NO_CONCILIADO"/>
    <m/>
    <m/>
  </r>
  <r>
    <x v="1"/>
    <m/>
    <x v="1"/>
    <x v="96"/>
    <s v="O21183000002"/>
    <s v="BOD"/>
    <n v="2118300"/>
    <m/>
    <s v="00099021001 DEPOSITO DE EFECTIVO, DEPOSITANTE: JUAN RODOLFO SALDAÑA VILLEGAS, CONCEPTO: COMPLEMENTO DEVOLUCION REMUNERACIONES EN EXCESO (UMSA 2008-2009) DEPÓSITO DE FECHA 30-07-2013, CUENTA DE DEPOSITO: CUENTA UNICA DEL TESORO"/>
    <m/>
    <m/>
    <m/>
    <m/>
    <m/>
    <m/>
    <n v="0"/>
    <n v="177.12"/>
    <s v="NO_CONCILIADO"/>
    <m/>
    <m/>
  </r>
  <r>
    <x v="1"/>
    <m/>
    <x v="1"/>
    <x v="96"/>
    <s v="B21181810002"/>
    <s v="BOD"/>
    <n v="2118181"/>
    <m/>
    <s v="00099021001 DEP.DE CHEQ.AJENOS,RET.DE CAM.,CONCEPTO: DEVOLUCION DE CC NO COBRADO FEBRERO 2023,DEP.: LA VITALICIA SEGUROS Y REASEGUROS DE VIDA S.A. , PROCEDENCIA: BANCO BISA S.A., CHEQUE: 80418, FECHA DE EMISION:02/06/2023"/>
    <m/>
    <m/>
    <m/>
    <m/>
    <m/>
    <m/>
    <n v="0"/>
    <n v="8084.2"/>
    <s v="NO_CONCILIADO"/>
    <m/>
    <m/>
  </r>
  <r>
    <x v="1"/>
    <m/>
    <x v="1"/>
    <x v="96"/>
    <s v="B21181830002"/>
    <s v="BOD"/>
    <n v="2118183"/>
    <m/>
    <s v="00099021001 DEP.DE CHEQ.AJENOS,RET.DE CAM.,CONCEPTO: DEVOLUCION DE CC NO COBRADA FEBRERO 2023,DEP.: LA VITALICIA SEGUROS Y REASEGUROS DE VIDA S.A. , PROCEDENCIA: BANCO BISA S.A., CHEQUE: 1867433, FECHA DE EMISION:02/06/2023"/>
    <m/>
    <m/>
    <m/>
    <m/>
    <m/>
    <m/>
    <n v="0"/>
    <n v="10895.36"/>
    <s v="NO_CONCILIADO"/>
    <m/>
    <m/>
  </r>
  <r>
    <x v="1"/>
    <m/>
    <x v="1"/>
    <x v="96"/>
    <s v="B21182040002"/>
    <s v="BOD"/>
    <n v="2118204"/>
    <m/>
    <s v="00099021001 DEP.DE CHEQ.AJENOS,RET.DE CAM.,CONCEPTO: PAGO DENTRO DEL PROCESO CIVIL SEGUIDO POR MEFP C/ EMPRELPAZ,DEP.: MINISTERIO DE ECONOMIA Y FINANZAS PUBLICAS , PROCEDENCIA: BANCO UNION S.A., CHEQUE: 20250, FECHA DE EMISION:10/05/2023"/>
    <m/>
    <m/>
    <m/>
    <m/>
    <m/>
    <m/>
    <n v="0"/>
    <n v="137083.6"/>
    <s v="NO_CONCILIADO"/>
    <m/>
    <m/>
  </r>
  <r>
    <x v="19"/>
    <m/>
    <x v="19"/>
    <x v="96"/>
    <s v="B21182190002"/>
    <s v="BOD"/>
    <n v="2118219"/>
    <m/>
    <s v="00099021001 DEP.DE CHEQ.AJENOS,RET.DE CAM.,CONCEPTO: ABEL LOPEZ ARRUETA,DEP.: BANCO UNION S.A. , PROCEDENCIA: BANCO UNION S.A., CHEQUE: 191507, FECHA DE EMISION:05/06/2023"/>
    <m/>
    <m/>
    <m/>
    <m/>
    <m/>
    <m/>
    <n v="0"/>
    <n v="1530.98"/>
    <s v="NO_CONCILIADO"/>
    <m/>
    <m/>
  </r>
  <r>
    <x v="15"/>
    <m/>
    <x v="15"/>
    <x v="96"/>
    <s v="B21182270002"/>
    <s v="BOD"/>
    <n v="2118227"/>
    <m/>
    <s v="00513032001 DEP.DE CHEQ.AJENOS,RET.DE CAM.,CONCEPTO: REVERSION DE SALDO NO EJECUTADO,DEP.: Y.P.F.B. , PROCEDENCIA: BANCO UNION S.A., CHEQUE: 8632, FECHA DE EMISION:30/05/2023"/>
    <m/>
    <m/>
    <m/>
    <m/>
    <m/>
    <m/>
    <n v="0"/>
    <n v="39115.15"/>
    <s v="NO_CONCILIADO"/>
    <m/>
    <m/>
  </r>
  <r>
    <x v="1"/>
    <m/>
    <x v="1"/>
    <x v="96"/>
    <s v="B21182310002"/>
    <s v="BOD"/>
    <n v="2118231"/>
    <m/>
    <s v="00099021001 DEP.DE CHEQ.AJENOS,RET.DE CAM.,CONCEPTO: PAGO POR DESCUENTO RECURSOS PUBLICOS,DEP.: CAJA NACIONAL DE SALUD , PROCEDENCIA: BANCO UNION S.A., CHEQUE: 68265, FECHA DE EMISION:01/06/2023"/>
    <m/>
    <m/>
    <m/>
    <m/>
    <m/>
    <m/>
    <n v="0"/>
    <n v="12790.75"/>
    <s v="NO_CONCILIADO"/>
    <m/>
    <m/>
  </r>
  <r>
    <x v="14"/>
    <m/>
    <x v="14"/>
    <x v="96"/>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0957.54"/>
    <s v="CONCILIADO_PARCIAL"/>
    <m/>
    <m/>
  </r>
  <r>
    <x v="14"/>
    <m/>
    <x v="14"/>
    <x v="96"/>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3955.76"/>
    <s v="CONCILIADO_PARCIAL"/>
    <m/>
    <m/>
  </r>
  <r>
    <x v="14"/>
    <m/>
    <x v="14"/>
    <x v="96"/>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6074.68"/>
    <s v="CONCILIADO_PARCIAL"/>
    <m/>
    <m/>
  </r>
  <r>
    <x v="1"/>
    <m/>
    <x v="1"/>
    <x v="97"/>
    <s v="O21188740002"/>
    <s v="BOD"/>
    <n v="2118874"/>
    <m/>
    <s v="00099021001 DEPOSITO DE EFECTIVO, DEPOSITANTE: JUANITO QUIUCHACA, CONCEPTO: RENUNCIA VOLUNTARIA, CUENTA DE DEPOSITO: CUENTA UNICA DEL TESORO"/>
    <m/>
    <m/>
    <m/>
    <m/>
    <m/>
    <m/>
    <n v="0"/>
    <n v="3092.67"/>
    <s v="NO_CONCILIADO"/>
    <m/>
    <m/>
  </r>
  <r>
    <x v="1"/>
    <m/>
    <x v="1"/>
    <x v="97"/>
    <s v="O21189270002"/>
    <s v="BOD"/>
    <n v="2118927"/>
    <m/>
    <s v="00099021001 DEPOSITO DE EFECTIVO, DEPOSITANTE: CLAUDIA VERONICA SILVA CORINI, CONCEPTO: DEVOLUCION REMUNERACION MAXIMA NOVIEMBRE Y DICIEMBRE GESTION 2022, CUENTA DE DEPOSITO: CUENTA UNICA DEL TESORO"/>
    <m/>
    <m/>
    <m/>
    <m/>
    <m/>
    <m/>
    <n v="0"/>
    <n v="6333.66"/>
    <s v="NO_CONCILIADO"/>
    <m/>
    <m/>
  </r>
  <r>
    <x v="1"/>
    <m/>
    <x v="1"/>
    <x v="97"/>
    <s v="B21188530002"/>
    <s v="BOD"/>
    <n v="2118853"/>
    <m/>
    <s v="00099021001 DEP.DE CHEQ.AJENOS,RET.DE CAM.,CONCEPTO: DEVOLUCION FONDOS NO COBRADOS CONCILIACION FEBRERO / 2023,DEP.: SEGUROS PROVIDA S.A. , PROCEDENCIA: BANCO NACIONAL DE BOLIVIA S.A., CHEQUE: 2312862, FECHA DE EMISION:07/06/2023"/>
    <m/>
    <m/>
    <m/>
    <m/>
    <m/>
    <m/>
    <n v="0"/>
    <n v="1968.34"/>
    <s v="NO_CONCILIADO"/>
    <m/>
    <m/>
  </r>
  <r>
    <x v="1"/>
    <m/>
    <x v="1"/>
    <x v="98"/>
    <s v="O21192480002"/>
    <s v="BOD"/>
    <n v="2119248"/>
    <m/>
    <s v="00099021001 DEPOSITO DE EFECTIVO, DEPOSITANTE: JUAN PABLO CAMPERO PARADA - IPDSA, CONCEPTO: SOLICITUD DE COBRO POR REPETICION DE PAGO DE IMPUESTOS, CUENTA DE DEPOSITO: CUENTA UNICA DEL TESORO"/>
    <m/>
    <m/>
    <m/>
    <m/>
    <m/>
    <m/>
    <n v="0"/>
    <n v="3100"/>
    <s v="NO_CONCILIADO"/>
    <m/>
    <m/>
  </r>
  <r>
    <x v="1"/>
    <m/>
    <x v="1"/>
    <x v="98"/>
    <s v="O21192560002"/>
    <s v="BOD"/>
    <n v="2119256"/>
    <m/>
    <s v="00099021001 DEPOSITO DE EFECTIVO, DEPOSITANTE: LUIS SANTIAGO CATERING &amp; EVENTOS, CONCEPTO: PAGO DE SERVICIOS BÁSICOS, CUENTA DE DEPOSITO: CUENTA UNICA DEL TESORO"/>
    <m/>
    <m/>
    <m/>
    <m/>
    <m/>
    <m/>
    <n v="0"/>
    <n v="2000"/>
    <s v="NO_CONCILIADO"/>
    <m/>
    <m/>
  </r>
  <r>
    <x v="15"/>
    <m/>
    <x v="15"/>
    <x v="98"/>
    <s v="G22999290001"/>
    <s v="CVD"/>
    <n v="2299929"/>
    <m/>
    <s v="COBRO COSTOS DE PAPELERIA SEGUN TRANSFERENCIA DEL EXTERIOR POR ORDEN DE MINGA GAS SA (PARAGUAY) REF.: ORDEN DE VENTA YPFB-OV-UEHL-05-2023 PROCESO DE VENTA DE GAS LICUADO DE PETROLEO (GLP) FECHA VALOR 8/06/2023 LIB. 00513062002 YPFB - EXPORTACIÓN DE GLP Y OTROS-BOLIVIANOS"/>
    <m/>
    <m/>
    <m/>
    <m/>
    <m/>
    <m/>
    <n v="50"/>
    <n v="0"/>
    <s v="NO_CONCILIADO"/>
    <m/>
    <m/>
  </r>
  <r>
    <x v="15"/>
    <m/>
    <x v="15"/>
    <x v="98"/>
    <s v="G22999310001"/>
    <s v="CVD"/>
    <n v="2299931"/>
    <m/>
    <s v="COBRO COSTOS DE PAPELERIA SEGUN TRANSFERENCIA DEL EXTERIOR POR ORDEN DE LATIN OIL S.A. (UY/MALDONADO) REF.: CRED IB23F089828499-0426355 FECHA VALOR 8/06/2023 LIB. 00513062002 YPFB - EXPORTACIÓN DE GLP Y OTROS-BOLIVIANOS"/>
    <m/>
    <m/>
    <m/>
    <m/>
    <m/>
    <m/>
    <n v="50"/>
    <n v="0"/>
    <s v="NO_CONCILIADO"/>
    <m/>
    <m/>
  </r>
  <r>
    <x v="32"/>
    <m/>
    <x v="32"/>
    <x v="98"/>
    <s v="B21191500002"/>
    <s v="BOD"/>
    <n v="2119150"/>
    <m/>
    <s v="00099021001 DEP.DE CHEQ.AJENOS,RET.DE CAM.,CONCEPTO: DEVOLUCION DE SALDO PAGO DE REFRIGERIOS PERSONAL EVENTUAL MES DE MARZO 2023 SENASBA,DEP.: MARIA EUGENIA TORREZ MAMANI , PROCEDENCIA: BANCO UNION S.A., CHEQUE: 106, FECHA DE EMISION:07/06/2023"/>
    <m/>
    <m/>
    <m/>
    <m/>
    <m/>
    <m/>
    <n v="0"/>
    <n v="27"/>
    <s v="NO_CONCILIADO"/>
    <m/>
    <m/>
  </r>
  <r>
    <x v="1"/>
    <m/>
    <x v="1"/>
    <x v="98"/>
    <s v="S10620610002"/>
    <s v="CRV"/>
    <n v="463"/>
    <m/>
    <s v="||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
    <m/>
    <m/>
    <m/>
    <m/>
    <m/>
    <m/>
    <n v="0"/>
    <n v="6610.53"/>
    <s v="NO_CONCILIADO"/>
    <m/>
    <m/>
  </r>
  <r>
    <x v="1"/>
    <m/>
    <x v="1"/>
    <x v="99"/>
    <s v="O21194710002"/>
    <s v="BOD"/>
    <n v="2119471"/>
    <m/>
    <s v="00099021001 DEPOSITO DE EFECTIVO, DEPOSITANTE: FREDDY IVAN CONDORI CUNO, CONCEPTO: POR COBRO INDEVIDO (SEGUNDAS NUPCIAS) DE LOLA CELESTINA CUNO CANASA Q.E.P.D., CUENTA DE DEPOSITO: CUENTA UNICA DEL TESORO"/>
    <m/>
    <m/>
    <m/>
    <m/>
    <m/>
    <m/>
    <n v="0"/>
    <n v="800"/>
    <s v="NO_CONCILIADO"/>
    <m/>
    <m/>
  </r>
  <r>
    <x v="1"/>
    <m/>
    <x v="1"/>
    <x v="99"/>
    <s v="O21195240002"/>
    <s v="BOD"/>
    <n v="2119524"/>
    <m/>
    <s v="00099021001 DEPOSITO DE EFECTIVO, DEPOSITANTE: ANGEL FELIX REYNA ZACONETA - IPDSA, CONCEPTO: SOLICITUD DE COBRO POR REPETICION DE PAGO DE IMPUESTOS, CUENTA DE DEPOSITO: CUENTA UNICA DEL TESORO"/>
    <m/>
    <m/>
    <m/>
    <m/>
    <m/>
    <m/>
    <n v="0"/>
    <n v="1500"/>
    <s v="NO_CONCILIADO"/>
    <m/>
    <m/>
  </r>
  <r>
    <x v="29"/>
    <m/>
    <x v="29"/>
    <x v="99"/>
    <s v="O21195430002"/>
    <s v="BOD"/>
    <n v="2119543"/>
    <m/>
    <s v="00099021001 DEPOSITO DE EFECTIVO, DEPOSITANTE: FERNANDA WILMA MENDEZBIRBUET, CONCEPTO: REVERSION TOTAL, CUENTA DE DEPOSITO: CUENTA UNICA DEL TESORO/DJBR"/>
    <m/>
    <m/>
    <m/>
    <m/>
    <m/>
    <m/>
    <n v="0"/>
    <n v="0.54"/>
    <s v="CONCILIADO_PARCIAL"/>
    <m/>
    <m/>
  </r>
  <r>
    <x v="1"/>
    <m/>
    <x v="1"/>
    <x v="100"/>
    <s v="O21198640002"/>
    <s v="BOD"/>
    <n v="2119864"/>
    <m/>
    <s v="00099021001 DEPOSITO DE EFECTIVO, DEPOSITANTE: NANCY RAFAELA MACHICADO VDA. DE SABAT, CONCEPTO: DEVOLUCION POR SOBREPASAR DE LA DISPONIBILIDAD DE LA LETRA A, CUENTA DE DEPOSITO: CUENTA UNICA DEL TESORO"/>
    <m/>
    <m/>
    <m/>
    <m/>
    <m/>
    <m/>
    <n v="0"/>
    <n v="18967.34"/>
    <s v="NO_CONCILIADO"/>
    <m/>
    <m/>
  </r>
  <r>
    <x v="1"/>
    <m/>
    <x v="1"/>
    <x v="100"/>
    <s v="O21199130002"/>
    <s v="BOD"/>
    <n v="2119913"/>
    <m/>
    <s v="00099021001 DEPOSITO DE EFECTIVO, DEPOSITANTE: TEOFILO BAPTISTA RAMIREZ, CONCEPTO: DEVOLUCION DE HABERES 2010, MES DE MAYO DE 2023, CUENTA DE DEPOSITO: CUENTA UNICA DEL TESORO"/>
    <m/>
    <m/>
    <m/>
    <m/>
    <m/>
    <m/>
    <n v="0"/>
    <n v="1364.9"/>
    <s v="NO_CONCILIADO"/>
    <m/>
    <m/>
  </r>
  <r>
    <x v="1"/>
    <m/>
    <x v="1"/>
    <x v="100"/>
    <s v="O21199240002"/>
    <s v="BOD"/>
    <n v="2119924"/>
    <m/>
    <s v="00099021001 DEPOSITO DE EFECTIVO, DEPOSITANTE: CARLOS DENCEL PELAEZ PACHECO, CONCEPTO: REMUNERACION MAXIMA PERMITIDA MES DE MAYO 2023, CUENTA DE DEPOSITO: CUENTA UNICA DEL TESORO"/>
    <m/>
    <m/>
    <m/>
    <m/>
    <m/>
    <m/>
    <n v="0"/>
    <n v="2631.44"/>
    <s v="NO_CONCILIADO"/>
    <m/>
    <m/>
  </r>
  <r>
    <x v="1"/>
    <m/>
    <x v="1"/>
    <x v="100"/>
    <s v="B21198450002"/>
    <s v="BOD"/>
    <n v="2119845"/>
    <m/>
    <s v="00099021001 DEP.DE CHEQ.AJENOS,RET.DE CAM.,CONCEPTO: JHENNY MENA MAMANI,DEP.: BANCO UNION S.A. , PROCEDENCIA: BANCO UNION S.A., CHEQUE: 191509, FECHA DE EMISION:13/06/2023"/>
    <m/>
    <m/>
    <m/>
    <m/>
    <m/>
    <m/>
    <n v="0"/>
    <n v="99.36"/>
    <s v="NO_CONCILIADO"/>
    <m/>
    <m/>
  </r>
  <r>
    <x v="1"/>
    <m/>
    <x v="1"/>
    <x v="100"/>
    <s v="B21198540002"/>
    <s v="BOD"/>
    <n v="2119854"/>
    <m/>
    <s v="00099021001 DEP.DE CHEQ.AJENOS,RET.DE CAM.,CONCEPTO: CINTYA ACHA AUCA,DEP.: BANCO UNION S.A. , PROCEDENCIA: BANCO UNION S.A., CHEQUE: 191510, FECHA DE EMISION:13/06/2023"/>
    <m/>
    <m/>
    <m/>
    <m/>
    <m/>
    <m/>
    <n v="0"/>
    <n v="114.72"/>
    <s v="NO_CONCILIADO"/>
    <m/>
    <m/>
  </r>
  <r>
    <x v="1"/>
    <m/>
    <x v="1"/>
    <x v="101"/>
    <s v="O21201950002"/>
    <s v="BOD"/>
    <n v="2120195"/>
    <m/>
    <s v="00099021001 DEPOSITO DE EFECTIVO, DEPOSITANTE: ROXANA QUISBERT CRUZ, CONCEPTO: DEVOLUCION, CUENTA DE DEPOSITO: CUENTA UNICA DEL TESORO"/>
    <m/>
    <m/>
    <m/>
    <m/>
    <m/>
    <m/>
    <n v="0"/>
    <n v="1449.88"/>
    <s v="NO_CONCILIADO"/>
    <m/>
    <m/>
  </r>
  <r>
    <x v="2"/>
    <m/>
    <x v="2"/>
    <x v="101"/>
    <s v="Q18284360002"/>
    <s v="CRV"/>
    <n v="1828436"/>
    <m/>
    <s v="NUMERO DE LIBRETA CUT: 00099021001 OPERACIÓN E75 TRANSFERENCIA DE LA CUENTA FISCAL BUN A LA CUT EN MN TRANSFERENCIA DE FONDOS A SOLICITUD DE: GOBIERNO AUTONOMO MCPAL. VILLA GUALBERTO VILLARROEL CITE : G.A.M.V.G.V./NÂ° 155/2023 CUENTA CUT 3987 LIBRETA NÂ° 00099021001 &quot;TGN RECURSOS ORDINARIOS&quot;."/>
    <m/>
    <m/>
    <m/>
    <m/>
    <m/>
    <m/>
    <n v="0"/>
    <n v="11"/>
    <s v="NO_CONCILIADO"/>
    <m/>
    <m/>
  </r>
  <r>
    <x v="1"/>
    <m/>
    <x v="1"/>
    <x v="101"/>
    <s v="Q18288800002"/>
    <s v="CRV"/>
    <n v="1828880"/>
    <m/>
    <s v="NUMERO DE LIBRETA CUT: 00099021001 OPERACIÓN E18 TRANSFERENCIA DEL SISTEMA FINANCIERO POR CUENTA DE TERCEROS A LA CUT devolucion pagos de cc no cobrados febrero 2023"/>
    <m/>
    <m/>
    <m/>
    <m/>
    <m/>
    <m/>
    <n v="0"/>
    <n v="257145.43"/>
    <s v="NO_CONCILIADO"/>
    <m/>
    <m/>
  </r>
  <r>
    <x v="33"/>
    <m/>
    <x v="33"/>
    <x v="102"/>
    <s v="B21204620002"/>
    <s v="BOD"/>
    <n v="2120462"/>
    <m/>
    <s v="00099021001 DEP.DE CHEQ.AJENOS,RET.DE CAM.,CONCEPTO: REEMBOLSO DE: CAJA DE SALUD CORDES A: AUTORIDAD PLURINACIONAL DE LA MADRE TIERRA,DEP.: CAJA DE SALUD CORDES , PROCEDENCIA: BANCO UNION S.A., CHEQUE: 31528, FECHA DE EMISION:09/06/2023"/>
    <m/>
    <m/>
    <m/>
    <m/>
    <m/>
    <m/>
    <n v="0"/>
    <n v="7715.59"/>
    <s v="NO_CONCILIADO"/>
    <m/>
    <m/>
  </r>
  <r>
    <x v="1"/>
    <m/>
    <x v="1"/>
    <x v="103"/>
    <s v="O21207770002"/>
    <s v="BOD"/>
    <n v="2120777"/>
    <m/>
    <s v="00099021001 DEPOSITO DE EFECTIVO, DEPOSITANTE: JHONNY HUANCA MAMANI, CONCEPTO: DEVOLUCION DE BONO FRONTERA, CUENTA DE DEPOSITO: CUENTA UNICA DEL TESORO"/>
    <m/>
    <m/>
    <m/>
    <m/>
    <m/>
    <m/>
    <n v="0"/>
    <n v="7575.5"/>
    <s v="NO_CONCILIADO"/>
    <m/>
    <m/>
  </r>
  <r>
    <x v="1"/>
    <m/>
    <x v="1"/>
    <x v="103"/>
    <s v="O21207910002"/>
    <s v="BOD"/>
    <n v="2120791"/>
    <m/>
    <s v="00099021001 DEPOSITO DE EFECTIVO, DEPOSITANTE: AVEL TOURS DE ELVIRA AVENDAÑO CHIPANA, CONCEPTO: DEVOLUCION DE BOLETOS NO UTILIZADOS, CUENTA DE DEPOSITO: CUENTA UNICA DEL TESORO"/>
    <m/>
    <m/>
    <m/>
    <m/>
    <m/>
    <m/>
    <n v="0"/>
    <n v="18974.28"/>
    <s v="NO_CONCILIADO"/>
    <m/>
    <m/>
  </r>
  <r>
    <x v="1"/>
    <m/>
    <x v="1"/>
    <x v="103"/>
    <s v="O21208200002"/>
    <s v="BOD"/>
    <n v="2120820"/>
    <m/>
    <s v="00099021001 DEPOSITO DE EFECTIVO, DEPOSITANTE: MANUEL FERNANDO TORO RUILOBA, CONCEPTO: DEVOLUCION SUELDOS Y SALARIOS, CUENTA DE DEPOSITO: CUENTA UNICA DEL TESORO"/>
    <m/>
    <m/>
    <m/>
    <m/>
    <m/>
    <m/>
    <n v="0"/>
    <n v="4817"/>
    <s v="NO_CONCILIADO"/>
    <m/>
    <m/>
  </r>
  <r>
    <x v="25"/>
    <m/>
    <x v="25"/>
    <x v="103"/>
    <s v="B21207400002"/>
    <s v="BOD"/>
    <n v="2120740"/>
    <m/>
    <s v="00099021001 DEP.DE CHEQ.AJENOS,RET.DE CAM.,CONCEPTO: AGETIC DEVOLUCON INCAPACIDAD TEMPORAL DICIEMBRE/22,DEP.: CAJA PETROLERA DE SALUD , PROCEDENCIA: BANCO UNION S.A., CHEQUE: 20460, FECHA DE EMISION:16/06/2023"/>
    <m/>
    <m/>
    <m/>
    <m/>
    <m/>
    <m/>
    <n v="0"/>
    <n v="6120.3"/>
    <s v="NO_CONCILIADO"/>
    <m/>
    <m/>
  </r>
  <r>
    <x v="1"/>
    <m/>
    <x v="1"/>
    <x v="103"/>
    <s v="B21207950002"/>
    <s v="BOD"/>
    <n v="2120795"/>
    <m/>
    <s v="00099021001 DEP.DE CHEQ.AJENOS,RET.DE CAM.,CONCEPTO: GLORIA NARDY ANGULO SALAZAR,DEP.: BANCO UNION S.A. , PROCEDENCIA: BANCO UNION S.A., CHEQUE: 191519, FECHA DE EMISION:16/06/2023"/>
    <m/>
    <m/>
    <m/>
    <m/>
    <m/>
    <m/>
    <n v="0"/>
    <n v="808.44"/>
    <s v="NO_CONCILIADO"/>
    <m/>
    <m/>
  </r>
  <r>
    <x v="1"/>
    <m/>
    <x v="1"/>
    <x v="103"/>
    <s v="B21207970002"/>
    <s v="BOD"/>
    <n v="2120797"/>
    <m/>
    <s v="00099021001 DEP.DE CHEQ.AJENOS,RET.DE CAM.,CONCEPTO: GLORIA NARDY ANGULO SALAZAR,DEP.: BANCO UNION S.A. , PROCEDENCIA: BANCO UNION S.A., CHEQUE: 191520, FECHA DE EMISION:16/06/2023"/>
    <m/>
    <m/>
    <m/>
    <m/>
    <m/>
    <m/>
    <n v="0"/>
    <n v="2083.04"/>
    <s v="NO_CONCILIADO"/>
    <m/>
    <m/>
  </r>
  <r>
    <x v="1"/>
    <m/>
    <x v="1"/>
    <x v="104"/>
    <s v="O21211610002"/>
    <s v="BOD"/>
    <n v="2121161"/>
    <m/>
    <s v="00099021001 DEPOSITO DE EFECTIVO, DEPOSITANTE: LUCRECIA VELARDE VDA DE FLORES, CONCEPTO: NUEVAS NUPCIAS, CUENTA DE DEPOSITO: CUENTA UNICA DEL TESORO"/>
    <m/>
    <m/>
    <m/>
    <m/>
    <m/>
    <m/>
    <n v="0"/>
    <n v="1500"/>
    <s v="NO_CONCILIADO"/>
    <m/>
    <m/>
  </r>
  <r>
    <x v="1"/>
    <m/>
    <x v="1"/>
    <x v="104"/>
    <s v="O21211690002"/>
    <s v="BOD"/>
    <n v="2121169"/>
    <m/>
    <s v="00099021001 DEPOSITO DE EFECTIVO, DEPOSITANTE: SOF. MY DEPSS. JHONNY CAMA VILLCA, CONCEPTO: REVERSION P/MONTO NO CORRESPONDIENTE DE CAMBIO DE DESTINO PREV 1949, CUENTA DE DEPOSITO: CUENTA UNICA DEL TESORO"/>
    <m/>
    <m/>
    <m/>
    <m/>
    <m/>
    <m/>
    <n v="0"/>
    <n v="3808.5"/>
    <s v="NO_CONCILIADO"/>
    <m/>
    <m/>
  </r>
  <r>
    <x v="1"/>
    <m/>
    <x v="1"/>
    <x v="105"/>
    <s v="O21213530002"/>
    <s v="BOD"/>
    <n v="2121353"/>
    <m/>
    <s v="00099021001 DEPOSITO DE EFECTIVO, DEPOSITANTE: EMILIANA LIMACHI POMA, CONCEPTO: COBRO INDEBIDO DEVOLUCION, CUENTA DE DEPOSITO: CUENTA UNICA DEL TESORO"/>
    <m/>
    <m/>
    <m/>
    <m/>
    <m/>
    <m/>
    <n v="0"/>
    <n v="950"/>
    <s v="NO_CONCILIADO"/>
    <m/>
    <m/>
  </r>
  <r>
    <x v="1"/>
    <m/>
    <x v="1"/>
    <x v="105"/>
    <s v="O21214320002"/>
    <s v="BOD"/>
    <n v="2121432"/>
    <m/>
    <s v="00099021001 DEPOSITO DE EFECTIVO, DEPOSITANTE: FAVIOLA ANDREA SANTALLA ZAPATA, CONCEPTO: DEVOLUCION DE PAGO DE HABERES EN DEMASIA, CUENTA DE DEPOSITO: CUENTA UNICA DEL TESORO"/>
    <m/>
    <m/>
    <m/>
    <m/>
    <m/>
    <m/>
    <n v="0"/>
    <n v="1788.3"/>
    <s v="NO_CONCILIADO"/>
    <m/>
    <m/>
  </r>
  <r>
    <x v="1"/>
    <m/>
    <x v="1"/>
    <x v="105"/>
    <s v="B21213430002"/>
    <s v="BOD"/>
    <n v="2121343"/>
    <m/>
    <s v="00099021001 DEP.DE CHEQ.AJENOS,RET.DE CAM.,CONCEPTO: COMPENSACION MENSUAL DE COTIZACIONES,DEP.: FUTURO DE BOLIVIA S.A. AFP , PROCEDENCIA: BANCO DE CREDITO DE BOLIVIA S.A., CHEQUE: 69646, FECHA DE EMISION:19/06/2023"/>
    <m/>
    <m/>
    <m/>
    <m/>
    <m/>
    <m/>
    <n v="0"/>
    <n v="359492.35"/>
    <s v="NO_CONCILIADO"/>
    <m/>
    <m/>
  </r>
  <r>
    <x v="1"/>
    <m/>
    <x v="1"/>
    <x v="105"/>
    <s v="B21213450002"/>
    <s v="BOD"/>
    <n v="2121345"/>
    <m/>
    <s v="00099021001 DEP.DE CHEQ.AJENOS,RET.DE CAM.,CONCEPTO: FRACCION COMPLEMENTARIA MENSUAL,DEP.: FUTURO DE BOLIVIA S.A. AFP , PROCEDENCIA: BANCO DE CREDITO DE BOLIVIA S.A., CHEQUE: 69647, FECHA DE EMISION:19/06/2023"/>
    <m/>
    <m/>
    <m/>
    <m/>
    <m/>
    <m/>
    <n v="0"/>
    <n v="43208.81"/>
    <s v="NO_CONCILIADO"/>
    <m/>
    <m/>
  </r>
  <r>
    <x v="1"/>
    <m/>
    <x v="1"/>
    <x v="106"/>
    <s v="O21216670002"/>
    <s v="BOD"/>
    <n v="2121667"/>
    <m/>
    <s v="00099021001 DEPOSITO DE EFECTIVO, DEPOSITANTE: MARICELA BAUTISTA SEGALES, CONCEPTO: DEVOLUCION DE SUELDO DEL MES DE MAYO, CUENTA DE DEPOSITO: CUENTA UNICA DEL TESORO"/>
    <m/>
    <m/>
    <m/>
    <m/>
    <m/>
    <m/>
    <n v="0"/>
    <n v="4152.16"/>
    <s v="NO_CONCILIADO"/>
    <m/>
    <m/>
  </r>
  <r>
    <x v="1"/>
    <m/>
    <x v="1"/>
    <x v="106"/>
    <s v="O21217430002"/>
    <s v="BOD"/>
    <n v="2121743"/>
    <m/>
    <s v="00099021001 DEPOSITO DE EFECTIVO, DEPOSITANTE: GABRIELA HERBAS VILLCA, CONCEPTO: REPOSICION PASE MAGNETICO CAMARA DE DIPUTADOS, CUENTA DE DEPOSITO: CUENTA UNICA DEL TESORO"/>
    <m/>
    <m/>
    <m/>
    <m/>
    <m/>
    <m/>
    <n v="0"/>
    <n v="120"/>
    <s v="NO_CONCILIADO"/>
    <m/>
    <m/>
  </r>
  <r>
    <x v="1"/>
    <m/>
    <x v="1"/>
    <x v="106"/>
    <s v="O21217590002"/>
    <s v="BOD"/>
    <n v="2121759"/>
    <m/>
    <s v="00099021001 DEPOSITO DE EFECTIVO, DEPOSITANTE: WENDY LIZZETH PEREZ GORRITTY, CONCEPTO: REMUNERACIONES DE MAYO-2023, CUENTA DE DEPOSITO: CUENTA UNICA DEL TESORO"/>
    <m/>
    <m/>
    <m/>
    <m/>
    <m/>
    <m/>
    <n v="0"/>
    <n v="523.63"/>
    <s v="NO_CONCILIADO"/>
    <m/>
    <m/>
  </r>
  <r>
    <x v="1"/>
    <m/>
    <x v="1"/>
    <x v="107"/>
    <s v="O21220320002"/>
    <s v="BOD"/>
    <n v="2122032"/>
    <m/>
    <s v="00099021001 DEPOSITO DE EFECTIVO, DEPOSITANTE: MIGUEL ANGEL CHOQUE CONDORI, CONCEPTO: MONTOS EXCEDENTARIOS A LA RENUMERACION MAXIMA MAYO / 2023, CUENTA DE DEPOSITO: CUENTA UNICA DEL TESORO"/>
    <m/>
    <m/>
    <m/>
    <m/>
    <m/>
    <m/>
    <n v="0"/>
    <n v="249.78"/>
    <s v="NO_CONCILIADO"/>
    <m/>
    <m/>
  </r>
  <r>
    <x v="1"/>
    <m/>
    <x v="1"/>
    <x v="107"/>
    <s v="O21220520002"/>
    <s v="BOD"/>
    <n v="2122052"/>
    <m/>
    <s v="00099021001 DEPOSITO DE EFECTIVO, DEPOSITANTE: DRA. LUCY CALLE DE BENAVIDES, CONCEPTO: DEVOLUCION DINERO SUELDO MES MAYO 2023, CUENTA DE DEPOSITO: CUENTA UNICA DEL TESORO"/>
    <m/>
    <m/>
    <m/>
    <m/>
    <m/>
    <m/>
    <n v="0"/>
    <n v="40.340000000000003"/>
    <s v="CONCILIADO_PARCIAL"/>
    <m/>
    <m/>
  </r>
  <r>
    <x v="3"/>
    <m/>
    <x v="3"/>
    <x v="107"/>
    <s v="Q18329500002"/>
    <s v="CRV"/>
    <n v="1832950"/>
    <m/>
    <s v="NUMERO DE LIBRETA CUT: 00344018001 OPERACIÓN E18 TRANSFERENCIA DEL SISTEMA FINANCIERO POR CUENTA DE TERCEROS A LA CUT UNICEF PAYMENT NUMBER 3230178120"/>
    <m/>
    <m/>
    <m/>
    <m/>
    <m/>
    <m/>
    <n v="0"/>
    <n v="387240"/>
    <s v="NO_CONCILIADO"/>
    <m/>
    <m/>
  </r>
  <r>
    <x v="1"/>
    <m/>
    <x v="1"/>
    <x v="107"/>
    <s v="O21220800002"/>
    <s v="BOD"/>
    <n v="2122080"/>
    <m/>
    <s v="00099021001 DEPOSITO DE EFECTIVO, DEPOSITANTE: ADRIANA MOLINA ROSALES, CONCEPTO: DEVOLUCION DE REMUNERACION MAXIMA PERMITIDA EN EL SECTOR PUBLICO MAYO 2023, CUENTA DE DEPOSITO: CUENTA UNICA DEL TESORO"/>
    <m/>
    <m/>
    <m/>
    <m/>
    <m/>
    <m/>
    <n v="0"/>
    <n v="249.78"/>
    <s v="NO_CONCILIADO"/>
    <m/>
    <m/>
  </r>
  <r>
    <x v="1"/>
    <m/>
    <x v="1"/>
    <x v="107"/>
    <s v="B21220200002"/>
    <s v="BOD"/>
    <n v="2122020"/>
    <m/>
    <s v="00099021001 DEP.DE CHEQ.AJENOS,RET.DE CAM.,CONCEPTO: PAGO POR DESCUENTO RECURSOS PUBLICOS,DEP.: CAJA NACIONAL DE SALUD , PROCEDENCIA: BANCO UNION S.A., CHEQUE: 68709, FECHA DE EMISION:23/06/2023"/>
    <m/>
    <m/>
    <m/>
    <m/>
    <m/>
    <m/>
    <n v="0"/>
    <n v="12790.75"/>
    <s v="NO_CONCILIADO"/>
    <m/>
    <m/>
  </r>
  <r>
    <x v="1"/>
    <m/>
    <x v="1"/>
    <x v="107"/>
    <s v="B21220310002"/>
    <s v="BOD"/>
    <n v="2122031"/>
    <m/>
    <s v="00099021001 DEP.DE CHEQ.AJENOS,RET.DE CAM.,CONCEPTO: DORA BALDERRAMA JIMENEZ,DEP.: BANCO UNION S.A. , PROCEDENCIA: BANCO UNION S.A., CHEQUE: 191529, FECHA DE EMISION:23/06/2023"/>
    <m/>
    <m/>
    <m/>
    <m/>
    <m/>
    <m/>
    <n v="0"/>
    <n v="2509.12"/>
    <s v="NO_CONCILIADO"/>
    <m/>
    <m/>
  </r>
  <r>
    <x v="1"/>
    <m/>
    <x v="1"/>
    <x v="108"/>
    <s v="O21222850002"/>
    <s v="BOD"/>
    <n v="2122285"/>
    <m/>
    <s v="00099021001 DEPOSITO DE EFECTIVO, DEPOSITANTE: FELIZA ROXANA JUSTINIANO VACA C.I. 3927213 SCZ., CONCEPTO: DEVOLUCION DE RECURSOS NO UTILIZADOS - FONDOS EN AVANCE, CUENTA DE DEPOSITO: CUENTA UNICA DEL TESORO"/>
    <m/>
    <m/>
    <m/>
    <m/>
    <m/>
    <m/>
    <n v="0"/>
    <n v="4"/>
    <s v="NO_CONCILIADO"/>
    <m/>
    <m/>
  </r>
  <r>
    <x v="1"/>
    <m/>
    <x v="1"/>
    <x v="108"/>
    <s v="O21223080002"/>
    <s v="BOD"/>
    <n v="2122308"/>
    <m/>
    <s v="00099021001 DEPOSITO DE EFECTIVO, DEPOSITANTE: FREDY MOISES FLORES MAMANI, CONCEPTO: COBRO INDEBIDO DEL PRA, CUENTA DE DEPOSITO: CUENTA UNICA DEL TESORO"/>
    <m/>
    <m/>
    <m/>
    <m/>
    <m/>
    <m/>
    <n v="0"/>
    <n v="248.82"/>
    <s v="NO_CONCILIADO"/>
    <m/>
    <m/>
  </r>
  <r>
    <x v="1"/>
    <m/>
    <x v="1"/>
    <x v="108"/>
    <s v="O21223270002"/>
    <s v="BOD"/>
    <n v="2122327"/>
    <m/>
    <s v="00099021001 DEPOSITO DE EFECTIVO, DEPOSITANTE: ROSELYNN CADIMA BALDERRAMA, CONCEPTO: INCOMPATIBILIDAD SALARIAL, CUENTA DE DEPOSITO: CUENTA UNICA DEL TESORO"/>
    <m/>
    <m/>
    <m/>
    <m/>
    <m/>
    <m/>
    <n v="0"/>
    <n v="124.66"/>
    <s v="NO_CONCILIADO"/>
    <m/>
    <m/>
  </r>
  <r>
    <x v="1"/>
    <m/>
    <x v="1"/>
    <x v="108"/>
    <s v="O21223320002"/>
    <s v="BOD"/>
    <n v="2122332"/>
    <m/>
    <s v="00099021001 DEPOSITO DE EFECTIVO, DEPOSITANTE: LUDY LUDGARDA CRUZ VILLCA, CONCEPTO: DEPÓSITO AL BCB RECURSOS ORDINARIOS, MES MAYO 2023, CUENTA DE DEPOSITO: CUENTA UNICA DEL TESORO"/>
    <m/>
    <m/>
    <m/>
    <m/>
    <m/>
    <m/>
    <n v="0"/>
    <n v="249.78"/>
    <s v="NO_CONCILIADO"/>
    <m/>
    <m/>
  </r>
  <r>
    <x v="1"/>
    <m/>
    <x v="1"/>
    <x v="108"/>
    <s v="B21223120002"/>
    <s v="BOD"/>
    <n v="2122312"/>
    <m/>
    <s v="00099021001 DEP.DE CHEQ.AJENOS,RET.DE CAM.,CONCEPTO: JOSE ANTONIO CLAURE MAYORGA,DEP.: BANCO UNION S.A. , PROCEDENCIA: BANCO UNION S.A., CHEQUE: 191530, FECHA DE EMISION:26/06/2023"/>
    <m/>
    <m/>
    <m/>
    <m/>
    <m/>
    <m/>
    <n v="0"/>
    <n v="7917.64"/>
    <s v="NO_CONCILIADO"/>
    <m/>
    <m/>
  </r>
  <r>
    <x v="1"/>
    <m/>
    <x v="1"/>
    <x v="109"/>
    <s v="O21225940002"/>
    <s v="BOD"/>
    <n v="2122594"/>
    <m/>
    <s v="00099021001 DEPOSITO DE EFECTIVO, DEPOSITANTE: ROSA AMALIA QUISBERT DE MARCA, CONCEPTO: DEVOLUCION DE RETROACTIVO, CUENTA DE DEPOSITO: CUENTA UNICA DEL TESORO"/>
    <m/>
    <m/>
    <m/>
    <m/>
    <m/>
    <m/>
    <n v="0"/>
    <n v="200"/>
    <s v="NO_CONCILIADO"/>
    <m/>
    <m/>
  </r>
  <r>
    <x v="2"/>
    <m/>
    <x v="2"/>
    <x v="109"/>
    <s v="Q18345750002"/>
    <s v="CRV"/>
    <n v="1834575"/>
    <m/>
    <s v="NUMERO DE LIBRETA CUT: 00099021001 OPERACIÓN E75 TRANSFERENCIA DE LA CUENTA FISCAL BUN A LA CUT EN MN TRANSFERENCIA DE FONDOS A SOLICITUD DE: GOBIERNO AUTONOMO MUNICIPAL DE VILLA DE HUACAYA, CITE:GAMVH/DAF NÂ° 035/2023 CUENTA CUT 3987 LIBRETA NÂ° 00099021001 TGN - RECURSOS ORDINARIOS"/>
    <m/>
    <m/>
    <m/>
    <m/>
    <m/>
    <m/>
    <n v="0"/>
    <n v="158.74"/>
    <s v="NO_CONCILIADO"/>
    <m/>
    <m/>
  </r>
  <r>
    <x v="1"/>
    <m/>
    <x v="1"/>
    <x v="109"/>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343.8"/>
    <s v="CONCILIADO_PARCIAL"/>
    <m/>
    <m/>
  </r>
  <r>
    <x v="1"/>
    <m/>
    <x v="1"/>
    <x v="109"/>
    <s v="B21226100002"/>
    <s v="BOD"/>
    <n v="2122610"/>
    <m/>
    <s v="00099021001 DEP.DE CHEQ.AJENOS,RET.DE CAM.,CONCEPTO: DEVOLUCION DE RECURSOS, DESCONTADOS POR ENTREGA DE FONDOS EN AVANCE,DEP.: RAUL VILLCA QUISPE , PROCEDENCIA: BANCO UNION S.A., CHEQUE: 3580, FECHA DE EMISION:20/06/2023"/>
    <m/>
    <m/>
    <m/>
    <m/>
    <m/>
    <m/>
    <n v="0"/>
    <n v="1500"/>
    <s v="NO_CONCILIADO"/>
    <m/>
    <m/>
  </r>
  <r>
    <x v="1"/>
    <m/>
    <x v="1"/>
    <x v="110"/>
    <s v="O21229780002"/>
    <s v="BOD"/>
    <n v="2122978"/>
    <m/>
    <s v="00099021001 DEPOSITO DE EFECTIVO, DEPOSITANTE: DORA MARY CHIPANA MAMANI, CONCEPTO: LEY FINANCIAL-DEVOLUCION, CUENTA DE DEPOSITO: CUENTA UNICA DEL TESORO"/>
    <m/>
    <m/>
    <m/>
    <m/>
    <m/>
    <m/>
    <n v="0"/>
    <n v="249.78"/>
    <s v="NO_CONCILIADO"/>
    <m/>
    <m/>
  </r>
  <r>
    <x v="1"/>
    <m/>
    <x v="1"/>
    <x v="110"/>
    <s v="O21230020002"/>
    <s v="BOD"/>
    <n v="2123002"/>
    <m/>
    <s v="00099021001 DEPOSITO DE EFECTIVO, DEPOSITANTE: WILSON ROBERT MOROCHI LIMA, CONCEPTO: DEVOLUCION DE SALARIO MES DE MAYO - 2023 MONTO EXCEDENTARIO, CUENTA DE DEPOSITO: CUENTA UNICA DEL TESORO"/>
    <m/>
    <m/>
    <m/>
    <m/>
    <m/>
    <m/>
    <n v="0"/>
    <n v="249.78"/>
    <s v="NO_CONCILIADO"/>
    <m/>
    <m/>
  </r>
  <r>
    <x v="15"/>
    <m/>
    <x v="15"/>
    <x v="110"/>
    <s v="G23199230001"/>
    <s v="CVD"/>
    <n v="2319923"/>
    <m/>
    <s v="COBRO COSTOS DE PAPELERIA SEGUN TRANSFERENCIA DEL EXTERIOR POR ORDEN DE SOLGAS SA (LIMA PERU) REF.: CRED GLP FECHA VALOR 28/06/2023 LIB. 00513062002 YPFB - EXPORTACIÓN DE GLP Y OTROS-BOLIVIANOS"/>
    <m/>
    <m/>
    <m/>
    <m/>
    <m/>
    <m/>
    <n v="50"/>
    <n v="0"/>
    <s v="NO_CONCILIADO"/>
    <m/>
    <m/>
  </r>
  <r>
    <x v="1"/>
    <m/>
    <x v="1"/>
    <x v="110"/>
    <s v="J05537740002"/>
    <s v="NTE"/>
    <n v="5935286"/>
    <m/>
    <s v="A:00099021001 Transferencia de recursos a la Libreta 00099021001 TGN-RECURSOS ORDINARIOS (3987), de acuerdo a extracto bancario adjunto."/>
    <m/>
    <m/>
    <m/>
    <m/>
    <m/>
    <m/>
    <n v="0"/>
    <n v="320000000"/>
    <s v="NO_CONCILIADO"/>
    <m/>
    <m/>
  </r>
  <r>
    <x v="1"/>
    <m/>
    <x v="1"/>
    <x v="111"/>
    <s v="O21232700002"/>
    <s v="BOD"/>
    <n v="2123270"/>
    <m/>
    <s v="00099021001 DEPOSITO DE EFECTIVO, DEPOSITANTE: LENIN POMARI RODRIGUEZ, CONCEPTO: DEVOLUCION DEL PAGO DE AGUINALDO DE DICIEMBRE 2022, CUENTA DE DEPOSITO: CUENTA UNICA DEL TESORO"/>
    <m/>
    <m/>
    <m/>
    <m/>
    <m/>
    <m/>
    <n v="0"/>
    <n v="4388.53"/>
    <s v="NO_CONCILIADO"/>
    <m/>
    <m/>
  </r>
  <r>
    <x v="7"/>
    <m/>
    <x v="7"/>
    <x v="111"/>
    <s v="T04466390001"/>
    <s v="DEV"/>
    <n v="446639"/>
    <m/>
    <s v="CONTABILIZACION ORDENES DE TRANSFERENCIA GRACOS"/>
    <m/>
    <m/>
    <m/>
    <m/>
    <m/>
    <m/>
    <n v="1945647.19"/>
    <n v="0"/>
    <s v="NO_CONCILIADO"/>
    <m/>
    <m/>
  </r>
  <r>
    <x v="7"/>
    <m/>
    <x v="7"/>
    <x v="111"/>
    <s v="T04466410001"/>
    <s v="DEV"/>
    <n v="446641"/>
    <m/>
    <s v="CONTABILIZACION ORDENES DE TRANSFERENCIA GRACOS"/>
    <m/>
    <m/>
    <m/>
    <m/>
    <m/>
    <m/>
    <n v="1945647.19"/>
    <n v="0"/>
    <s v="NO_CONCILIADO"/>
    <m/>
    <m/>
  </r>
  <r>
    <x v="7"/>
    <m/>
    <x v="7"/>
    <x v="111"/>
    <s v="T04466430001"/>
    <s v="DEV"/>
    <n v="446643"/>
    <m/>
    <s v="CONTABILIZACION ORDENES DE TRANSFERENCIA GRACOS"/>
    <m/>
    <m/>
    <m/>
    <m/>
    <m/>
    <m/>
    <n v="1945647.19"/>
    <n v="0"/>
    <s v="NO_CONCILIADO"/>
    <m/>
    <m/>
  </r>
  <r>
    <x v="7"/>
    <m/>
    <x v="7"/>
    <x v="111"/>
    <s v="T04466450001"/>
    <s v="DEV"/>
    <n v="446645"/>
    <m/>
    <s v="CONTABILIZACION ORDENES DE TRANSFERENCIA GRACOS"/>
    <m/>
    <m/>
    <m/>
    <m/>
    <m/>
    <m/>
    <n v="1945647.19"/>
    <n v="0"/>
    <s v="NO_CONCILIADO"/>
    <m/>
    <m/>
  </r>
  <r>
    <x v="7"/>
    <m/>
    <x v="7"/>
    <x v="111"/>
    <s v="T04466470001"/>
    <s v="DEV"/>
    <n v="446647"/>
    <m/>
    <s v="CONTABILIZACION ORDENES DE TRANSFERENCIA GRACOS"/>
    <m/>
    <m/>
    <m/>
    <m/>
    <m/>
    <m/>
    <n v="1945647.19"/>
    <n v="0"/>
    <s v="NO_CONCILIADO"/>
    <m/>
    <m/>
  </r>
  <r>
    <x v="7"/>
    <m/>
    <x v="7"/>
    <x v="111"/>
    <s v="T04466490001"/>
    <s v="DEV"/>
    <n v="446649"/>
    <m/>
    <s v="CONTABILIZACION ORDENES DE TRANSFERENCIA GRACOS"/>
    <m/>
    <m/>
    <m/>
    <m/>
    <m/>
    <m/>
    <n v="5343948.51"/>
    <n v="0"/>
    <s v="NO_CONCILIADO"/>
    <m/>
    <m/>
  </r>
  <r>
    <x v="7"/>
    <m/>
    <x v="7"/>
    <x v="111"/>
    <s v="T04466510001"/>
    <s v="DEV"/>
    <n v="446651"/>
    <m/>
    <s v="CONTABILIZACION ORDENES DE TRANSFERENCIA GRACOS"/>
    <m/>
    <m/>
    <m/>
    <m/>
    <m/>
    <m/>
    <n v="5343948.51"/>
    <n v="0"/>
    <s v="NO_CONCILIADO"/>
    <m/>
    <m/>
  </r>
  <r>
    <x v="7"/>
    <m/>
    <x v="7"/>
    <x v="111"/>
    <s v="T04466530001"/>
    <s v="DEV"/>
    <n v="446653"/>
    <m/>
    <s v="CONTABILIZACION ORDENES DE TRANSFERENCIA GRACOS"/>
    <m/>
    <m/>
    <m/>
    <m/>
    <m/>
    <m/>
    <n v="5343948.51"/>
    <n v="0"/>
    <s v="NO_CONCILIADO"/>
    <m/>
    <m/>
  </r>
  <r>
    <x v="7"/>
    <m/>
    <x v="7"/>
    <x v="111"/>
    <s v="T04466550001"/>
    <s v="DEV"/>
    <n v="446655"/>
    <m/>
    <s v="CONTABILIZACION ORDENES DE TRANSFERENCIA GRACOS"/>
    <m/>
    <m/>
    <m/>
    <m/>
    <m/>
    <m/>
    <n v="5343948.51"/>
    <n v="0"/>
    <s v="NO_CONCILIADO"/>
    <m/>
    <m/>
  </r>
  <r>
    <x v="7"/>
    <m/>
    <x v="7"/>
    <x v="111"/>
    <s v="T04466570001"/>
    <s v="DEV"/>
    <n v="446657"/>
    <m/>
    <s v="CONTABILIZACION ORDENES DE TRANSFERENCIA GRACOS"/>
    <m/>
    <m/>
    <m/>
    <m/>
    <m/>
    <m/>
    <n v="4526872.43"/>
    <n v="0"/>
    <s v="NO_CONCILIADO"/>
    <m/>
    <m/>
  </r>
  <r>
    <x v="7"/>
    <m/>
    <x v="7"/>
    <x v="111"/>
    <s v="T04466590001"/>
    <s v="DEV"/>
    <n v="446659"/>
    <m/>
    <s v="CONTABILIZACION ORDENES DE TRANSFERENCIA GRACOS"/>
    <m/>
    <m/>
    <m/>
    <m/>
    <m/>
    <m/>
    <n v="4526872.43"/>
    <n v="0"/>
    <s v="NO_CONCILIADO"/>
    <m/>
    <m/>
  </r>
  <r>
    <x v="7"/>
    <m/>
    <x v="7"/>
    <x v="111"/>
    <s v="T04466610001"/>
    <s v="DEV"/>
    <n v="446661"/>
    <m/>
    <s v="CONTABILIZACION ORDENES DE TRANSFERENCIA GRACOS"/>
    <m/>
    <m/>
    <m/>
    <m/>
    <m/>
    <m/>
    <n v="4526872.43"/>
    <n v="0"/>
    <s v="NO_CONCILIADO"/>
    <m/>
    <m/>
  </r>
  <r>
    <x v="7"/>
    <m/>
    <x v="7"/>
    <x v="111"/>
    <s v="T04466630001"/>
    <s v="DEV"/>
    <n v="446663"/>
    <m/>
    <s v="CONTABILIZACION ORDENES DE TRANSFERENCIA GRACOS"/>
    <m/>
    <m/>
    <m/>
    <m/>
    <m/>
    <m/>
    <n v="4526872.43"/>
    <n v="0"/>
    <s v="NO_CONCILIADO"/>
    <m/>
    <m/>
  </r>
  <r>
    <x v="7"/>
    <m/>
    <x v="7"/>
    <x v="111"/>
    <s v="T04466650001"/>
    <s v="DEV"/>
    <n v="446665"/>
    <m/>
    <s v="CONTABILIZACION ORDENES DE TRANSFERENCIA GRACOS"/>
    <m/>
    <m/>
    <m/>
    <m/>
    <m/>
    <m/>
    <n v="4526872.43"/>
    <n v="0"/>
    <s v="NO_CONCILIADO"/>
    <m/>
    <m/>
  </r>
  <r>
    <x v="7"/>
    <m/>
    <x v="7"/>
    <x v="111"/>
    <s v="T04466670001"/>
    <s v="DEV"/>
    <n v="446667"/>
    <m/>
    <s v="CONTABILIZACION ORDENES DE TRANSFERENCIA GRACOS"/>
    <m/>
    <m/>
    <m/>
    <m/>
    <m/>
    <m/>
    <n v="12433586.939999999"/>
    <n v="0"/>
    <s v="NO_CONCILIADO"/>
    <m/>
    <m/>
  </r>
  <r>
    <x v="7"/>
    <m/>
    <x v="7"/>
    <x v="111"/>
    <s v="T04466690001"/>
    <s v="DEV"/>
    <n v="446669"/>
    <m/>
    <s v="CONTABILIZACION ORDENES DE TRANSFERENCIA GRACOS"/>
    <m/>
    <m/>
    <m/>
    <m/>
    <m/>
    <m/>
    <n v="12433586.939999999"/>
    <n v="0"/>
    <s v="NO_CONCILIADO"/>
    <m/>
    <m/>
  </r>
  <r>
    <x v="7"/>
    <m/>
    <x v="7"/>
    <x v="111"/>
    <s v="T04466710001"/>
    <s v="DEV"/>
    <n v="446671"/>
    <m/>
    <s v="CONTABILIZACION ORDENES DE TRANSFERENCIA GRACOS"/>
    <m/>
    <m/>
    <m/>
    <m/>
    <m/>
    <m/>
    <n v="12433586.939999999"/>
    <n v="0"/>
    <s v="NO_CONCILIADO"/>
    <m/>
    <m/>
  </r>
  <r>
    <x v="7"/>
    <m/>
    <x v="7"/>
    <x v="111"/>
    <s v="T04466730001"/>
    <s v="DEV"/>
    <n v="446673"/>
    <m/>
    <s v="CONTABILIZACION ORDENES DE TRANSFERENCIA GRACOS"/>
    <m/>
    <m/>
    <m/>
    <m/>
    <m/>
    <m/>
    <n v="12433586.939999999"/>
    <n v="0"/>
    <s v="NO_CONCILIADO"/>
    <m/>
    <m/>
  </r>
  <r>
    <x v="7"/>
    <m/>
    <x v="7"/>
    <x v="111"/>
    <s v="T04466750001"/>
    <s v="DEV"/>
    <n v="446675"/>
    <m/>
    <s v="CONTABILIZACION ORDENES DE TRANSFERENCIA GRACOS"/>
    <m/>
    <m/>
    <m/>
    <m/>
    <m/>
    <m/>
    <n v="2287540.75"/>
    <n v="0"/>
    <s v="NO_CONCILIADO"/>
    <m/>
    <m/>
  </r>
  <r>
    <x v="7"/>
    <m/>
    <x v="7"/>
    <x v="111"/>
    <s v="T04466770001"/>
    <s v="DEV"/>
    <n v="446677"/>
    <m/>
    <s v="CONTABILIZACION ORDENES DE TRANSFERENCIA GRACOS"/>
    <m/>
    <m/>
    <m/>
    <m/>
    <m/>
    <m/>
    <n v="2287540.75"/>
    <n v="0"/>
    <s v="NO_CONCILIADO"/>
    <m/>
    <m/>
  </r>
  <r>
    <x v="7"/>
    <m/>
    <x v="7"/>
    <x v="111"/>
    <s v="T04466790001"/>
    <s v="DEV"/>
    <n v="446679"/>
    <m/>
    <s v="CONTABILIZACION ORDENES DE TRANSFERENCIA GRACOS"/>
    <m/>
    <m/>
    <m/>
    <m/>
    <m/>
    <m/>
    <n v="2287540.75"/>
    <n v="0"/>
    <s v="NO_CONCILIADO"/>
    <m/>
    <m/>
  </r>
  <r>
    <x v="7"/>
    <m/>
    <x v="7"/>
    <x v="111"/>
    <s v="T04466810001"/>
    <s v="DEV"/>
    <n v="446681"/>
    <m/>
    <s v="CONTABILIZACION ORDENES DE TRANSFERENCIA GRACOS"/>
    <m/>
    <m/>
    <m/>
    <m/>
    <m/>
    <m/>
    <n v="2287540.75"/>
    <n v="0"/>
    <s v="NO_CONCILIADO"/>
    <m/>
    <m/>
  </r>
  <r>
    <x v="7"/>
    <m/>
    <x v="7"/>
    <x v="111"/>
    <s v="T04466830001"/>
    <s v="DEV"/>
    <n v="446683"/>
    <m/>
    <s v="CONTABILIZACION ORDENES DE TRANSFERENCIA GRACOS"/>
    <m/>
    <m/>
    <m/>
    <m/>
    <m/>
    <m/>
    <n v="2287540.75"/>
    <n v="0"/>
    <s v="NO_CONCILIADO"/>
    <m/>
    <m/>
  </r>
  <r>
    <x v="7"/>
    <m/>
    <x v="7"/>
    <x v="111"/>
    <s v="T04466850001"/>
    <s v="DEV"/>
    <n v="446685"/>
    <m/>
    <s v="CONTABILIZACION ORDENES DE TRANSFERENCIA GRACOS"/>
    <m/>
    <m/>
    <m/>
    <m/>
    <m/>
    <m/>
    <n v="1413917"/>
    <n v="0"/>
    <s v="NO_CONCILIADO"/>
    <m/>
    <m/>
  </r>
  <r>
    <x v="7"/>
    <m/>
    <x v="7"/>
    <x v="111"/>
    <s v="T04466870001"/>
    <s v="DEV"/>
    <n v="446687"/>
    <m/>
    <s v="CONTABILIZACION ORDENES DE TRANSFERENCIA GRACOS"/>
    <m/>
    <m/>
    <m/>
    <m/>
    <m/>
    <m/>
    <n v="81736.83"/>
    <n v="0"/>
    <s v="NO_CONCILIADO"/>
    <m/>
    <m/>
  </r>
  <r>
    <x v="7"/>
    <m/>
    <x v="7"/>
    <x v="111"/>
    <s v="T04466890001"/>
    <s v="DEV"/>
    <n v="446689"/>
    <m/>
    <s v="CONTABILIZACION ORDENES DE TRANSFERENCIA GRACOS"/>
    <m/>
    <m/>
    <m/>
    <m/>
    <m/>
    <m/>
    <n v="2323944.98"/>
    <n v="0"/>
    <s v="NO_CONCILIADO"/>
    <m/>
    <m/>
  </r>
  <r>
    <x v="7"/>
    <m/>
    <x v="7"/>
    <x v="111"/>
    <s v="T04466910001"/>
    <s v="DEV"/>
    <n v="446691"/>
    <m/>
    <s v="CONTABILIZACION ORDENES DE TRANSFERENCIA GRACOS"/>
    <m/>
    <m/>
    <m/>
    <m/>
    <m/>
    <m/>
    <n v="71695.509999999995"/>
    <n v="0"/>
    <s v="NO_CONCILIADO"/>
    <m/>
    <m/>
  </r>
  <r>
    <x v="7"/>
    <m/>
    <x v="7"/>
    <x v="111"/>
    <s v="T04466930001"/>
    <s v="DEV"/>
    <n v="446693"/>
    <m/>
    <s v="CONTABILIZACION ORDENES DE TRANSFERENCIA GRACOS"/>
    <m/>
    <m/>
    <m/>
    <m/>
    <m/>
    <m/>
    <n v="3883489.08"/>
    <n v="0"/>
    <s v="NO_CONCILIADO"/>
    <m/>
    <m/>
  </r>
  <r>
    <x v="7"/>
    <m/>
    <x v="7"/>
    <x v="111"/>
    <s v="T04466950001"/>
    <s v="DEV"/>
    <n v="446695"/>
    <m/>
    <s v="CONTABILIZACION ORDENES DE TRANSFERENCIA GRACOS"/>
    <m/>
    <m/>
    <m/>
    <m/>
    <m/>
    <m/>
    <n v="196920.21"/>
    <n v="0"/>
    <s v="NO_CONCILIADO"/>
    <m/>
    <m/>
  </r>
  <r>
    <x v="7"/>
    <m/>
    <x v="7"/>
    <x v="111"/>
    <s v="T04466970001"/>
    <s v="DEV"/>
    <n v="446697"/>
    <m/>
    <s v="CONTABILIZACION ORDENES DE TRANSFERENCIA GRACOS"/>
    <m/>
    <m/>
    <m/>
    <m/>
    <m/>
    <m/>
    <n v="6382987.9800000004"/>
    <n v="0"/>
    <s v="NO_CONCILIADO"/>
    <m/>
    <m/>
  </r>
  <r>
    <x v="7"/>
    <m/>
    <x v="7"/>
    <x v="111"/>
    <s v="T04466990001"/>
    <s v="DEV"/>
    <n v="446699"/>
    <m/>
    <s v="CONTABILIZACION ORDENES DE TRANSFERENCIA GRACOS"/>
    <m/>
    <m/>
    <m/>
    <m/>
    <m/>
    <m/>
    <n v="224499.81"/>
    <n v="0"/>
    <s v="NO_CONCILIADO"/>
    <m/>
    <m/>
  </r>
  <r>
    <x v="7"/>
    <m/>
    <x v="7"/>
    <x v="111"/>
    <s v="T04467070001"/>
    <s v="DEV"/>
    <n v="446707"/>
    <m/>
    <s v="CONTABILIZACION ORDENES DE TRANSFERENCIA GRACOS"/>
    <m/>
    <m/>
    <m/>
    <m/>
    <m/>
    <m/>
    <n v="190174.36"/>
    <n v="0"/>
    <s v="NO_CONCILIADO"/>
    <m/>
    <m/>
  </r>
  <r>
    <x v="7"/>
    <m/>
    <x v="7"/>
    <x v="111"/>
    <s v="T04467010001"/>
    <s v="DEV"/>
    <n v="446701"/>
    <m/>
    <s v="CONTABILIZACION ORDENES DE TRANSFERENCIA GRACOS"/>
    <m/>
    <m/>
    <m/>
    <m/>
    <m/>
    <m/>
    <n v="166811.6"/>
    <n v="0"/>
    <s v="NO_CONCILIADO"/>
    <m/>
    <m/>
  </r>
  <r>
    <x v="7"/>
    <m/>
    <x v="7"/>
    <x v="111"/>
    <s v="T04467030001"/>
    <s v="DEV"/>
    <n v="446703"/>
    <m/>
    <s v="CONTABILIZACION ORDENES DE TRANSFERENCIA GRACOS"/>
    <m/>
    <m/>
    <m/>
    <m/>
    <m/>
    <m/>
    <n v="3289713.55"/>
    <n v="0"/>
    <s v="NO_CONCILIADO"/>
    <m/>
    <m/>
  </r>
  <r>
    <x v="7"/>
    <m/>
    <x v="7"/>
    <x v="111"/>
    <s v="T04467050001"/>
    <s v="DEV"/>
    <n v="446705"/>
    <m/>
    <s v="CONTABILIZACION ORDENES DE TRANSFERENCIA GRACOS"/>
    <m/>
    <m/>
    <m/>
    <m/>
    <m/>
    <m/>
    <n v="5407045.4100000001"/>
    <n v="0"/>
    <s v="NO_CONCILIADO"/>
    <m/>
    <m/>
  </r>
  <r>
    <x v="7"/>
    <m/>
    <x v="7"/>
    <x v="111"/>
    <s v="T04467090001"/>
    <s v="DEV"/>
    <n v="446709"/>
    <m/>
    <s v="CONTABILIZACION ORDENES DE TRANSFERENCIA GRACOS"/>
    <m/>
    <m/>
    <m/>
    <m/>
    <m/>
    <m/>
    <n v="522336.25"/>
    <n v="0"/>
    <s v="NO_CONCILIADO"/>
    <m/>
    <m/>
  </r>
  <r>
    <x v="7"/>
    <m/>
    <x v="7"/>
    <x v="111"/>
    <s v="T04467110001"/>
    <s v="DEV"/>
    <n v="446711"/>
    <m/>
    <s v="CONTABILIZACION ORDENES DE TRANSFERENCIA GRACOS"/>
    <m/>
    <m/>
    <m/>
    <m/>
    <m/>
    <m/>
    <n v="14851085.380000001"/>
    <n v="0"/>
    <s v="NO_CONCILIADO"/>
    <m/>
    <m/>
  </r>
  <r>
    <x v="7"/>
    <m/>
    <x v="7"/>
    <x v="111"/>
    <s v="T04467130001"/>
    <s v="DEV"/>
    <n v="446713"/>
    <m/>
    <s v="CONTABILIZACION ORDENES DE TRANSFERENCIA GRACOS"/>
    <m/>
    <m/>
    <m/>
    <m/>
    <m/>
    <m/>
    <n v="458167.67"/>
    <n v="0"/>
    <s v="NO_CONCILIADO"/>
    <m/>
    <m/>
  </r>
  <r>
    <x v="7"/>
    <m/>
    <x v="7"/>
    <x v="111"/>
    <s v="T04467150001"/>
    <s v="DEV"/>
    <n v="446715"/>
    <m/>
    <s v="CONTABILIZACION ORDENES DE TRANSFERENCIA GRACOS"/>
    <m/>
    <m/>
    <m/>
    <m/>
    <m/>
    <m/>
    <n v="9035584.5800000001"/>
    <n v="0"/>
    <s v="NO_CONCILIADO"/>
    <m/>
    <m/>
  </r>
  <r>
    <x v="7"/>
    <m/>
    <x v="7"/>
    <x v="111"/>
    <s v="T04467170001"/>
    <s v="DEV"/>
    <n v="446717"/>
    <m/>
    <s v="CONTABILIZACION ORDENES DE TRANSFERENCIA GRACOS"/>
    <m/>
    <m/>
    <m/>
    <m/>
    <m/>
    <m/>
    <n v="2732313.99"/>
    <n v="0"/>
    <s v="NO_CONCILIADO"/>
    <m/>
    <m/>
  </r>
  <r>
    <x v="7"/>
    <m/>
    <x v="7"/>
    <x v="111"/>
    <s v="T04467190001"/>
    <s v="DEV"/>
    <n v="446719"/>
    <m/>
    <s v="CONTABILIZACION ORDENES DE TRANSFERENCIA GRACOS"/>
    <m/>
    <m/>
    <m/>
    <m/>
    <m/>
    <m/>
    <n v="84294.03"/>
    <n v="0"/>
    <s v="NO_CONCILIADO"/>
    <m/>
    <m/>
  </r>
  <r>
    <x v="7"/>
    <m/>
    <x v="7"/>
    <x v="111"/>
    <s v="T04467210001"/>
    <s v="DEV"/>
    <n v="446721"/>
    <m/>
    <s v="CONTABILIZACION ORDENES DE TRANSFERENCIA GRACOS"/>
    <m/>
    <m/>
    <m/>
    <m/>
    <m/>
    <m/>
    <n v="96099.82"/>
    <n v="0"/>
    <s v="NO_CONCILIADO"/>
    <m/>
    <m/>
  </r>
  <r>
    <x v="7"/>
    <m/>
    <x v="7"/>
    <x v="111"/>
    <s v="T04467230001"/>
    <s v="DEV"/>
    <n v="446723"/>
    <m/>
    <s v="CONTABILIZACION ORDENES DE TRANSFERENCIA GRACOS"/>
    <m/>
    <m/>
    <m/>
    <m/>
    <m/>
    <m/>
    <n v="1662373.72"/>
    <n v="0"/>
    <s v="NO_CONCILIADO"/>
    <m/>
    <m/>
  </r>
  <r>
    <x v="7"/>
    <m/>
    <x v="7"/>
    <x v="111"/>
    <s v="T04467250001"/>
    <s v="DEV"/>
    <n v="446725"/>
    <m/>
    <s v="CONTABILIZACION ORDENES DE TRANSFERENCIA GRACOS"/>
    <m/>
    <m/>
    <m/>
    <m/>
    <m/>
    <m/>
    <n v="1863910.36"/>
    <n v="0"/>
    <s v="NO_CONCILIADO"/>
    <m/>
    <m/>
  </r>
  <r>
    <x v="7"/>
    <m/>
    <x v="7"/>
    <x v="111"/>
    <s v="T04467270001"/>
    <s v="DEV"/>
    <n v="446727"/>
    <m/>
    <s v="CONTABILIZACION ORDENES DE TRANSFERENCIA GRACOS"/>
    <m/>
    <m/>
    <m/>
    <m/>
    <m/>
    <m/>
    <n v="531730.18999999994"/>
    <n v="0"/>
    <s v="NO_CONCILIADO"/>
    <m/>
    <m/>
  </r>
  <r>
    <x v="7"/>
    <m/>
    <x v="7"/>
    <x v="111"/>
    <s v="T04467290001"/>
    <s v="DEV"/>
    <n v="446729"/>
    <m/>
    <s v="CONTABILIZACION ORDENES DE TRANSFERENCIA GRACOS"/>
    <m/>
    <m/>
    <m/>
    <m/>
    <m/>
    <m/>
    <n v="1873951.62"/>
    <n v="0"/>
    <s v="NO_CONCILIADO"/>
    <m/>
    <m/>
  </r>
  <r>
    <x v="7"/>
    <m/>
    <x v="7"/>
    <x v="111"/>
    <s v="T04467310001"/>
    <s v="DEV"/>
    <n v="446731"/>
    <m/>
    <s v="CONTABILIZACION ORDENES DE TRANSFERENCIA GRACOS"/>
    <m/>
    <m/>
    <m/>
    <m/>
    <m/>
    <m/>
    <n v="5147028.3"/>
    <n v="0"/>
    <s v="NO_CONCILIADO"/>
    <m/>
    <m/>
  </r>
  <r>
    <x v="7"/>
    <m/>
    <x v="7"/>
    <x v="111"/>
    <s v="T04467330001"/>
    <s v="DEV"/>
    <n v="446733"/>
    <m/>
    <s v="CONTABILIZACION ORDENES DE TRANSFERENCIA GRACOS"/>
    <m/>
    <m/>
    <m/>
    <m/>
    <m/>
    <m/>
    <n v="1460459.43"/>
    <n v="0"/>
    <s v="NO_CONCILIADO"/>
    <m/>
    <m/>
  </r>
  <r>
    <x v="7"/>
    <m/>
    <x v="7"/>
    <x v="111"/>
    <s v="T04467350001"/>
    <s v="DEV"/>
    <n v="446735"/>
    <m/>
    <s v="CONTABILIZACION ORDENES DE TRANSFERENCIA GRACOS"/>
    <m/>
    <m/>
    <m/>
    <m/>
    <m/>
    <m/>
    <n v="5119448.7"/>
    <n v="0"/>
    <s v="NO_CONCILIADO"/>
    <m/>
    <m/>
  </r>
  <r>
    <x v="7"/>
    <m/>
    <x v="7"/>
    <x v="111"/>
    <s v="T04467370001"/>
    <s v="DEV"/>
    <n v="446737"/>
    <m/>
    <s v="CONTABILIZACION ORDENES DE TRANSFERENCIA GRACOS"/>
    <m/>
    <m/>
    <m/>
    <m/>
    <m/>
    <m/>
    <n v="4360060.83"/>
    <n v="0"/>
    <s v="NO_CONCILIADO"/>
    <m/>
    <m/>
  </r>
  <r>
    <x v="7"/>
    <m/>
    <x v="7"/>
    <x v="111"/>
    <s v="T04467390001"/>
    <s v="DEV"/>
    <n v="446739"/>
    <m/>
    <s v="CONTABILIZACION ORDENES DE TRANSFERENCIA GRACOS"/>
    <m/>
    <m/>
    <m/>
    <m/>
    <m/>
    <m/>
    <n v="4336698.07"/>
    <n v="0"/>
    <s v="NO_CONCILIADO"/>
    <m/>
    <m/>
  </r>
  <r>
    <x v="7"/>
    <m/>
    <x v="7"/>
    <x v="111"/>
    <s v="T04467410001"/>
    <s v="DEV"/>
    <n v="446741"/>
    <m/>
    <s v="CONTABILIZACION ORDENES DE TRANSFERENCIA GRACOS"/>
    <m/>
    <m/>
    <m/>
    <m/>
    <m/>
    <m/>
    <n v="1237158.95"/>
    <n v="0"/>
    <s v="NO_CONCILIADO"/>
    <m/>
    <m/>
  </r>
  <r>
    <x v="7"/>
    <m/>
    <x v="7"/>
    <x v="111"/>
    <s v="T04467430001"/>
    <s v="DEV"/>
    <n v="446743"/>
    <m/>
    <s v="CONTABILIZACION ORDENES DE TRANSFERENCIA GRACOS"/>
    <m/>
    <m/>
    <m/>
    <m/>
    <m/>
    <m/>
    <n v="11911250.689999999"/>
    <n v="0"/>
    <s v="NO_CONCILIADO"/>
    <m/>
    <m/>
  </r>
  <r>
    <x v="7"/>
    <m/>
    <x v="7"/>
    <x v="111"/>
    <s v="T04467450001"/>
    <s v="DEV"/>
    <n v="446745"/>
    <m/>
    <s v="CONTABILIZACION ORDENES DE TRANSFERENCIA GRACOS"/>
    <m/>
    <m/>
    <m/>
    <m/>
    <m/>
    <m/>
    <n v="3398002.35"/>
    <n v="0"/>
    <s v="NO_CONCILIADO"/>
    <m/>
    <m/>
  </r>
  <r>
    <x v="7"/>
    <m/>
    <x v="7"/>
    <x v="111"/>
    <s v="T04467470001"/>
    <s v="DEV"/>
    <n v="446747"/>
    <m/>
    <s v="CONTABILIZACION ORDENES DE TRANSFERENCIA GRACOS"/>
    <m/>
    <m/>
    <m/>
    <m/>
    <m/>
    <m/>
    <n v="11975419.27"/>
    <n v="0"/>
    <s v="NO_CONCILIADO"/>
    <m/>
    <m/>
  </r>
  <r>
    <x v="7"/>
    <m/>
    <x v="7"/>
    <x v="111"/>
    <s v="T04467490001"/>
    <s v="DEV"/>
    <n v="446749"/>
    <m/>
    <s v="CONTABILIZACION ORDENES DE TRANSFERENCIA GRACOS"/>
    <m/>
    <m/>
    <m/>
    <m/>
    <m/>
    <m/>
    <n v="2203246.71"/>
    <n v="0"/>
    <s v="NO_CONCILIADO"/>
    <m/>
    <m/>
  </r>
  <r>
    <x v="7"/>
    <m/>
    <x v="7"/>
    <x v="111"/>
    <s v="T04467510001"/>
    <s v="DEV"/>
    <n v="446751"/>
    <m/>
    <s v="CONTABILIZACION ORDENES DE TRANSFERENCIA GRACOS"/>
    <m/>
    <m/>
    <m/>
    <m/>
    <m/>
    <m/>
    <n v="2191440.9300000002"/>
    <n v="0"/>
    <s v="NO_CONCILIADO"/>
    <m/>
    <m/>
  </r>
  <r>
    <x v="7"/>
    <m/>
    <x v="7"/>
    <x v="111"/>
    <s v="T04467530001"/>
    <s v="DEV"/>
    <n v="446753"/>
    <m/>
    <s v="CONTABILIZACION ORDENES DE TRANSFERENCIA GRACOS"/>
    <m/>
    <m/>
    <m/>
    <m/>
    <m/>
    <m/>
    <n v="625167.03"/>
    <n v="0"/>
    <s v="NO_CONCILIADO"/>
    <m/>
    <m/>
  </r>
  <r>
    <x v="7"/>
    <m/>
    <x v="7"/>
    <x v="111"/>
    <s v="T04467550001"/>
    <s v="DEV"/>
    <n v="446755"/>
    <m/>
    <s v="CONTABILIZACION ORDENES DE TRANSFERENCIA GRACOS"/>
    <m/>
    <m/>
    <m/>
    <m/>
    <m/>
    <m/>
    <n v="14848290.130000001"/>
    <n v="0"/>
    <s v="NO_CONCILIADO"/>
    <m/>
    <m/>
  </r>
  <r>
    <x v="7"/>
    <m/>
    <x v="7"/>
    <x v="111"/>
    <s v="T04467570001"/>
    <s v="DEV"/>
    <n v="446757"/>
    <m/>
    <s v="CONTABILIZACION ORDENES DE TRANSFERENCIA GRACOS"/>
    <m/>
    <m/>
    <m/>
    <m/>
    <m/>
    <m/>
    <n v="14558557"/>
    <n v="0"/>
    <s v="NO_CONCILIADO"/>
    <m/>
    <m/>
  </r>
  <r>
    <x v="7"/>
    <m/>
    <x v="7"/>
    <x v="111"/>
    <s v="T04467590001"/>
    <s v="DEV"/>
    <n v="446759"/>
    <m/>
    <s v="CONTABILIZACION ORDENES DE TRANSFERENCIA GRACOS"/>
    <m/>
    <m/>
    <m/>
    <m/>
    <m/>
    <m/>
    <n v="18669065.710000001"/>
    <n v="0"/>
    <s v="NO_CONCILIADO"/>
    <m/>
    <m/>
  </r>
  <r>
    <x v="7"/>
    <m/>
    <x v="7"/>
    <x v="111"/>
    <s v="T04467610001"/>
    <s v="DEV"/>
    <n v="446761"/>
    <m/>
    <s v="CONTABILIZACION ORDENES DE TRANSFERENCIA GRACOS"/>
    <m/>
    <m/>
    <m/>
    <m/>
    <m/>
    <m/>
    <n v="7190358.9400000004"/>
    <n v="0"/>
    <s v="NO_CONCILIADO"/>
    <m/>
    <m/>
  </r>
  <r>
    <x v="7"/>
    <m/>
    <x v="7"/>
    <x v="111"/>
    <s v="T04467630001"/>
    <s v="DEV"/>
    <n v="446763"/>
    <m/>
    <s v="CONTABILIZACION ORDENES DE TRANSFERENCIA GRACOS"/>
    <m/>
    <m/>
    <m/>
    <m/>
    <m/>
    <m/>
    <n v="83253752.540000007"/>
    <n v="0"/>
    <s v="NO_CONCILIADO"/>
    <m/>
    <m/>
  </r>
  <r>
    <x v="7"/>
    <m/>
    <x v="7"/>
    <x v="111"/>
    <s v="T04467650001"/>
    <s v="DEV"/>
    <n v="446765"/>
    <m/>
    <s v="CONTABILIZACION ORDENES DE TRANSFERENCIA GRACOS"/>
    <m/>
    <m/>
    <m/>
    <m/>
    <m/>
    <m/>
    <n v="35782414.859999999"/>
    <n v="0"/>
    <s v="NO_CONCILIADO"/>
    <m/>
    <m/>
  </r>
  <r>
    <x v="7"/>
    <m/>
    <x v="7"/>
    <x v="111"/>
    <s v="T04467670001"/>
    <s v="DEV"/>
    <n v="446767"/>
    <m/>
    <s v="CONTABILIZACION ORDENES DE TRANSFERENCIA GRACOS"/>
    <m/>
    <m/>
    <m/>
    <m/>
    <m/>
    <m/>
    <n v="6381786.5899999999"/>
    <n v="0"/>
    <s v="NO_CONCILIADO"/>
    <m/>
    <m/>
  </r>
  <r>
    <x v="7"/>
    <m/>
    <x v="7"/>
    <x v="111"/>
    <s v="T04467750001"/>
    <s v="DEV"/>
    <n v="446775"/>
    <m/>
    <s v="CONTABILIZACION ORDENES DE TRANSFERENCIA GRACOS"/>
    <m/>
    <m/>
    <m/>
    <m/>
    <m/>
    <m/>
    <n v="477.94"/>
    <n v="0"/>
    <s v="NO_CONCILIADO"/>
    <m/>
    <m/>
  </r>
  <r>
    <x v="7"/>
    <m/>
    <x v="7"/>
    <x v="111"/>
    <s v="T04467690001"/>
    <s v="DEV"/>
    <n v="446769"/>
    <m/>
    <s v="CONTABILIZACION ORDENES DE TRANSFERENCIA GRACOS"/>
    <m/>
    <m/>
    <m/>
    <m/>
    <m/>
    <m/>
    <n v="9426.1200000000008"/>
    <n v="0"/>
    <s v="NO_CONCILIADO"/>
    <m/>
    <m/>
  </r>
  <r>
    <x v="7"/>
    <m/>
    <x v="7"/>
    <x v="111"/>
    <s v="T04467710001"/>
    <s v="DEV"/>
    <n v="446771"/>
    <m/>
    <s v="CONTABILIZACION ORDENES DE TRANSFERENCIA GRACOS"/>
    <m/>
    <m/>
    <m/>
    <m/>
    <m/>
    <m/>
    <n v="15492.97"/>
    <n v="0"/>
    <s v="NO_CONCILIADO"/>
    <m/>
    <m/>
  </r>
  <r>
    <x v="7"/>
    <m/>
    <x v="7"/>
    <x v="111"/>
    <s v="T04467730001"/>
    <s v="DEV"/>
    <n v="446773"/>
    <m/>
    <s v="CONTABILIZACION ORDENES DE TRANSFERENCIA GRACOS"/>
    <m/>
    <m/>
    <m/>
    <m/>
    <m/>
    <m/>
    <n v="544.89"/>
    <n v="0"/>
    <s v="NO_CONCILIADO"/>
    <m/>
    <m/>
  </r>
  <r>
    <x v="7"/>
    <m/>
    <x v="7"/>
    <x v="111"/>
    <s v="T04467770001"/>
    <s v="DEV"/>
    <n v="446777"/>
    <m/>
    <s v="CONTABILIZACION ORDENES DE TRANSFERENCIA GRACOS"/>
    <m/>
    <m/>
    <m/>
    <m/>
    <m/>
    <m/>
    <n v="12970.96"/>
    <n v="0"/>
    <s v="NO_CONCILIADO"/>
    <m/>
    <m/>
  </r>
  <r>
    <x v="7"/>
    <m/>
    <x v="7"/>
    <x v="111"/>
    <s v="T04467790001"/>
    <s v="DEV"/>
    <n v="446779"/>
    <m/>
    <s v="CONTABILIZACION ORDENES DE TRANSFERENCIA GRACOS"/>
    <m/>
    <m/>
    <m/>
    <m/>
    <m/>
    <m/>
    <n v="12970.96"/>
    <n v="0"/>
    <s v="NO_CONCILIADO"/>
    <m/>
    <m/>
  </r>
  <r>
    <x v="7"/>
    <m/>
    <x v="7"/>
    <x v="111"/>
    <s v="T04467810001"/>
    <s v="DEV"/>
    <n v="446781"/>
    <m/>
    <s v="CONTABILIZACION ORDENES DE TRANSFERENCIA GRACOS"/>
    <m/>
    <m/>
    <m/>
    <m/>
    <m/>
    <m/>
    <n v="12970.96"/>
    <n v="0"/>
    <s v="NO_CONCILIADO"/>
    <m/>
    <m/>
  </r>
  <r>
    <x v="7"/>
    <m/>
    <x v="7"/>
    <x v="111"/>
    <s v="T04467830001"/>
    <s v="DEV"/>
    <n v="446783"/>
    <m/>
    <s v="CONTABILIZACION ORDENES DE TRANSFERENCIA GRACOS"/>
    <m/>
    <m/>
    <m/>
    <m/>
    <m/>
    <m/>
    <n v="12970.96"/>
    <n v="0"/>
    <s v="NO_CONCILIADO"/>
    <m/>
    <m/>
  </r>
  <r>
    <x v="7"/>
    <m/>
    <x v="7"/>
    <x v="111"/>
    <s v="T04467850001"/>
    <s v="DEV"/>
    <n v="446785"/>
    <m/>
    <s v="CONTABILIZACION ORDENES DE TRANSFERENCIA GRACOS"/>
    <m/>
    <m/>
    <m/>
    <m/>
    <m/>
    <m/>
    <n v="238549.43"/>
    <n v="0"/>
    <s v="NO_CONCILIADO"/>
    <m/>
    <m/>
  </r>
  <r>
    <x v="7"/>
    <m/>
    <x v="7"/>
    <x v="111"/>
    <s v="T04467870001"/>
    <s v="DEV"/>
    <n v="446787"/>
    <m/>
    <s v="CONTABILIZACION ORDENES DE TRANSFERENCIA GRACOS"/>
    <m/>
    <m/>
    <m/>
    <m/>
    <m/>
    <m/>
    <n v="168.89"/>
    <n v="0"/>
    <s v="NO_CONCILIADO"/>
    <m/>
    <m/>
  </r>
  <r>
    <x v="7"/>
    <m/>
    <x v="7"/>
    <x v="111"/>
    <s v="T04467890001"/>
    <s v="DEV"/>
    <n v="446789"/>
    <m/>
    <s v="CONTABILIZACION ORDENES DE TRANSFERENCIA GRACOS"/>
    <m/>
    <m/>
    <m/>
    <m/>
    <m/>
    <m/>
    <n v="4584.26"/>
    <n v="0"/>
    <s v="NO_CONCILIADO"/>
    <m/>
    <m/>
  </r>
  <r>
    <x v="7"/>
    <m/>
    <x v="7"/>
    <x v="111"/>
    <s v="T04467910001"/>
    <s v="DEV"/>
    <n v="446791"/>
    <m/>
    <s v="CONTABILIZACION ORDENES DE TRANSFERENCIA GRACOS"/>
    <m/>
    <m/>
    <m/>
    <m/>
    <m/>
    <m/>
    <n v="1312.8"/>
    <n v="0"/>
    <s v="NO_CONCILIADO"/>
    <m/>
    <m/>
  </r>
  <r>
    <x v="7"/>
    <m/>
    <x v="7"/>
    <x v="111"/>
    <s v="T04467930001"/>
    <s v="DEV"/>
    <n v="446793"/>
    <m/>
    <s v="CONTABILIZACION ORDENES DE TRANSFERENCIA GRACOS"/>
    <m/>
    <m/>
    <m/>
    <m/>
    <m/>
    <m/>
    <n v="35626.31"/>
    <n v="0"/>
    <s v="NO_CONCILIADO"/>
    <m/>
    <m/>
  </r>
  <r>
    <x v="7"/>
    <m/>
    <x v="7"/>
    <x v="111"/>
    <s v="T04467950001"/>
    <s v="DEV"/>
    <n v="446795"/>
    <m/>
    <s v="CONTABILIZACION ORDENES DE TRANSFERENCIA GRACOS"/>
    <m/>
    <m/>
    <m/>
    <m/>
    <m/>
    <m/>
    <n v="4391.63"/>
    <n v="0"/>
    <s v="NO_CONCILIADO"/>
    <m/>
    <m/>
  </r>
  <r>
    <x v="7"/>
    <m/>
    <x v="7"/>
    <x v="111"/>
    <s v="T04467970001"/>
    <s v="DEV"/>
    <n v="446797"/>
    <m/>
    <s v="CONTABILIZACION ORDENES DE TRANSFERENCIA GRACOS"/>
    <m/>
    <m/>
    <m/>
    <m/>
    <m/>
    <m/>
    <n v="12493.02"/>
    <n v="0"/>
    <s v="NO_CONCILIADO"/>
    <m/>
    <m/>
  </r>
  <r>
    <x v="7"/>
    <m/>
    <x v="7"/>
    <x v="111"/>
    <s v="T04468000001"/>
    <s v="DEV"/>
    <n v="446800"/>
    <m/>
    <s v="CONTABILIZACION ORDENES DE TRANSFERENCIA GRACOS"/>
    <m/>
    <m/>
    <m/>
    <m/>
    <m/>
    <m/>
    <n v="5343948.51"/>
    <n v="0"/>
    <s v="NO_CONCILIADO"/>
    <m/>
    <m/>
  </r>
  <r>
    <x v="7"/>
    <m/>
    <x v="7"/>
    <x v="111"/>
    <s v="T04468020001"/>
    <s v="DEV"/>
    <n v="446802"/>
    <m/>
    <s v="CONTABILIZACION ORDENES DE TRANSFERENCIA GRACOS"/>
    <m/>
    <m/>
    <m/>
    <m/>
    <m/>
    <m/>
    <n v="12433586.939999999"/>
    <n v="0"/>
    <s v="NO_CONCILIADO"/>
    <m/>
    <m/>
  </r>
  <r>
    <x v="7"/>
    <m/>
    <x v="7"/>
    <x v="111"/>
    <s v="T04468040001"/>
    <s v="DEV"/>
    <n v="446804"/>
    <m/>
    <s v="CONTABILIZACION ORDENES DE TRANSFERENCIA GRACOS"/>
    <m/>
    <m/>
    <m/>
    <m/>
    <m/>
    <m/>
    <n v="12970.96"/>
    <n v="0"/>
    <s v="NO_CONCILIADO"/>
    <m/>
    <m/>
  </r>
  <r>
    <x v="7"/>
    <m/>
    <x v="7"/>
    <x v="111"/>
    <s v="T04468060001"/>
    <s v="DEV"/>
    <n v="446806"/>
    <m/>
    <s v="CONTABILIZACION ORDENES DE TRANSFERENCIA GRACOS"/>
    <m/>
    <m/>
    <m/>
    <m/>
    <m/>
    <m/>
    <n v="5475.58"/>
    <n v="0"/>
    <s v="NO_CONCILIADO"/>
    <m/>
    <m/>
  </r>
  <r>
    <x v="7"/>
    <m/>
    <x v="7"/>
    <x v="111"/>
    <s v="T04468080001"/>
    <s v="DEV"/>
    <n v="446808"/>
    <m/>
    <s v="CONTABILIZACION ORDENES DE TRANSFERENCIA GRACOS"/>
    <m/>
    <m/>
    <m/>
    <m/>
    <m/>
    <m/>
    <n v="3331.42"/>
    <n v="0"/>
    <s v="NO_CONCILIADO"/>
    <m/>
    <m/>
  </r>
  <r>
    <x v="7"/>
    <m/>
    <x v="7"/>
    <x v="111"/>
    <s v="T04468100001"/>
    <s v="DEV"/>
    <n v="446810"/>
    <m/>
    <s v="CONTABILIZACION ORDENES DE TRANSFERENCIA GRACOS"/>
    <m/>
    <m/>
    <m/>
    <m/>
    <m/>
    <m/>
    <n v="192.56"/>
    <n v="0"/>
    <s v="NO_CONCILIADO"/>
    <m/>
    <m/>
  </r>
  <r>
    <x v="7"/>
    <m/>
    <x v="7"/>
    <x v="111"/>
    <s v="T04468120001"/>
    <s v="DEV"/>
    <n v="446812"/>
    <m/>
    <s v="CONTABILIZACION ORDENES DE TRANSFERENCIA GRACOS"/>
    <m/>
    <m/>
    <m/>
    <m/>
    <m/>
    <m/>
    <n v="4584.26"/>
    <n v="0"/>
    <s v="NO_CONCILIADO"/>
    <m/>
    <m/>
  </r>
  <r>
    <x v="7"/>
    <m/>
    <x v="7"/>
    <x v="111"/>
    <s v="T04468140001"/>
    <s v="DEV"/>
    <n v="446814"/>
    <m/>
    <s v="CONTABILIZACION ORDENES DE TRANSFERENCIA GRACOS"/>
    <m/>
    <m/>
    <m/>
    <m/>
    <m/>
    <m/>
    <n v="4584.26"/>
    <n v="0"/>
    <s v="NO_CONCILIADO"/>
    <m/>
    <m/>
  </r>
  <r>
    <x v="7"/>
    <m/>
    <x v="7"/>
    <x v="111"/>
    <s v="T04468160001"/>
    <s v="DEV"/>
    <n v="446816"/>
    <m/>
    <s v="CONTABILIZACION ORDENES DE TRANSFERENCIA GRACOS"/>
    <m/>
    <m/>
    <m/>
    <m/>
    <m/>
    <m/>
    <n v="4584.26"/>
    <n v="0"/>
    <s v="NO_CONCILIADO"/>
    <m/>
    <m/>
  </r>
  <r>
    <x v="7"/>
    <m/>
    <x v="7"/>
    <x v="111"/>
    <s v="T04468180001"/>
    <s v="DEV"/>
    <n v="446818"/>
    <m/>
    <s v="CONTABILIZACION ORDENES DE TRANSFERENCIA GRACOS"/>
    <m/>
    <m/>
    <m/>
    <m/>
    <m/>
    <m/>
    <n v="4584.26"/>
    <n v="0"/>
    <s v="NO_CONCILIADO"/>
    <m/>
    <m/>
  </r>
  <r>
    <x v="7"/>
    <m/>
    <x v="7"/>
    <x v="111"/>
    <s v="T04468200001"/>
    <s v="DEV"/>
    <n v="446820"/>
    <m/>
    <s v="CONTABILIZACION ORDENES DE TRANSFERENCIA GRACOS"/>
    <m/>
    <m/>
    <m/>
    <m/>
    <m/>
    <m/>
    <n v="42553.27"/>
    <n v="0"/>
    <s v="NO_CONCILIADO"/>
    <m/>
    <m/>
  </r>
  <r>
    <x v="7"/>
    <m/>
    <x v="7"/>
    <x v="111"/>
    <s v="T04468220001"/>
    <s v="DEV"/>
    <n v="446822"/>
    <m/>
    <s v="CONTABILIZACION ORDENES DE TRANSFERENCIA GRACOS"/>
    <m/>
    <m/>
    <m/>
    <m/>
    <m/>
    <m/>
    <n v="25889.91"/>
    <n v="0"/>
    <s v="NO_CONCILIADO"/>
    <m/>
    <m/>
  </r>
  <r>
    <x v="7"/>
    <m/>
    <x v="7"/>
    <x v="111"/>
    <s v="T04468240001"/>
    <s v="DEV"/>
    <n v="446824"/>
    <m/>
    <s v="CONTABILIZACION ORDENES DE TRANSFERENCIA GRACOS"/>
    <m/>
    <m/>
    <m/>
    <m/>
    <m/>
    <m/>
    <n v="1496.65"/>
    <n v="0"/>
    <s v="NO_CONCILIADO"/>
    <m/>
    <m/>
  </r>
  <r>
    <x v="7"/>
    <m/>
    <x v="7"/>
    <x v="111"/>
    <s v="T04468260001"/>
    <s v="DEV"/>
    <n v="446826"/>
    <m/>
    <s v="CONTABILIZACION ORDENES DE TRANSFERENCIA GRACOS"/>
    <m/>
    <m/>
    <m/>
    <m/>
    <m/>
    <m/>
    <n v="35626.31"/>
    <n v="0"/>
    <s v="NO_CONCILIADO"/>
    <m/>
    <m/>
  </r>
  <r>
    <x v="7"/>
    <m/>
    <x v="7"/>
    <x v="111"/>
    <s v="T04468280001"/>
    <s v="DEV"/>
    <n v="446828"/>
    <m/>
    <s v="CONTABILIZACION ORDENES DE TRANSFERENCIA GRACOS"/>
    <m/>
    <m/>
    <m/>
    <m/>
    <m/>
    <m/>
    <n v="35626.31"/>
    <n v="0"/>
    <s v="NO_CONCILIADO"/>
    <m/>
    <m/>
  </r>
  <r>
    <x v="7"/>
    <m/>
    <x v="7"/>
    <x v="111"/>
    <s v="T04468300001"/>
    <s v="DEV"/>
    <n v="446830"/>
    <m/>
    <s v="CONTABILIZACION ORDENES DE TRANSFERENCIA GRACOS"/>
    <m/>
    <m/>
    <m/>
    <m/>
    <m/>
    <m/>
    <n v="35626.31"/>
    <n v="0"/>
    <s v="NO_CONCILIADO"/>
    <m/>
    <m/>
  </r>
  <r>
    <x v="7"/>
    <m/>
    <x v="7"/>
    <x v="111"/>
    <s v="T04468320001"/>
    <s v="DEV"/>
    <n v="446832"/>
    <m/>
    <s v="CONTABILIZACION ORDENES DE TRANSFERENCIA GRACOS"/>
    <m/>
    <m/>
    <m/>
    <m/>
    <m/>
    <m/>
    <n v="35626.31"/>
    <n v="0"/>
    <s v="NO_CONCILIADO"/>
    <m/>
    <m/>
  </r>
  <r>
    <x v="7"/>
    <m/>
    <x v="7"/>
    <x v="111"/>
    <s v="T04468340001"/>
    <s v="DEV"/>
    <n v="446834"/>
    <m/>
    <s v="CONTABILIZACION ORDENES DE TRANSFERENCIA GRACOS"/>
    <m/>
    <m/>
    <m/>
    <m/>
    <m/>
    <m/>
    <n v="42545.24"/>
    <n v="0"/>
    <s v="NO_CONCILIADO"/>
    <m/>
    <m/>
  </r>
  <r>
    <x v="7"/>
    <m/>
    <x v="7"/>
    <x v="111"/>
    <s v="T04468360001"/>
    <s v="DEV"/>
    <n v="446836"/>
    <m/>
    <s v="CONTABILIZACION ORDENES DE TRANSFERENCIA GRACOS"/>
    <m/>
    <m/>
    <m/>
    <m/>
    <m/>
    <m/>
    <n v="4415.3"/>
    <n v="0"/>
    <s v="NO_CONCILIADO"/>
    <m/>
    <m/>
  </r>
  <r>
    <x v="7"/>
    <m/>
    <x v="7"/>
    <x v="111"/>
    <s v="T04468380001"/>
    <s v="DEV"/>
    <n v="446838"/>
    <m/>
    <s v="CONTABILIZACION ORDENES DE TRANSFERENCIA GRACOS"/>
    <m/>
    <m/>
    <m/>
    <m/>
    <m/>
    <m/>
    <n v="1252.8399999999999"/>
    <n v="0"/>
    <s v="NO_CONCILIADO"/>
    <m/>
    <m/>
  </r>
  <r>
    <x v="7"/>
    <m/>
    <x v="7"/>
    <x v="111"/>
    <s v="T04468460001"/>
    <s v="DEV"/>
    <n v="446846"/>
    <m/>
    <s v="CONTABILIZACION ORDENES DE TRANSFERENCIA GRACOS"/>
    <m/>
    <m/>
    <m/>
    <m/>
    <m/>
    <m/>
    <n v="34313.51"/>
    <n v="0"/>
    <s v="NO_CONCILIADO"/>
    <m/>
    <m/>
  </r>
  <r>
    <x v="7"/>
    <m/>
    <x v="7"/>
    <x v="111"/>
    <s v="T04468400001"/>
    <s v="DEV"/>
    <n v="446840"/>
    <m/>
    <s v="CONTABILIZACION ORDENES DE TRANSFERENCIA GRACOS"/>
    <m/>
    <m/>
    <m/>
    <m/>
    <m/>
    <m/>
    <n v="12426.07"/>
    <n v="0"/>
    <s v="NO_CONCILIADO"/>
    <m/>
    <m/>
  </r>
  <r>
    <x v="7"/>
    <m/>
    <x v="7"/>
    <x v="111"/>
    <s v="T04468420001"/>
    <s v="DEV"/>
    <n v="446842"/>
    <m/>
    <s v="CONTABILIZACION ORDENES DE TRANSFERENCIA GRACOS"/>
    <m/>
    <m/>
    <m/>
    <m/>
    <m/>
    <m/>
    <n v="3544.84"/>
    <n v="0"/>
    <s v="NO_CONCILIADO"/>
    <m/>
    <m/>
  </r>
  <r>
    <x v="7"/>
    <m/>
    <x v="7"/>
    <x v="111"/>
    <s v="T04468440001"/>
    <s v="DEV"/>
    <n v="446844"/>
    <m/>
    <s v="CONTABILIZACION ORDENES DE TRANSFERENCIA GRACOS"/>
    <m/>
    <m/>
    <m/>
    <m/>
    <m/>
    <m/>
    <n v="9736.4"/>
    <n v="0"/>
    <s v="NO_CONCILIADO"/>
    <m/>
    <m/>
  </r>
  <r>
    <x v="7"/>
    <m/>
    <x v="7"/>
    <x v="111"/>
    <s v="T04468480001"/>
    <s v="DEV"/>
    <n v="446848"/>
    <m/>
    <s v="CONTABILIZACION ORDENES DE TRANSFERENCIA GRACOS"/>
    <m/>
    <m/>
    <m/>
    <m/>
    <m/>
    <m/>
    <n v="34129.67"/>
    <n v="0"/>
    <s v="NO_CONCILIADO"/>
    <m/>
    <m/>
  </r>
  <r>
    <x v="1"/>
    <m/>
    <x v="1"/>
    <x v="112"/>
    <s v="O21234690002"/>
    <s v="BOD"/>
    <n v="2123469"/>
    <m/>
    <s v="00099021001 DEPOSITO DE EFECTIVO, DEPOSITANTE: HERBERT LOT ARRIAGUE ALTUZARRA, CONCEPTO: DEVOLUCION AL TESORO GENERAL DE LA NACION, CUENTA DE DEPOSITO: CUENTA UNICA DEL TESORO"/>
    <m/>
    <m/>
    <m/>
    <m/>
    <m/>
    <m/>
    <n v="0"/>
    <n v="842.76"/>
    <s v="NO_CONCILIADO"/>
    <m/>
    <m/>
  </r>
  <r>
    <x v="1"/>
    <m/>
    <x v="1"/>
    <x v="112"/>
    <s v="O21234970002"/>
    <s v="BOD"/>
    <n v="2123497"/>
    <m/>
    <s v="00099021001 DEPOSITO DE EFECTIVO, DEPOSITANTE: FELIZA ROXANA JUSTINIANO VACA C.I. 3927213 SCZ., CONCEPTO: DEVOLUCION DE FONDOS NO UTILIZADOS, CUENTA DE DEPOSITO: CUENTA UNICA DEL TESORO"/>
    <m/>
    <m/>
    <m/>
    <m/>
    <m/>
    <m/>
    <n v="0"/>
    <n v="23"/>
    <s v="NO_CONCILIADO"/>
    <m/>
    <m/>
  </r>
  <r>
    <x v="2"/>
    <m/>
    <x v="2"/>
    <x v="112"/>
    <s v="F0013217"/>
    <s v="NTE"/>
    <n v="5932067"/>
    <m/>
    <s v="De: 00086051101 DEVOLUCION DE RECURSOS AL TESORO GENERAL DE LA NACION, SEGUN COMUNICADO MEFP/VTCP/DGPOT N° 9/2023. EN CUMPLIMIENTO A H.R. 2540/2023. PAGO DE COMISIONES POR SALDOS NO DESEMBOLSADOS EN CONVENIOS DE CREDITO EXTERNO DS 1841."/>
    <m/>
    <m/>
    <m/>
    <m/>
    <m/>
    <m/>
    <n v="3745779.01"/>
    <n v="0"/>
    <s v="NO_CONCILIADO"/>
    <m/>
    <m/>
  </r>
  <r>
    <x v="1"/>
    <m/>
    <x v="1"/>
    <x v="112"/>
    <s v="O21235730002"/>
    <s v="BOD"/>
    <n v="2123573"/>
    <m/>
    <s v="00099021001 DEPOSITO DE EFECTIVO, DEPOSITANTE: LILY GLADYS FERNANDEZ VARGAS, CONCEPTO: DEVOLUCION DIFERENCIA DE PASAJES CAMARA DE DIPUTADOS, CUENTA DE DEPOSITO: CUENTA UNICA DEL TESORO"/>
    <m/>
    <m/>
    <m/>
    <m/>
    <m/>
    <m/>
    <n v="0"/>
    <n v="409"/>
    <s v="NO_CONCILIADO"/>
    <m/>
    <m/>
  </r>
  <r>
    <x v="1"/>
    <m/>
    <x v="1"/>
    <x v="112"/>
    <s v="O21235900002"/>
    <s v="BOD"/>
    <n v="2123590"/>
    <m/>
    <s v="00099021001 DEPOSITO DE EFECTIVO, DEPOSITANTE: SIMON VENTURA CONDORI, CONCEPTO: DEVOLUCION DE SALARIOS, CUENTA DE DEPOSITO: CUENTA UNICA DEL TESORO"/>
    <m/>
    <m/>
    <m/>
    <m/>
    <m/>
    <m/>
    <n v="0"/>
    <n v="2000"/>
    <s v="NO_CONCILIADO"/>
    <m/>
    <m/>
  </r>
  <r>
    <x v="1"/>
    <m/>
    <x v="1"/>
    <x v="112"/>
    <s v="B21235290002"/>
    <s v="BOD"/>
    <n v="2123529"/>
    <m/>
    <s v="00099021001 DEP.DE CHEQ.AJENOS,RET.DE CAM.,CONCEPTO: DEVOLUCION DE BOLETOS BOA GESTION 2022,DEP.: TROPICAL TOURS , PROCEDENCIA: BANCO UNION S.A., CHEQUE: 16589, FECHA DE EMISION:01/06/2023"/>
    <m/>
    <m/>
    <m/>
    <m/>
    <m/>
    <m/>
    <n v="0"/>
    <n v="4774.6000000000004"/>
    <s v="NO_CONCILIADO"/>
    <m/>
    <m/>
  </r>
  <r>
    <x v="33"/>
    <m/>
    <x v="33"/>
    <x v="112"/>
    <s v="B21235340002"/>
    <s v="BOD"/>
    <n v="2123534"/>
    <m/>
    <s v="00099021001 DEP.DE CHEQ.AJENOS,RET.DE CAM.,CONCEPTO: REEMBOLSO POR BAJAS MEDICAS DE: CAJA DE SALUD CORDES A:AUTORIDAD PLURINACIONAL DE LA MADRE TIERRA,DEP.: CAJA DE SALUD CORDES , PROCEDENCIA: BANCO UNION S.A., CHEQUE: 31586, FECHA DE EMISION:16/06/2023"/>
    <m/>
    <m/>
    <m/>
    <m/>
    <m/>
    <m/>
    <n v="0"/>
    <n v="13981.28"/>
    <s v="NO_CONCILIADO"/>
    <m/>
    <m/>
  </r>
  <r>
    <x v="26"/>
    <m/>
    <x v="26"/>
    <x v="112"/>
    <s v="O21235980002"/>
    <s v="BOD"/>
    <n v="2123598"/>
    <m/>
    <s v="00253012002 DEPOSITO DE EFECTIVO, DEPOSITANTE: CRISTHIAN UBER CASTRO PEREIRA CI. 10651259, CONCEPTO: DEVOLUCION DE VIATICOS DEL 13 DE MAYO DE 2023, CUENTA DE DEPOSITO: CUENTA UNICA DEL TESORO"/>
    <m/>
    <m/>
    <m/>
    <m/>
    <m/>
    <m/>
    <n v="0"/>
    <n v="9"/>
    <s v="CONCILIADO_PARCIAL"/>
    <m/>
    <m/>
  </r>
  <r>
    <x v="15"/>
    <m/>
    <x v="15"/>
    <x v="112"/>
    <s v="G23233840001"/>
    <s v="CVD"/>
    <n v="2323384"/>
    <m/>
    <s v="COBRO COSTOS DE PAPELERIA SEGUN TRANSFERENCIA DEL EXTERIOR POR ORDEN DE FIDEICOMISO HERCO-CKM (LIMA PERU) REF.: EMB 15 YPFB - 2023 - 12 CIST HERCO FECHA VALOR 30/06/2023 LIB. 00513062002 YPFB - EXPORTACIÓN DE GLP Y OTROS-BOLIVIANOS"/>
    <m/>
    <m/>
    <m/>
    <m/>
    <m/>
    <m/>
    <n v="50"/>
    <n v="0"/>
    <s v="NO_CONCILIADO"/>
    <m/>
    <m/>
  </r>
  <r>
    <x v="15"/>
    <m/>
    <x v="15"/>
    <x v="112"/>
    <s v="G23233860001"/>
    <s v="CVD"/>
    <n v="2323386"/>
    <m/>
    <s v="COBRO COSTOS DE PAPELERIA SEGUN TRANSFERENCIA DEL EXTERIOR POR ORDEN DE SUPERGASBRAS ENERGIA LTDA (BRAZIL RIO DE JANEIRO) REF.: CRED INV 523/2023, 524/2023 FECHA VALOR 29/06/2023 LIB. 00513062002 YPFB - EXPORTACIÓN DE GLP Y OTROS-BOLIVIANOS"/>
    <m/>
    <m/>
    <m/>
    <m/>
    <m/>
    <m/>
    <n v="50"/>
    <n v="0"/>
    <s v="NO_CONCILIADO"/>
    <m/>
    <m/>
  </r>
  <r>
    <x v="2"/>
    <m/>
    <x v="2"/>
    <x v="112"/>
    <s v="Q18373980002"/>
    <s v="CRV"/>
    <n v="1837398"/>
    <m/>
    <s v="NUMERO DE LIBRETA CUT: 00099021001 OPERACIÓN E75 TRANSFERENCIA DE LA CUENTA FISCAL BUN A LA CUT EN MN TRANSFERENCIA DE FONDOS A SOLICITUD DE: GOBIERNO AUTONOMO MUNICIPAL DE PADILLA, CITE:OF. G.A.M.P. 11/2023 CUENTA CUT 3987 LIBRETA NÂ° 00099021001 TGN-RECURSOS ORDINARIOS"/>
    <m/>
    <m/>
    <m/>
    <m/>
    <m/>
    <m/>
    <n v="0"/>
    <n v="3560.58"/>
    <s v="NO_CONCILIADO"/>
    <m/>
    <m/>
  </r>
  <r>
    <x v="6"/>
    <m/>
    <x v="6"/>
    <x v="113"/>
    <s v="O21237870002"/>
    <s v="BOD"/>
    <n v="2123787"/>
    <m/>
    <s v="00099021001 DEPOSITO DE EFECTIVO, DEPOSITANTE: FRANKLIN HUGO MORALES SOLIZ CI 2683040LP, CONCEPTO: DEVOLUCION REMUNERACION MAXIMA SECTOR PUBLICO CGE/DRC 032/2022, CUENTA DE DEPOSITO: CUENTA UNICA DEL TESORO"/>
    <m/>
    <m/>
    <m/>
    <m/>
    <m/>
    <m/>
    <n v="0"/>
    <n v="10000"/>
    <s v="NO_CONCILIADO"/>
    <m/>
    <m/>
  </r>
  <r>
    <x v="0"/>
    <m/>
    <x v="0"/>
    <x v="113"/>
    <s v="O21238290002"/>
    <s v="BOD"/>
    <n v="2123829"/>
    <m/>
    <s v="00099021001 DEPOSITO DE EFECTIVO, DEPOSITANTE: OSCAR GUERY VELASQUEZ QUISBERT, CONCEPTO: DEVOLUCION POR EXCEDER LA REMUNERACION MAXIMA MAYO/2023, CUENTA DE DEPOSITO: CUENTA UNICA DEL TESORO"/>
    <m/>
    <m/>
    <m/>
    <m/>
    <m/>
    <m/>
    <n v="0"/>
    <n v="210.21"/>
    <s v="NO_CONCILIADO"/>
    <m/>
    <m/>
  </r>
  <r>
    <x v="0"/>
    <m/>
    <x v="0"/>
    <x v="113"/>
    <s v="B21238020002"/>
    <s v="BOD"/>
    <n v="2123802"/>
    <m/>
    <s v="00099021001 DEP.DE CHEQ.AJENOS,RET.DE CAM.,CONCEPTO: ROMULO ERNESTO FREIRE GAMBOA,DEP.: BANCO UNION S.A. , PROCEDENCIA: BANCO UNION S.A., CHEQUE: 191540, FECHA DE EMISION:03/07/2023"/>
    <m/>
    <m/>
    <m/>
    <m/>
    <m/>
    <m/>
    <n v="0"/>
    <n v="2739.25"/>
    <s v="NO_CONCILIADO"/>
    <m/>
    <m/>
  </r>
  <r>
    <x v="0"/>
    <m/>
    <x v="0"/>
    <x v="113"/>
    <s v="B21238030002"/>
    <s v="BOD"/>
    <n v="2123803"/>
    <m/>
    <s v="00099021001 DEP.DE CHEQ.AJENOS,RET.DE CAM.,CONCEPTO: ANA LUCIA REYES ANGAMARCA,DEP.: BANCO UNION S.A. , PROCEDENCIA: BANCO UNION S.A., CHEQUE: 191539, FECHA DE EMISION:03/07/2023"/>
    <m/>
    <m/>
    <m/>
    <m/>
    <m/>
    <m/>
    <n v="0"/>
    <n v="2739.25"/>
    <s v="NO_CONCILIADO"/>
    <m/>
    <m/>
  </r>
  <r>
    <x v="23"/>
    <m/>
    <x v="23"/>
    <x v="113"/>
    <s v="O21238980002"/>
    <s v="BOD"/>
    <n v="2123898"/>
    <m/>
    <s v="00099021001 DEPOSITO DE EFECTIVO, DEPOSITANTE: LUIS GUSTAVO BECERRA PILLCO, CONCEPTO: POR FACTURAS NAABOL EMITIDAS EN FECHAS 25 Y 27 DE ABRIL DE 2023 NO PRESENTADAS PARA SU DECLARACION, CUENTA DE DEPOSITO: CUENTA UNICA DEL TESORO/DJBR"/>
    <m/>
    <m/>
    <m/>
    <m/>
    <m/>
    <m/>
    <n v="0"/>
    <n v="30"/>
    <s v="NO_CONCILIADO"/>
    <m/>
    <m/>
  </r>
  <r>
    <x v="6"/>
    <m/>
    <x v="6"/>
    <x v="114"/>
    <s v="O21243960002"/>
    <s v="BOD"/>
    <n v="2124396"/>
    <m/>
    <s v="00099021001 DEPOSITO DE EFECTIVO, DEPOSITANTE: SAMUEL JULIO CUSSI CABRERA, CONCEPTO: DICTAMEN DE RESPONSABILIDAD CIVIL N° CGE/DRC-032/2022, CUENTA DE DEPOSITO: CUENTA UNICA DEL TESORO"/>
    <m/>
    <m/>
    <m/>
    <m/>
    <m/>
    <m/>
    <n v="0"/>
    <n v="24448.37"/>
    <s v="NO_CONCILIADO"/>
    <m/>
    <m/>
  </r>
  <r>
    <x v="6"/>
    <m/>
    <x v="6"/>
    <x v="114"/>
    <s v="O21244550002"/>
    <s v="BOD"/>
    <n v="2124455"/>
    <m/>
    <s v="00099021001 DEPOSITO DE EFECTIVO, DEPOSITANTE: SERGIO I. BEJARANO CARVAJAL, CONCEPTO: DICTAMEN DE RESPONSABILIDAD CIVIL RECTIFICATORIO AL DICTAMEN RECTIFICATORIO N°CGE/DRC-010/2021, CUENTA DE DEPOSITO: CUENTA UNICA DEL TESORO/DJBR"/>
    <m/>
    <m/>
    <m/>
    <m/>
    <m/>
    <m/>
    <n v="0"/>
    <n v="42320"/>
    <s v="NO_CONCILIADO"/>
    <m/>
    <m/>
  </r>
  <r>
    <x v="1"/>
    <m/>
    <x v="1"/>
    <x v="114"/>
    <s v="B21243670002"/>
    <s v="BOD"/>
    <n v="2124367"/>
    <m/>
    <s v="00099021001 DEP.DE CHEQ.AJENOS,RET.DE CAM.,CONCEPTO: DEVOLUCION DE CC NO COBRADA MARZO 2023,DEP.: LA VITALICIA SEGUROS Y REASEGUROS DE VIDA S.A. , PROCEDENCIA: BANCO BISA S.A., CHEQUE: 80440, FECHA DE EMISION:04/07/2023"/>
    <m/>
    <m/>
    <m/>
    <m/>
    <m/>
    <m/>
    <n v="0"/>
    <n v="6812.6"/>
    <s v="NO_CONCILIADO"/>
    <m/>
    <m/>
  </r>
  <r>
    <x v="1"/>
    <m/>
    <x v="1"/>
    <x v="114"/>
    <s v="B21243680002"/>
    <s v="BOD"/>
    <n v="2124368"/>
    <m/>
    <s v="00099021001 DEP.DE CHEQ.AJENOS,RET.DE CAM.,CONCEPTO: DEVOLUCION DE CC NO COBRADA MARZO 2023,DEP.: LA VITALICIA SEGUROS Y REASEGUROS DE VIDA S.A. , PROCEDENCIA: BANCO BISA S.A., CHEQUE: 1867448, FECHA DE EMISION:04/07/2023"/>
    <m/>
    <m/>
    <m/>
    <m/>
    <m/>
    <m/>
    <n v="0"/>
    <n v="824.32"/>
    <s v="NO_CONCILIADO"/>
    <m/>
    <m/>
  </r>
  <r>
    <x v="19"/>
    <m/>
    <x v="19"/>
    <x v="114"/>
    <s v="B21244020002"/>
    <s v="BOD"/>
    <n v="2124402"/>
    <m/>
    <s v="00099021001 DEP.DE CHEQ.AJENOS,RET.DE CAM.,CONCEPTO: ABEL LOPEZ ARRUETA,DEP.: BANCO UNION SA , PROCEDENCIA: BANCO UNION S.A., CHEQUE: 191541, FECHA DE EMISION:05/07/2023/DJBR"/>
    <m/>
    <m/>
    <m/>
    <m/>
    <m/>
    <m/>
    <n v="0"/>
    <n v="1532.13"/>
    <s v="NO_CONCILIADO"/>
    <m/>
    <m/>
  </r>
  <r>
    <x v="17"/>
    <m/>
    <x v="17"/>
    <x v="115"/>
    <s v="O21246730002"/>
    <s v="BOD"/>
    <n v="2124673"/>
    <m/>
    <s v="00099021001 DEPOSITO DE EFECTIVO, DEPOSITANTE: JOSE LUIS CORI CHUQUIMIA, CONCEPTO: DEVOLUCION POR INCOMPATIBILIDAD SALARIAL DE REMUNERACION MAXIMA SECTOR PUBLICO MAYO 2023, CUENTA DE DEPOSITO: CUENTA UNICA DEL TESORO/DJBR"/>
    <m/>
    <m/>
    <m/>
    <m/>
    <m/>
    <m/>
    <n v="0"/>
    <n v="3371.99"/>
    <s v="NO_CONCILIADO"/>
    <m/>
    <m/>
  </r>
  <r>
    <x v="34"/>
    <m/>
    <x v="34"/>
    <x v="116"/>
    <s v="O21249180002"/>
    <s v="BOD"/>
    <n v="2124918"/>
    <m/>
    <s v="00099021001 DEPOSITO DE EFECTIVO, DEPOSITANTE: VICTORIANO RYDER VARGAS YUCRA, CONCEPTO: DEV. DE RECURSOS POR EL CONTRATO DE CONSULTORIA POR PRODUCTO N° CCTO-JUJ-CPP-001/2020 DE 24/04/2023, CUENTA DE DEPOSITO: CUENTA UNICA DEL TESORO"/>
    <m/>
    <m/>
    <m/>
    <m/>
    <m/>
    <m/>
    <n v="0"/>
    <n v="1200"/>
    <s v="NO_CONCILIADO"/>
    <m/>
    <m/>
  </r>
  <r>
    <x v="35"/>
    <m/>
    <x v="35"/>
    <x v="116"/>
    <s v="O21249710002"/>
    <s v="BOD"/>
    <n v="2124971"/>
    <m/>
    <s v="00099021001 DEPOSITO DE EFECTIVO, DEPOSITANTE: OTN - PB ENT 281, CONCEPTO: POR DEVOLUCION PAGO ERRONEO DE PLANILLA ESTUDIO CUENTA 3987069001, CUENTA DE DEPOSITO: CUENTA UNICA DEL TESORO"/>
    <m/>
    <m/>
    <m/>
    <m/>
    <m/>
    <m/>
    <n v="0"/>
    <n v="476.62"/>
    <s v="NO_CONCILIADO"/>
    <m/>
    <m/>
  </r>
  <r>
    <x v="0"/>
    <m/>
    <x v="0"/>
    <x v="116"/>
    <s v="O21249960002"/>
    <s v="BOD"/>
    <n v="2124996"/>
    <m/>
    <s v="00099021001 DEPOSITO DE EFECTIVO, DEPOSITANTE: ROMER EDILSON CONDORI FERNANDEZ CI 7006540, CONCEPTO: REVERSION TOTAL MES DE JUNIO, CUENTA DE DEPOSITO: CUENTA UNICA DEL TESORO"/>
    <m/>
    <m/>
    <m/>
    <m/>
    <m/>
    <m/>
    <n v="0"/>
    <n v="663.51"/>
    <s v="NO_CONCILIADO"/>
    <m/>
    <m/>
  </r>
  <r>
    <x v="0"/>
    <m/>
    <x v="0"/>
    <x v="116"/>
    <s v="O21249970002"/>
    <s v="BOD"/>
    <n v="2124997"/>
    <m/>
    <s v="00099021001 DEPOSITO DE EFECTIVO, DEPOSITANTE: ROMER EDILSON CONDORI FERNANDEZ CI 7006540, CONCEPTO: REVERSION TOTAL MES DE MAYO, CUENTA DE DEPOSITO: CUENTA UNICA DEL TESORO"/>
    <m/>
    <m/>
    <m/>
    <m/>
    <m/>
    <m/>
    <n v="0"/>
    <n v="663.51"/>
    <s v="NO_CONCILIADO"/>
    <m/>
    <m/>
  </r>
  <r>
    <x v="1"/>
    <m/>
    <x v="1"/>
    <x v="116"/>
    <s v="J05555640001"/>
    <s v="NTE"/>
    <n v="5992266"/>
    <m/>
    <s v="De: 00099021001 Transferencia de recursos para la reposición de la TEC Nº 172 reporte adjunto"/>
    <m/>
    <m/>
    <m/>
    <m/>
    <m/>
    <m/>
    <n v="320000000"/>
    <n v="0"/>
    <s v="NO_CONCILIADO"/>
    <m/>
    <m/>
  </r>
  <r>
    <x v="15"/>
    <m/>
    <x v="15"/>
    <x v="116"/>
    <s v="G23323460001"/>
    <s v="CVD"/>
    <n v="2332346"/>
    <m/>
    <s v="COBRO COSTOS DE PAPELERIA POR REGULARIZACION DE TRANSFERENCIA DEL EXTERIOR POR ORDEN DE MAKEEN GAS SOLUTIONS A/S REF.: 3318413539 OPERACIONES FINANCIERAS EXTRAORDINARIAS FECHA VALOR 6/07/2023 LIB. 00513072001 YPFB - OPERACIONES G N R G D"/>
    <m/>
    <m/>
    <m/>
    <m/>
    <m/>
    <m/>
    <n v="50"/>
    <n v="0"/>
    <s v="NO_CONCILIADO"/>
    <m/>
    <m/>
  </r>
  <r>
    <x v="36"/>
    <m/>
    <x v="36"/>
    <x v="117"/>
    <s v="O21252290002"/>
    <s v="BOD"/>
    <n v="2125229"/>
    <m/>
    <s v="00099021001 DEPOSITO DE EFECTIVO, DEPOSITANTE: PAOLA FABIOLA CARRASCO VASQUEZ - ADEMAF, CONCEPTO: DEVOLUCION DE FONDOS NO UTILIZADOS, CUENTA DE DEPOSITO: CUENTA UNICA DEL TESORO/DJBR"/>
    <m/>
    <m/>
    <m/>
    <m/>
    <m/>
    <m/>
    <n v="0"/>
    <n v="129.96"/>
    <s v="NO_CONCILIADO"/>
    <m/>
    <m/>
  </r>
  <r>
    <x v="2"/>
    <m/>
    <x v="2"/>
    <x v="117"/>
    <s v="O21252520002"/>
    <s v="BOD"/>
    <n v="2125252"/>
    <m/>
    <s v="00099021001 DEPOSITO DE EFECTIVO, DEPOSITANTE: LUIS ALFREDO ZARATE ENTRAMBASAGUAS, CONCEPTO: DEVOLUCION PASAJES AEREOS N° LIBRETA 00099021001, CUENTA DE DEPOSITO: CUENTA UNICA DEL TESORO/DJBR"/>
    <m/>
    <m/>
    <m/>
    <m/>
    <m/>
    <m/>
    <n v="0"/>
    <n v="2234"/>
    <s v="NO_CONCILIADO"/>
    <m/>
    <m/>
  </r>
  <r>
    <x v="6"/>
    <m/>
    <x v="6"/>
    <x v="117"/>
    <s v="O21252570002"/>
    <s v="BOD"/>
    <n v="2125257"/>
    <m/>
    <s v="00099021001 DEPOSITO DE EFECTIVO, DEPOSITANTE: FRANKLIN HUGO MORALES SOLIZ CI 2683040 LP, CONCEPTO: DEVOLUCION REMUNERACION MAXIMA SECTOR PUBLICO CGE/DRC 032/2022, CUENTA DE DEPOSITO: CUENTA UNICA DEL TESORO"/>
    <m/>
    <m/>
    <m/>
    <m/>
    <m/>
    <m/>
    <n v="0"/>
    <n v="7560.58"/>
    <s v="NO_CONCILIADO"/>
    <m/>
    <m/>
  </r>
  <r>
    <x v="1"/>
    <m/>
    <x v="1"/>
    <x v="118"/>
    <s v="O21255250002"/>
    <s v="BOD"/>
    <n v="2125525"/>
    <m/>
    <s v="00099021001 DEPOSITO DE EFECTIVO, DEPOSITANTE: SEGUROS PROVIDA S.A., CONCEPTO: DEVOLUCION DE FONDOS NO COBRADOS SEGUN CONCILIACION MARZO/2023, CUENTA DE DEPOSITO: CUENTA UNICA DEL TESORO"/>
    <m/>
    <m/>
    <m/>
    <m/>
    <m/>
    <m/>
    <n v="0"/>
    <n v="1210.4000000000001"/>
    <s v="NO_CONCILIADO"/>
    <m/>
    <m/>
  </r>
  <r>
    <x v="1"/>
    <m/>
    <x v="1"/>
    <x v="118"/>
    <s v="O21255290002"/>
    <s v="BOD"/>
    <n v="2125529"/>
    <m/>
    <s v="00099021001 DEPOSITO DE EFECTIVO, DEPOSITANTE: SEGUROS PROVIDA S.A., CONCEPTO: DEVOLUCION FONDOS SOLICITADOS POR ERROR SEGUN CONCILIACION MARZO/2023, CUENTA DE DEPOSITO: CUENTA UNICA DEL TESORO"/>
    <m/>
    <m/>
    <m/>
    <m/>
    <m/>
    <m/>
    <n v="0"/>
    <n v="4689.57"/>
    <s v="NO_CONCILIADO"/>
    <m/>
    <m/>
  </r>
  <r>
    <x v="14"/>
    <m/>
    <x v="14"/>
    <x v="118"/>
    <s v="O21256030002"/>
    <s v="BOD"/>
    <n v="2125603"/>
    <m/>
    <s v="00099021001 DEPOSITO DE EFECTIVO, DEPOSITANTE: DAVIS JHONN CARDENAS OJEDA, CONCEPTO: DEVOUCION DE PAGO DE SUELDO NO CORRESPONDIENTE, CUENTA DE DEPOSITO: CUENTA UNICA DEL TESORO/DJBR"/>
    <m/>
    <m/>
    <m/>
    <m/>
    <m/>
    <m/>
    <n v="0"/>
    <n v="1430.5"/>
    <s v="NO_CONCILIADO"/>
    <m/>
    <m/>
  </r>
  <r>
    <x v="1"/>
    <m/>
    <x v="1"/>
    <x v="118"/>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394.55"/>
    <s v="CONCILIADO_PARCIAL"/>
    <m/>
    <m/>
  </r>
  <r>
    <x v="37"/>
    <m/>
    <x v="37"/>
    <x v="118"/>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6198.75"/>
    <s v="CONCILIADO_PARCIAL"/>
    <m/>
    <m/>
  </r>
  <r>
    <x v="37"/>
    <m/>
    <x v="37"/>
    <x v="118"/>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1654.86"/>
    <s v="CONCILIADO_PARCIAL"/>
    <m/>
    <m/>
  </r>
  <r>
    <x v="4"/>
    <m/>
    <x v="4"/>
    <x v="118"/>
    <s v="B21255400002"/>
    <s v="BOD"/>
    <n v="2125540"/>
    <m/>
    <s v="00099021001 DEP.DE CHEQ.AJENOS,RET.DE CAM.,CONCEPTO: PAGO DE INCAPACIDAD TEMPORALES REEMBOLSO MINISTERIO DE ECONOMIA Y FINANZAS PUBLICAS,DEP.: CAJA NACIONAL DE SALUD , PROCEDENCIA: BANCO UNION S.A., CHEQUE: 32622, FECHA DE EMISION:11/07/2023"/>
    <m/>
    <m/>
    <m/>
    <m/>
    <m/>
    <m/>
    <n v="0"/>
    <n v="314636.88"/>
    <s v="NO_CONCILIADO"/>
    <m/>
    <m/>
  </r>
  <r>
    <x v="1"/>
    <m/>
    <x v="1"/>
    <x v="118"/>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3883.61"/>
    <s v="CONCILIADO_PARCIAL"/>
    <m/>
    <m/>
  </r>
  <r>
    <x v="1"/>
    <m/>
    <x v="1"/>
    <x v="118"/>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74292.36"/>
    <s v="CONCILIADO_PARCIAL"/>
    <m/>
    <m/>
  </r>
  <r>
    <x v="38"/>
    <m/>
    <x v="38"/>
    <x v="118"/>
    <s v="O21255080002"/>
    <s v="BOD"/>
    <n v="2125508"/>
    <m/>
    <s v="00601012001 DEPOSITO DE EFECTIVO, DEPOSITANTE: SERGIO ANDRES BOWLES CHAVEZ, CONCEPTO: REVERSION DE SUELDO JUNIO 2023 MODIFICACION POR EXCESO EN N° DIAS PAGADOS, CUENTA DE DEPOSITO: CUENTA UNICA DEL TESORO"/>
    <m/>
    <m/>
    <m/>
    <m/>
    <m/>
    <m/>
    <n v="0"/>
    <n v="0.13"/>
    <s v="CONCILIADO_PARCIAL"/>
    <m/>
    <m/>
  </r>
  <r>
    <x v="39"/>
    <m/>
    <x v="39"/>
    <x v="119"/>
    <s v="O21258090002"/>
    <s v="BOD"/>
    <n v="2125809"/>
    <m/>
    <s v="00548012001 DEPOSITO DE EFECTIVO, DEPOSITANTE: ALVARO MAMANI ALARCON, CONCEPTO: DEVOLUCION 13%, CUENTA DE DEPOSITO: CUENTA UNICA DEL TESORO"/>
    <m/>
    <m/>
    <m/>
    <m/>
    <m/>
    <m/>
    <n v="0"/>
    <n v="48.3"/>
    <s v="NO_CONCILIADO"/>
    <m/>
    <m/>
  </r>
  <r>
    <x v="0"/>
    <m/>
    <x v="0"/>
    <x v="120"/>
    <s v="O21261450002"/>
    <s v="BOD"/>
    <n v="2126145"/>
    <m/>
    <s v="00099021001 DEPOSITO DE EFECTIVO, DEPOSITANTE: ESTHER ELIZABETH DEL CARPIO MENDOZA, CONCEPTO: DEVOLUCION DIFERENCIAL DE PAGO DE AGUINALDO GESTION 2020, CUENTA DE DEPOSITO: CUENTA UNICA DEL TESORO"/>
    <m/>
    <m/>
    <m/>
    <m/>
    <m/>
    <m/>
    <n v="0"/>
    <n v="137.35"/>
    <s v="NO_CONCILIADO"/>
    <m/>
    <m/>
  </r>
  <r>
    <x v="0"/>
    <m/>
    <x v="0"/>
    <x v="121"/>
    <s v="O21264360002"/>
    <s v="BOD"/>
    <n v="2126436"/>
    <m/>
    <s v="00099021001 DEPOSITO DE EFECTIVO, DEPOSITANTE: TEOFILO BAPTISTA RAMIREZ, CONCEPTO: DEVOLUCION DE HABERES 2010, MES DE JUNIO DE 2023, CUENTA DE DEPOSITO: CUENTA UNICA DEL TESORO"/>
    <m/>
    <m/>
    <m/>
    <m/>
    <m/>
    <m/>
    <n v="0"/>
    <n v="1364.9"/>
    <s v="NO_CONCILIADO"/>
    <m/>
    <m/>
  </r>
  <r>
    <x v="1"/>
    <m/>
    <x v="1"/>
    <x v="122"/>
    <s v="B21266780002"/>
    <s v="BOD"/>
    <n v="2126678"/>
    <m/>
    <s v="00099021001 DEP.DE CHEQ.AJENOS,RET.DE CAM.,CONCEPTO: FRACCION COMPLEMNTARIA MENSUAL,DEP.: FUTURO DE BOLIVIA SA AFP , PROCEDENCIA: BANCO DE CREDITO DE BOLIVIA S.A., CHEQUE: 69649, FECHA DE EMISION:18/07/2023"/>
    <m/>
    <m/>
    <m/>
    <m/>
    <m/>
    <m/>
    <n v="0"/>
    <n v="22417.02"/>
    <s v="NO_CONCILIADO"/>
    <m/>
    <m/>
  </r>
  <r>
    <x v="1"/>
    <m/>
    <x v="1"/>
    <x v="122"/>
    <s v="B21266790002"/>
    <s v="BOD"/>
    <n v="2126679"/>
    <m/>
    <s v="00099021001 DEP.DE CHEQ.AJENOS,RET.DE CAM.,CONCEPTO: COMPENSACION MENSUAL DE COTIZACION,DEP.: FUTURO DE BOLIVIA SA AFP , PROCEDENCIA: BANCO DE CREDITO DE BOLIVIA S.A., CHEQUE: 69648, FECHA DE EMISION:18/07/2023"/>
    <m/>
    <m/>
    <m/>
    <m/>
    <m/>
    <m/>
    <n v="0"/>
    <n v="528642.1"/>
    <s v="NO_CONCILIADO"/>
    <m/>
    <m/>
  </r>
  <r>
    <x v="0"/>
    <m/>
    <x v="0"/>
    <x v="122"/>
    <s v="B21267190002"/>
    <s v="BOD"/>
    <n v="2126719"/>
    <m/>
    <s v="00099021001 DEP.DE CHEQ.AJENOS,RET.DE CAM.,CONCEPTO: MANUEL SILVESTRE RODAS MONTERO,DEP.: BANCO UNION S.A. , PROCEDENCIA: BANCO UNION S.A., CHEQUE: 191550, FECHA DE EMISION:18/07/2023"/>
    <m/>
    <m/>
    <m/>
    <m/>
    <m/>
    <m/>
    <n v="0"/>
    <n v="81"/>
    <s v="NO_CONCILIADO"/>
    <m/>
    <m/>
  </r>
  <r>
    <x v="0"/>
    <m/>
    <x v="0"/>
    <x v="122"/>
    <s v="B21267250002"/>
    <s v="BOD"/>
    <n v="2126725"/>
    <m/>
    <s v="00099021001 DEP.DE CHEQ.AJENOS,RET.DE CAM.,CONCEPTO: CIRILO JANCKO CONDORI,DEP.: BANCO UNION S.A. , PROCEDENCIA: BANCO UNION S.A., CHEQUE: 191553, FECHA DE EMISION:18/07/2023"/>
    <m/>
    <m/>
    <m/>
    <m/>
    <m/>
    <m/>
    <n v="0"/>
    <n v="485"/>
    <s v="NO_CONCILIADO"/>
    <m/>
    <m/>
  </r>
  <r>
    <x v="0"/>
    <m/>
    <x v="0"/>
    <x v="122"/>
    <s v="B21267260002"/>
    <s v="BOD"/>
    <n v="2126726"/>
    <m/>
    <s v="00099021001 DEP.DE CHEQ.AJENOS,RET.DE CAM.,CONCEPTO: MANUEL SILVESTRE RODAS MONTERO,DEP.: BANCO UNION S.A. , PROCEDENCIA: BANCO UNION S.A., CHEQUE: 191552, FECHA DE EMISION:18/07/2023"/>
    <m/>
    <m/>
    <m/>
    <m/>
    <m/>
    <m/>
    <n v="0"/>
    <n v="454"/>
    <s v="NO_CONCILIADO"/>
    <m/>
    <m/>
  </r>
  <r>
    <x v="0"/>
    <m/>
    <x v="0"/>
    <x v="122"/>
    <s v="B21267290002"/>
    <s v="BOD"/>
    <n v="2126729"/>
    <m/>
    <s v="00099021001 DEP.DE CHEQ.AJENOS,RET.DE CAM.,CONCEPTO: CIRILO JANCKO CONDORI,DEP.: BANCO UNION S.A. , PROCEDENCIA: BANCO UNION S.A., CHEQUE: 191551, FECHA DE EMISION:18/07/2023"/>
    <m/>
    <m/>
    <m/>
    <m/>
    <m/>
    <m/>
    <n v="0"/>
    <n v="109"/>
    <s v="NO_CONCILIADO"/>
    <m/>
    <m/>
  </r>
  <r>
    <x v="1"/>
    <m/>
    <x v="1"/>
    <x v="123"/>
    <s v="O21271450002"/>
    <s v="BOD"/>
    <n v="2127145"/>
    <m/>
    <s v="00099021001 DEPOSITO DE EFECTIVO, DEPOSITANTE: CARLOS DENCEL PELAEZ PACHECO, CONCEPTO: REMUNERACION MAXIMA PERMITIDA MES JUNIO 2023, CUENTA DE DEPOSITO: CUENTA UNICA DEL TESORO"/>
    <m/>
    <m/>
    <m/>
    <m/>
    <m/>
    <m/>
    <n v="0"/>
    <n v="2631.44"/>
    <s v="NO_CONCILIADO"/>
    <m/>
    <m/>
  </r>
  <r>
    <x v="1"/>
    <m/>
    <x v="1"/>
    <x v="124"/>
    <s v="O21273690002"/>
    <s v="BOD"/>
    <n v="2127369"/>
    <m/>
    <s v="00099021001 DEPOSITO DE EFECTIVO, DEPOSITANTE: WILBER VEDIA MAITA, CONCEPTO: DEVOLUCION DE PASAJE AEREO 9302A08806946, CUENTA DE DEPOSITO: CUENTA UNICA DEL TESORO/DJBR"/>
    <m/>
    <m/>
    <m/>
    <m/>
    <m/>
    <m/>
    <n v="0"/>
    <n v="646"/>
    <s v="NO_CONCILIADO"/>
    <m/>
    <m/>
  </r>
  <r>
    <x v="29"/>
    <m/>
    <x v="29"/>
    <x v="124"/>
    <s v="O21274430002"/>
    <s v="BOD"/>
    <n v="2127443"/>
    <m/>
    <s v="00099021001 DEPOSITO DE EFECTIVO, DEPOSITANTE: JORGE PIZA QUISPE, CONCEPTO: REVERSION PARCIAL, CUENTA DE DEPOSITO: CUENTA UNICA DEL TESORO/DJBR"/>
    <m/>
    <m/>
    <m/>
    <m/>
    <m/>
    <m/>
    <n v="0"/>
    <n v="4771.71"/>
    <s v="NO_CONCILIADO"/>
    <m/>
    <m/>
  </r>
  <r>
    <x v="40"/>
    <m/>
    <x v="40"/>
    <x v="124"/>
    <s v="B21273630002"/>
    <s v="BOD"/>
    <n v="2127363"/>
    <m/>
    <s v="00291014327 DEP.DE CHEQ.AJENOS,RET.DE CAM.,CONCEPTO: INDEMNIZACION PAGO DE SINIESTRO ABC,DEP.: NACIONAL SEGUROS PATRIMONIALES Y FIANZAS SA , PROCEDENCIA: BANCO NACIONAL DE BOLIVIA S.A., CHEQUE: 315001, FECHA DE EMISION:18/07/2023"/>
    <m/>
    <m/>
    <m/>
    <m/>
    <m/>
    <m/>
    <n v="0"/>
    <n v="28520460.32"/>
    <s v="NO_CONCILIADO"/>
    <m/>
    <m/>
  </r>
  <r>
    <x v="1"/>
    <m/>
    <x v="1"/>
    <x v="124"/>
    <s v="B21273640002"/>
    <s v="BOD"/>
    <n v="2127364"/>
    <m/>
    <s v="00099021001 DEP.DE CHEQ.AJENOS,RET.DE CAM.,CONCEPTO: PAGO POR DESCUENTO RECURSOS PUBLICOS,DEP.: CAJA NACIONAL DE SALUD , PROCEDENCIA: BANCO UNION S.A., CHEQUE: 69178, FECHA DE EMISION:20/07/2023"/>
    <m/>
    <m/>
    <m/>
    <m/>
    <m/>
    <m/>
    <n v="0"/>
    <n v="12790.75"/>
    <s v="NO_CONCILIADO"/>
    <m/>
    <m/>
  </r>
  <r>
    <x v="0"/>
    <m/>
    <x v="0"/>
    <x v="125"/>
    <s v="B21276730002"/>
    <s v="BOD"/>
    <n v="2127673"/>
    <m/>
    <s v="00099021001 DEP.DE CHEQ.AJENOS,RET.DE CAM.,CONCEPTO: RUBEN LAZCANO ALANDIA,DEP.: BANCO UNION S.A. , PROCEDENCIA: BANCO UNION S.A., CHEQUE: 191555, FECHA DE EMISION:21/07/2023"/>
    <m/>
    <m/>
    <m/>
    <m/>
    <m/>
    <m/>
    <n v="0"/>
    <n v="232.25"/>
    <s v="NO_CONCILIADO"/>
    <m/>
    <m/>
  </r>
  <r>
    <x v="41"/>
    <m/>
    <x v="41"/>
    <x v="126"/>
    <s v="O21279740002"/>
    <s v="BOD"/>
    <n v="2127974"/>
    <m/>
    <s v="00099021001 DEPOSITO DE EFECTIVO, DEPOSITANTE: DULIA ALCIDA RIVERO SANDOVAL, CONCEPTO: DEVOLUCION DE SUELDOS Y SALARIOS, CUENTA DE DEPOSITO: CUENTA UNICA DEL TESORO/DJBR"/>
    <m/>
    <m/>
    <m/>
    <m/>
    <m/>
    <m/>
    <n v="0"/>
    <n v="3690"/>
    <s v="NO_CONCILIADO"/>
    <m/>
    <m/>
  </r>
  <r>
    <x v="0"/>
    <m/>
    <x v="0"/>
    <x v="126"/>
    <s v="B21279920002"/>
    <s v="BOD"/>
    <n v="2127992"/>
    <m/>
    <s v="00099021001 DEP.DE CHEQ.AJENOS,RET.DE CAM.,CONCEPTO: LUIS RUDY GUTIERREZ CALLIZAYA,DEP.: BANCO UNION S.A. , PROCEDENCIA: BANCO UNION S.A., CHEQUE: 191556, FECHA DE EMISION:24/07/2023"/>
    <m/>
    <m/>
    <m/>
    <m/>
    <m/>
    <m/>
    <n v="0"/>
    <n v="3009"/>
    <s v="NO_CONCILIADO"/>
    <m/>
    <m/>
  </r>
  <r>
    <x v="0"/>
    <m/>
    <x v="0"/>
    <x v="126"/>
    <s v="B21279940002"/>
    <s v="BOD"/>
    <n v="2127994"/>
    <m/>
    <s v="00099021001 DEP.DE CHEQ.AJENOS,RET.DE CAM.,CONCEPTO: JUAN PABLO VALVERDE TAVERA,DEP.: BANCO UNION S.A. , PROCEDENCIA: BANCO UNION S.A., CHEQUE: 191557, FECHA DE EMISION:24/07/2023"/>
    <m/>
    <m/>
    <m/>
    <m/>
    <m/>
    <m/>
    <n v="0"/>
    <n v="4747.96"/>
    <s v="NO_CONCILIADO"/>
    <m/>
    <m/>
  </r>
  <r>
    <x v="23"/>
    <m/>
    <x v="23"/>
    <x v="127"/>
    <s v="O21283450002"/>
    <s v="BOD"/>
    <n v="2128345"/>
    <m/>
    <s v="00099021001 DEPOSITO DE EFECTIVO, DEPOSITANTE: JIMENA LOURDES ALVAREZ VASQUEZ, CONCEPTO: FACTURA NAABOL 29 DE MAYO 2023, CUENTA DE DEPOSITO: CUENTA UNICA DEL TESORO/DJBR"/>
    <m/>
    <m/>
    <m/>
    <m/>
    <m/>
    <m/>
    <n v="0"/>
    <n v="15"/>
    <s v="NO_CONCILIADO"/>
    <m/>
    <m/>
  </r>
  <r>
    <x v="42"/>
    <m/>
    <x v="42"/>
    <x v="127"/>
    <s v="O21283540002"/>
    <s v="BOD"/>
    <n v="2128354"/>
    <m/>
    <s v="00865012001 DEPOSITO DE EFECTIVO, DEPOSITANTE: GERMAN QUISPE TITO, CONCEPTO: DEVOLUCION DE APORTES LABORALES Y PATRONALES CORRESPONDIENTE AL MES DE JUNIO 2023 POR PERMISO, CUENTA DE DEPOSITO: CUENTA UNICA DEL TESORO"/>
    <m/>
    <m/>
    <m/>
    <m/>
    <m/>
    <m/>
    <n v="0"/>
    <n v="40.67"/>
    <s v="NO_CONCILIADO"/>
    <m/>
    <m/>
  </r>
  <r>
    <x v="3"/>
    <m/>
    <x v="3"/>
    <x v="127"/>
    <s v="Q18492090002"/>
    <s v="CRV"/>
    <n v="1849209"/>
    <m/>
    <s v="NUMERO DE LIBRETA CUT: 00344018001 OPERACIÓN E18 TRANSFERENCIA DEL SISTEMA FINANCIERO POR CUENTA DE TERCEROS A LA CUT UNICEF PAYMENT NUMBER 3987069001 INSTITUTO PLURINACIONAL DE ESTUDIO DE LENGUAS Y CULTURAS IPELC"/>
    <m/>
    <m/>
    <m/>
    <m/>
    <m/>
    <m/>
    <n v="0"/>
    <n v="143100"/>
    <s v="NO_CONCILIADO"/>
    <m/>
    <m/>
  </r>
  <r>
    <x v="37"/>
    <m/>
    <x v="37"/>
    <x v="127"/>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69224.28"/>
    <s v="CONCILIADO_PARCIAL"/>
    <m/>
    <m/>
  </r>
  <r>
    <x v="0"/>
    <m/>
    <x v="0"/>
    <x v="127"/>
    <s v="B21282680002"/>
    <s v="BOD"/>
    <n v="2128268"/>
    <m/>
    <s v="00099021001 DEP.DE CHEQ.AJENOS,RET.DE CAM.,CONCEPTO: CIRILO JANKO CONDORI,DEP.: BANCO UNION SA , PROCEDENCIA: BANCO UNION S.A., CHEQUE: 191558, FECHA DE EMISION:25/07/2023"/>
    <m/>
    <m/>
    <m/>
    <m/>
    <m/>
    <m/>
    <n v="0"/>
    <n v="19"/>
    <s v="NO_CONCILIADO"/>
    <m/>
    <m/>
  </r>
  <r>
    <x v="0"/>
    <m/>
    <x v="0"/>
    <x v="128"/>
    <s v="O21285760002"/>
    <s v="BOD"/>
    <n v="2128576"/>
    <m/>
    <s v="00099021001 DEPOSITO DE EFECTIVO, DEPOSITANTE: ROSA AMALIA QUISBERT DE MARCA, CONCEPTO: DEVOLUCION DE RETROACTIVO, CUENTA DE DEPOSITO: CUENTA UNICA DEL TESORO"/>
    <m/>
    <m/>
    <m/>
    <m/>
    <m/>
    <m/>
    <n v="0"/>
    <n v="200"/>
    <s v="NO_CONCILIADO"/>
    <m/>
    <m/>
  </r>
  <r>
    <x v="1"/>
    <m/>
    <x v="1"/>
    <x v="128"/>
    <s v="O21286150002"/>
    <s v="BOD"/>
    <n v="2128615"/>
    <m/>
    <s v="00099021001 DEPOSITO DE EFECTIVO, DEPOSITANTE: BISONTE SRL, CONCEPTO: DEVOLUCION POR EL USO DE SERVICIOS, CUENTA DE DEPOSITO: CUENTA UNICA DEL TESORO"/>
    <m/>
    <m/>
    <m/>
    <m/>
    <m/>
    <m/>
    <n v="0"/>
    <n v="1405.95"/>
    <s v="NO_CONCILIADO"/>
    <m/>
    <m/>
  </r>
  <r>
    <x v="14"/>
    <m/>
    <x v="14"/>
    <x v="128"/>
    <s v="O21286230002"/>
    <s v="BOD"/>
    <n v="2128623"/>
    <m/>
    <s v="00099021001 DEPOSITO DE EFECTIVO, DEPOSITANTE: JOSE LUIS AVERANGA CALLISAYA, CONCEPTO: REPOSICION DE UNA TARJETA, CUENTA DE DEPOSITO: CUENTA UNICA DEL TESORO/DJBR"/>
    <m/>
    <m/>
    <m/>
    <m/>
    <m/>
    <m/>
    <n v="0"/>
    <n v="120"/>
    <s v="NO_CONCILIADO"/>
    <m/>
    <m/>
  </r>
  <r>
    <x v="15"/>
    <m/>
    <x v="15"/>
    <x v="128"/>
    <s v="B21285880002"/>
    <s v="BOD"/>
    <n v="2128588"/>
    <m/>
    <s v="00513032001 DEP.DE CHEQ.AJENOS,RET.DE CAM.,CONCEPTO: REVERSION DE SALDO NO EJECUTADO,DEP.: YPFB , PROCEDENCIA: BANCO UNION S.A., CHEQUE: 8696, FECHA DE EMISION:19/07/2023"/>
    <m/>
    <m/>
    <m/>
    <m/>
    <m/>
    <m/>
    <n v="0"/>
    <n v="12796.67"/>
    <s v="NO_CONCILIADO"/>
    <m/>
    <m/>
  </r>
  <r>
    <x v="0"/>
    <m/>
    <x v="0"/>
    <x v="129"/>
    <s v="B21288820002"/>
    <s v="BOD"/>
    <n v="2128882"/>
    <m/>
    <s v="00099021001 DEP.DE CHEQ.AJENOS,RET.DE CAM.,CONCEPTO: DANNY JOSUE REYNAGA FLORES,DEP.: BANCO UNION SA , PROCEDENCIA: BANCO UNION S.A., CHEQUE: 191559, FECHA DE EMISION:27/07/2023"/>
    <m/>
    <m/>
    <m/>
    <m/>
    <m/>
    <m/>
    <n v="0"/>
    <n v="4983.91"/>
    <s v="NO_CONCILIADO"/>
    <m/>
    <m/>
  </r>
  <r>
    <x v="7"/>
    <m/>
    <x v="7"/>
    <x v="129"/>
    <s v="T04477500001"/>
    <s v="DEV"/>
    <n v="447750"/>
    <m/>
    <s v="CONTABILIZACION ORDENES DE TRANSFERENCIA GRACOS"/>
    <m/>
    <m/>
    <m/>
    <m/>
    <m/>
    <m/>
    <n v="140691.74"/>
    <n v="0"/>
    <s v="NO_CONCILIADO"/>
    <m/>
    <m/>
  </r>
  <r>
    <x v="7"/>
    <m/>
    <x v="7"/>
    <x v="129"/>
    <s v="T04477520001"/>
    <s v="DEV"/>
    <n v="447752"/>
    <m/>
    <s v="CONTABILIZACION ORDENES DE TRANSFERENCIA GRACOS"/>
    <m/>
    <m/>
    <m/>
    <m/>
    <m/>
    <m/>
    <n v="4822764.88"/>
    <n v="0"/>
    <s v="NO_CONCILIADO"/>
    <m/>
    <m/>
  </r>
  <r>
    <x v="7"/>
    <m/>
    <x v="7"/>
    <x v="129"/>
    <s v="T04477540001"/>
    <s v="DEV"/>
    <n v="447754"/>
    <m/>
    <s v="CONTABILIZACION ORDENES DE TRANSFERENCIA GRACOS"/>
    <m/>
    <m/>
    <m/>
    <m/>
    <m/>
    <m/>
    <n v="173032.8"/>
    <n v="0"/>
    <s v="NO_CONCILIADO"/>
    <m/>
    <m/>
  </r>
  <r>
    <x v="7"/>
    <m/>
    <x v="7"/>
    <x v="129"/>
    <s v="T04477560001"/>
    <s v="DEV"/>
    <n v="447756"/>
    <m/>
    <s v="CONTABILIZACION ORDENES DE TRANSFERENCIA GRACOS"/>
    <m/>
    <m/>
    <m/>
    <m/>
    <m/>
    <m/>
    <n v="475254.97"/>
    <n v="0"/>
    <s v="NO_CONCILIADO"/>
    <m/>
    <m/>
  </r>
  <r>
    <x v="7"/>
    <m/>
    <x v="7"/>
    <x v="129"/>
    <s v="T04477580001"/>
    <s v="DEV"/>
    <n v="447758"/>
    <m/>
    <s v="CONTABILIZACION ORDENES DE TRANSFERENCIA GRACOS"/>
    <m/>
    <m/>
    <m/>
    <m/>
    <m/>
    <m/>
    <n v="13246290.310000001"/>
    <n v="0"/>
    <s v="NO_CONCILIADO"/>
    <m/>
    <m/>
  </r>
  <r>
    <x v="7"/>
    <m/>
    <x v="7"/>
    <x v="129"/>
    <s v="T04477600001"/>
    <s v="DEV"/>
    <n v="447760"/>
    <m/>
    <s v="CONTABILIZACION ORDENES DE TRANSFERENCIA GRACOS"/>
    <m/>
    <m/>
    <m/>
    <m/>
    <m/>
    <m/>
    <n v="8026212.4900000002"/>
    <n v="0"/>
    <s v="NO_CONCILIADO"/>
    <m/>
    <m/>
  </r>
  <r>
    <x v="7"/>
    <m/>
    <x v="7"/>
    <x v="129"/>
    <s v="T04477620001"/>
    <s v="DEV"/>
    <n v="447762"/>
    <m/>
    <s v="CONTABILIZACION ORDENES DE TRANSFERENCIA GRACOS"/>
    <m/>
    <m/>
    <m/>
    <m/>
    <m/>
    <m/>
    <n v="2437062.54"/>
    <n v="0"/>
    <s v="NO_CONCILIADO"/>
    <m/>
    <m/>
  </r>
  <r>
    <x v="7"/>
    <m/>
    <x v="7"/>
    <x v="129"/>
    <s v="T04477640001"/>
    <s v="DEV"/>
    <n v="447764"/>
    <m/>
    <s v="CONTABILIZACION ORDENES DE TRANSFERENCIA GRACOS"/>
    <m/>
    <m/>
    <m/>
    <m/>
    <m/>
    <m/>
    <n v="71094.98"/>
    <n v="0"/>
    <s v="NO_CONCILIADO"/>
    <m/>
    <m/>
  </r>
  <r>
    <x v="7"/>
    <m/>
    <x v="7"/>
    <x v="129"/>
    <s v="T04477660001"/>
    <s v="DEV"/>
    <n v="447766"/>
    <m/>
    <s v="CONTABILIZACION ORDENES DE TRANSFERENCIA GRACOS"/>
    <m/>
    <m/>
    <m/>
    <m/>
    <m/>
    <m/>
    <n v="1476668.65"/>
    <n v="0"/>
    <s v="NO_CONCILIADO"/>
    <m/>
    <m/>
  </r>
  <r>
    <x v="7"/>
    <m/>
    <x v="7"/>
    <x v="129"/>
    <s v="T04477680001"/>
    <s v="DEV"/>
    <n v="447768"/>
    <m/>
    <s v="CONTABILIZACION ORDENES DE TRANSFERENCIA GRACOS"/>
    <m/>
    <m/>
    <m/>
    <m/>
    <m/>
    <m/>
    <n v="1657444.33"/>
    <n v="0"/>
    <s v="NO_CONCILIADO"/>
    <m/>
    <m/>
  </r>
  <r>
    <x v="7"/>
    <m/>
    <x v="7"/>
    <x v="129"/>
    <s v="T04477700001"/>
    <s v="DEV"/>
    <n v="447770"/>
    <m/>
    <s v="CONTABILIZACION ORDENES DE TRANSFERENCIA GRACOS"/>
    <m/>
    <m/>
    <m/>
    <m/>
    <m/>
    <m/>
    <n v="1671344.54"/>
    <n v="0"/>
    <s v="NO_CONCILIADO"/>
    <m/>
    <m/>
  </r>
  <r>
    <x v="7"/>
    <m/>
    <x v="7"/>
    <x v="129"/>
    <s v="T04477720001"/>
    <s v="DEV"/>
    <n v="447772"/>
    <m/>
    <s v="CONTABILIZACION ORDENES DE TRANSFERENCIA GRACOS"/>
    <m/>
    <m/>
    <m/>
    <m/>
    <m/>
    <m/>
    <n v="4590544"/>
    <n v="0"/>
    <s v="NO_CONCILIADO"/>
    <m/>
    <m/>
  </r>
  <r>
    <x v="7"/>
    <m/>
    <x v="7"/>
    <x v="129"/>
    <s v="T04477740001"/>
    <s v="DEV"/>
    <n v="447774"/>
    <m/>
    <s v="CONTABILIZACION ORDENES DE TRANSFERENCIA GRACOS"/>
    <m/>
    <m/>
    <m/>
    <m/>
    <m/>
    <m/>
    <n v="1306968.3"/>
    <n v="0"/>
    <s v="NO_CONCILIADO"/>
    <m/>
    <m/>
  </r>
  <r>
    <x v="7"/>
    <m/>
    <x v="7"/>
    <x v="129"/>
    <s v="T04477760001"/>
    <s v="DEV"/>
    <n v="447776"/>
    <m/>
    <s v="CONTABILIZACION ORDENES DE TRANSFERENCIA GRACOS"/>
    <m/>
    <m/>
    <m/>
    <m/>
    <m/>
    <m/>
    <n v="3888661.52"/>
    <n v="0"/>
    <s v="NO_CONCILIADO"/>
    <m/>
    <m/>
  </r>
  <r>
    <x v="7"/>
    <m/>
    <x v="7"/>
    <x v="129"/>
    <s v="T04477780001"/>
    <s v="DEV"/>
    <n v="447778"/>
    <m/>
    <s v="CONTABILIZACION ORDENES DE TRANSFERENCIA GRACOS"/>
    <m/>
    <m/>
    <m/>
    <m/>
    <m/>
    <m/>
    <n v="3856320.46"/>
    <n v="0"/>
    <s v="NO_CONCILIADO"/>
    <m/>
    <m/>
  </r>
  <r>
    <x v="7"/>
    <m/>
    <x v="7"/>
    <x v="129"/>
    <s v="T04477800001"/>
    <s v="DEV"/>
    <n v="447780"/>
    <m/>
    <s v="CONTABILIZACION ORDENES DE TRANSFERENCIA GRACOS"/>
    <m/>
    <m/>
    <m/>
    <m/>
    <m/>
    <m/>
    <n v="1107136.1499999999"/>
    <n v="0"/>
    <s v="NO_CONCILIADO"/>
    <m/>
    <m/>
  </r>
  <r>
    <x v="7"/>
    <m/>
    <x v="7"/>
    <x v="129"/>
    <s v="T04477820001"/>
    <s v="DEV"/>
    <n v="447782"/>
    <m/>
    <s v="CONTABILIZACION ORDENES DE TRANSFERENCIA GRACOS"/>
    <m/>
    <m/>
    <m/>
    <m/>
    <m/>
    <m/>
    <n v="3040879.6"/>
    <n v="0"/>
    <s v="NO_CONCILIADO"/>
    <m/>
    <m/>
  </r>
  <r>
    <x v="7"/>
    <m/>
    <x v="7"/>
    <x v="129"/>
    <s v="T04477840001"/>
    <s v="DEV"/>
    <n v="447784"/>
    <m/>
    <s v="CONTABILIZACION ORDENES DE TRANSFERENCIA GRACOS"/>
    <m/>
    <m/>
    <m/>
    <m/>
    <m/>
    <m/>
    <n v="10680665.75"/>
    <n v="0"/>
    <s v="NO_CONCILIADO"/>
    <m/>
    <m/>
  </r>
  <r>
    <x v="7"/>
    <m/>
    <x v="7"/>
    <x v="129"/>
    <s v="T04477860001"/>
    <s v="DEV"/>
    <n v="447786"/>
    <m/>
    <s v="CONTABILIZACION ORDENES DE TRANSFERENCIA GRACOS"/>
    <m/>
    <m/>
    <m/>
    <m/>
    <m/>
    <m/>
    <n v="1965036.98"/>
    <n v="0"/>
    <s v="NO_CONCILIADO"/>
    <m/>
    <m/>
  </r>
  <r>
    <x v="7"/>
    <m/>
    <x v="7"/>
    <x v="129"/>
    <s v="T04477880001"/>
    <s v="DEV"/>
    <n v="447788"/>
    <m/>
    <s v="CONTABILIZACION ORDENES DE TRANSFERENCIA GRACOS"/>
    <m/>
    <m/>
    <m/>
    <m/>
    <m/>
    <m/>
    <n v="559463.31999999995"/>
    <n v="0"/>
    <s v="NO_CONCILIADO"/>
    <m/>
    <m/>
  </r>
  <r>
    <x v="7"/>
    <m/>
    <x v="7"/>
    <x v="129"/>
    <s v="T04477900001"/>
    <s v="DEV"/>
    <n v="447790"/>
    <m/>
    <s v="CONTABILIZACION ORDENES DE TRANSFERENCIA GRACOS"/>
    <m/>
    <m/>
    <m/>
    <m/>
    <m/>
    <m/>
    <n v="13216410.9"/>
    <n v="0"/>
    <s v="NO_CONCILIADO"/>
    <m/>
    <m/>
  </r>
  <r>
    <x v="7"/>
    <m/>
    <x v="7"/>
    <x v="129"/>
    <s v="T04477920001"/>
    <s v="DEV"/>
    <n v="447792"/>
    <m/>
    <s v="CONTABILIZACION ORDENES DE TRANSFERENCIA GRACOS"/>
    <m/>
    <m/>
    <m/>
    <m/>
    <m/>
    <m/>
    <n v="12958520.449999999"/>
    <n v="0"/>
    <s v="NO_CONCILIADO"/>
    <m/>
    <m/>
  </r>
  <r>
    <x v="7"/>
    <m/>
    <x v="7"/>
    <x v="129"/>
    <s v="T04478000001"/>
    <s v="DEV"/>
    <n v="447800"/>
    <m/>
    <s v="CONTABILIZACION ORDENES DE TRANSFERENCIA GRACOS"/>
    <m/>
    <m/>
    <m/>
    <m/>
    <m/>
    <m/>
    <n v="8373.11"/>
    <n v="0"/>
    <s v="NO_CONCILIADO"/>
    <m/>
    <m/>
  </r>
  <r>
    <x v="7"/>
    <m/>
    <x v="7"/>
    <x v="129"/>
    <s v="T04477940001"/>
    <s v="DEV"/>
    <n v="447794"/>
    <m/>
    <s v="CONTABILIZACION ORDENES DE TRANSFERENCIA GRACOS"/>
    <m/>
    <m/>
    <m/>
    <m/>
    <m/>
    <m/>
    <n v="6400113.2800000003"/>
    <n v="0"/>
    <s v="NO_CONCILIADO"/>
    <m/>
    <m/>
  </r>
  <r>
    <x v="7"/>
    <m/>
    <x v="7"/>
    <x v="129"/>
    <s v="T04477960001"/>
    <s v="DEV"/>
    <n v="447796"/>
    <m/>
    <s v="CONTABILIZACION ORDENES DE TRANSFERENCIA GRACOS"/>
    <m/>
    <m/>
    <m/>
    <m/>
    <m/>
    <m/>
    <n v="74062983.359999999"/>
    <n v="0"/>
    <s v="NO_CONCILIADO"/>
    <m/>
    <m/>
  </r>
  <r>
    <x v="7"/>
    <m/>
    <x v="7"/>
    <x v="129"/>
    <s v="T04477980001"/>
    <s v="DEV"/>
    <n v="447798"/>
    <m/>
    <s v="CONTABILIZACION ORDENES DE TRANSFERENCIA GRACOS"/>
    <m/>
    <m/>
    <m/>
    <m/>
    <m/>
    <m/>
    <n v="31832227.920000002"/>
    <n v="0"/>
    <s v="NO_CONCILIADO"/>
    <m/>
    <m/>
  </r>
  <r>
    <x v="7"/>
    <m/>
    <x v="7"/>
    <x v="129"/>
    <s v="T04478020001"/>
    <s v="DEV"/>
    <n v="447802"/>
    <m/>
    <s v="CONTABILIZACION ORDENES DE TRANSFERENCIA GRACOS"/>
    <m/>
    <m/>
    <m/>
    <m/>
    <m/>
    <m/>
    <n v="13818.78"/>
    <n v="0"/>
    <s v="NO_CONCILIADO"/>
    <m/>
    <m/>
  </r>
  <r>
    <x v="7"/>
    <m/>
    <x v="7"/>
    <x v="129"/>
    <s v="T04476480001"/>
    <s v="DEV"/>
    <n v="447648"/>
    <m/>
    <s v="CONTABILIZACION ORDENES DE TRANSFERENCIA GRACOS"/>
    <m/>
    <m/>
    <m/>
    <m/>
    <m/>
    <m/>
    <n v="1731813.72"/>
    <n v="0"/>
    <s v="NO_CONCILIADO"/>
    <m/>
    <m/>
  </r>
  <r>
    <x v="7"/>
    <m/>
    <x v="7"/>
    <x v="129"/>
    <s v="T04476500001"/>
    <s v="DEV"/>
    <n v="447650"/>
    <m/>
    <s v="CONTABILIZACION ORDENES DE TRANSFERENCIA GRACOS"/>
    <m/>
    <m/>
    <m/>
    <m/>
    <m/>
    <m/>
    <n v="1731813.72"/>
    <n v="0"/>
    <s v="NO_CONCILIADO"/>
    <m/>
    <m/>
  </r>
  <r>
    <x v="7"/>
    <m/>
    <x v="7"/>
    <x v="129"/>
    <s v="T04476520001"/>
    <s v="DEV"/>
    <n v="447652"/>
    <m/>
    <s v="CONTABILIZACION ORDENES DE TRANSFERENCIA GRACOS"/>
    <m/>
    <m/>
    <m/>
    <m/>
    <m/>
    <m/>
    <n v="1731813.72"/>
    <n v="0"/>
    <s v="NO_CONCILIADO"/>
    <m/>
    <m/>
  </r>
  <r>
    <x v="7"/>
    <m/>
    <x v="7"/>
    <x v="129"/>
    <s v="T04476540001"/>
    <s v="DEV"/>
    <n v="447654"/>
    <m/>
    <s v="CONTABILIZACION ORDENES DE TRANSFERENCIA GRACOS"/>
    <m/>
    <m/>
    <m/>
    <m/>
    <m/>
    <m/>
    <n v="1731813.72"/>
    <n v="0"/>
    <s v="NO_CONCILIADO"/>
    <m/>
    <m/>
  </r>
  <r>
    <x v="7"/>
    <m/>
    <x v="7"/>
    <x v="129"/>
    <s v="T04476560001"/>
    <s v="DEV"/>
    <n v="447656"/>
    <m/>
    <s v="CONTABILIZACION ORDENES DE TRANSFERENCIA GRACOS"/>
    <m/>
    <m/>
    <m/>
    <m/>
    <m/>
    <m/>
    <n v="1731813.72"/>
    <n v="0"/>
    <s v="NO_CONCILIADO"/>
    <m/>
    <m/>
  </r>
  <r>
    <x v="7"/>
    <m/>
    <x v="7"/>
    <x v="129"/>
    <s v="T04476640001"/>
    <s v="DEV"/>
    <n v="447664"/>
    <m/>
    <s v="CONTABILIZACION ORDENES DE TRANSFERENCIA GRACOS"/>
    <m/>
    <m/>
    <m/>
    <m/>
    <m/>
    <m/>
    <n v="4756629.8099999996"/>
    <n v="0"/>
    <s v="NO_CONCILIADO"/>
    <m/>
    <m/>
  </r>
  <r>
    <x v="7"/>
    <m/>
    <x v="7"/>
    <x v="129"/>
    <s v="T04476580001"/>
    <s v="DEV"/>
    <n v="447658"/>
    <m/>
    <s v="CONTABILIZACION ORDENES DE TRANSFERENCIA GRACOS"/>
    <m/>
    <m/>
    <m/>
    <m/>
    <m/>
    <m/>
    <n v="4756629.8099999996"/>
    <n v="0"/>
    <s v="NO_CONCILIADO"/>
    <m/>
    <m/>
  </r>
  <r>
    <x v="7"/>
    <m/>
    <x v="7"/>
    <x v="129"/>
    <s v="T04476600001"/>
    <s v="DEV"/>
    <n v="447660"/>
    <m/>
    <s v="CONTABILIZACION ORDENES DE TRANSFERENCIA GRACOS"/>
    <m/>
    <m/>
    <m/>
    <m/>
    <m/>
    <m/>
    <n v="4756629.8099999996"/>
    <n v="0"/>
    <s v="NO_CONCILIADO"/>
    <m/>
    <m/>
  </r>
  <r>
    <x v="7"/>
    <m/>
    <x v="7"/>
    <x v="129"/>
    <s v="T04476620001"/>
    <s v="DEV"/>
    <n v="447662"/>
    <m/>
    <s v="CONTABILIZACION ORDENES DE TRANSFERENCIA GRACOS"/>
    <m/>
    <m/>
    <m/>
    <m/>
    <m/>
    <m/>
    <n v="4756629.8099999996"/>
    <n v="0"/>
    <s v="NO_CONCILIADO"/>
    <m/>
    <m/>
  </r>
  <r>
    <x v="7"/>
    <m/>
    <x v="7"/>
    <x v="129"/>
    <s v="T04476660001"/>
    <s v="DEV"/>
    <n v="447666"/>
    <m/>
    <s v="CONTABILIZACION ORDENES DE TRANSFERENCIA GRACOS"/>
    <m/>
    <m/>
    <m/>
    <m/>
    <m/>
    <m/>
    <n v="4756629.8099999996"/>
    <n v="0"/>
    <s v="NO_CONCILIADO"/>
    <m/>
    <m/>
  </r>
  <r>
    <x v="7"/>
    <m/>
    <x v="7"/>
    <x v="129"/>
    <s v="T04476680001"/>
    <s v="DEV"/>
    <n v="447668"/>
    <m/>
    <s v="CONTABILIZACION ORDENES DE TRANSFERENCIA GRACOS"/>
    <m/>
    <m/>
    <m/>
    <m/>
    <m/>
    <m/>
    <n v="4029353.26"/>
    <n v="0"/>
    <s v="NO_CONCILIADO"/>
    <m/>
    <m/>
  </r>
  <r>
    <x v="7"/>
    <m/>
    <x v="7"/>
    <x v="129"/>
    <s v="T04476700001"/>
    <s v="DEV"/>
    <n v="447670"/>
    <m/>
    <s v="CONTABILIZACION ORDENES DE TRANSFERENCIA GRACOS"/>
    <m/>
    <m/>
    <m/>
    <m/>
    <m/>
    <m/>
    <n v="4029353.26"/>
    <n v="0"/>
    <s v="NO_CONCILIADO"/>
    <m/>
    <m/>
  </r>
  <r>
    <x v="7"/>
    <m/>
    <x v="7"/>
    <x v="129"/>
    <s v="T04476720001"/>
    <s v="DEV"/>
    <n v="447672"/>
    <m/>
    <s v="CONTABILIZACION ORDENES DE TRANSFERENCIA GRACOS"/>
    <m/>
    <m/>
    <m/>
    <m/>
    <m/>
    <m/>
    <n v="4029353.26"/>
    <n v="0"/>
    <s v="NO_CONCILIADO"/>
    <m/>
    <m/>
  </r>
  <r>
    <x v="7"/>
    <m/>
    <x v="7"/>
    <x v="129"/>
    <s v="T04476740001"/>
    <s v="DEV"/>
    <n v="447674"/>
    <m/>
    <s v="CONTABILIZACION ORDENES DE TRANSFERENCIA GRACOS"/>
    <m/>
    <m/>
    <m/>
    <m/>
    <m/>
    <m/>
    <n v="4029353.26"/>
    <n v="0"/>
    <s v="NO_CONCILIADO"/>
    <m/>
    <m/>
  </r>
  <r>
    <x v="7"/>
    <m/>
    <x v="7"/>
    <x v="129"/>
    <s v="T04478040001"/>
    <s v="DEV"/>
    <n v="447804"/>
    <m/>
    <s v="CONTABILIZACION ORDENES DE TRANSFERENCIA GRACOS"/>
    <m/>
    <m/>
    <m/>
    <m/>
    <m/>
    <m/>
    <n v="495.77"/>
    <n v="0"/>
    <s v="NO_CONCILIADO"/>
    <m/>
    <m/>
  </r>
  <r>
    <x v="7"/>
    <m/>
    <x v="7"/>
    <x v="129"/>
    <s v="T04478060001"/>
    <s v="DEV"/>
    <n v="447806"/>
    <m/>
    <s v="CONTABILIZACION ORDENES DE TRANSFERENCIA GRACOS"/>
    <m/>
    <m/>
    <m/>
    <m/>
    <m/>
    <m/>
    <n v="11545.45"/>
    <n v="0"/>
    <s v="NO_CONCILIADO"/>
    <m/>
    <m/>
  </r>
  <r>
    <x v="7"/>
    <m/>
    <x v="7"/>
    <x v="129"/>
    <s v="T04478080001"/>
    <s v="DEV"/>
    <n v="447808"/>
    <m/>
    <s v="CONTABILIZACION ORDENES DE TRANSFERENCIA GRACOS"/>
    <m/>
    <m/>
    <m/>
    <m/>
    <m/>
    <m/>
    <n v="11545.45"/>
    <n v="0"/>
    <s v="NO_CONCILIADO"/>
    <m/>
    <m/>
  </r>
  <r>
    <x v="7"/>
    <m/>
    <x v="7"/>
    <x v="129"/>
    <s v="T04478100001"/>
    <s v="DEV"/>
    <n v="447810"/>
    <m/>
    <s v="CONTABILIZACION ORDENES DE TRANSFERENCIA GRACOS"/>
    <m/>
    <m/>
    <m/>
    <m/>
    <m/>
    <m/>
    <n v="11545.45"/>
    <n v="0"/>
    <s v="NO_CONCILIADO"/>
    <m/>
    <m/>
  </r>
  <r>
    <x v="7"/>
    <m/>
    <x v="7"/>
    <x v="129"/>
    <s v="T04478120001"/>
    <s v="DEV"/>
    <n v="447812"/>
    <m/>
    <s v="CONTABILIZACION ORDENES DE TRANSFERENCIA GRACOS"/>
    <m/>
    <m/>
    <m/>
    <m/>
    <m/>
    <m/>
    <n v="11545.45"/>
    <n v="0"/>
    <s v="NO_CONCILIADO"/>
    <m/>
    <m/>
  </r>
  <r>
    <x v="7"/>
    <m/>
    <x v="7"/>
    <x v="129"/>
    <s v="T04478140001"/>
    <s v="DEV"/>
    <n v="447814"/>
    <m/>
    <s v="CONTABILIZACION ORDENES DE TRANSFERENCIA GRACOS"/>
    <m/>
    <m/>
    <m/>
    <m/>
    <m/>
    <m/>
    <n v="212214.85"/>
    <n v="0"/>
    <s v="NO_CONCILIADO"/>
    <m/>
    <m/>
  </r>
  <r>
    <x v="7"/>
    <m/>
    <x v="7"/>
    <x v="129"/>
    <s v="T04478160001"/>
    <s v="DEV"/>
    <n v="447816"/>
    <m/>
    <s v="CONTABILIZACION ORDENES DE TRANSFERENCIA GRACOS"/>
    <m/>
    <m/>
    <m/>
    <m/>
    <m/>
    <m/>
    <n v="4883.91"/>
    <n v="0"/>
    <s v="NO_CONCILIADO"/>
    <m/>
    <m/>
  </r>
  <r>
    <x v="7"/>
    <m/>
    <x v="7"/>
    <x v="129"/>
    <s v="T04478180001"/>
    <s v="DEV"/>
    <n v="447818"/>
    <m/>
    <s v="CONTABILIZACION ORDENES DE TRANSFERENCIA GRACOS"/>
    <m/>
    <m/>
    <m/>
    <m/>
    <m/>
    <m/>
    <n v="2959.27"/>
    <n v="0"/>
    <s v="NO_CONCILIADO"/>
    <m/>
    <m/>
  </r>
  <r>
    <x v="7"/>
    <m/>
    <x v="7"/>
    <x v="129"/>
    <s v="T04478200001"/>
    <s v="DEV"/>
    <n v="447820"/>
    <m/>
    <s v="CONTABILIZACION ORDENES DE TRANSFERENCIA GRACOS"/>
    <m/>
    <m/>
    <m/>
    <m/>
    <m/>
    <m/>
    <n v="142.47999999999999"/>
    <n v="0"/>
    <s v="NO_CONCILIADO"/>
    <m/>
    <m/>
  </r>
  <r>
    <x v="7"/>
    <m/>
    <x v="7"/>
    <x v="129"/>
    <s v="T04478220001"/>
    <s v="DEV"/>
    <n v="447822"/>
    <m/>
    <s v="CONTABILIZACION ORDENES DE TRANSFERENCIA GRACOS"/>
    <m/>
    <m/>
    <m/>
    <m/>
    <m/>
    <m/>
    <n v="4080.4"/>
    <n v="0"/>
    <s v="NO_CONCILIADO"/>
    <m/>
    <m/>
  </r>
  <r>
    <x v="7"/>
    <m/>
    <x v="7"/>
    <x v="129"/>
    <s v="T04478240001"/>
    <s v="DEV"/>
    <n v="447824"/>
    <m/>
    <s v="CONTABILIZACION ORDENES DE TRANSFERENCIA GRACOS"/>
    <m/>
    <m/>
    <m/>
    <m/>
    <m/>
    <m/>
    <n v="4080.4"/>
    <n v="0"/>
    <s v="NO_CONCILIADO"/>
    <m/>
    <m/>
  </r>
  <r>
    <x v="7"/>
    <m/>
    <x v="7"/>
    <x v="129"/>
    <s v="T04478260001"/>
    <s v="DEV"/>
    <n v="447826"/>
    <m/>
    <s v="CONTABILIZACION ORDENES DE TRANSFERENCIA GRACOS"/>
    <m/>
    <m/>
    <m/>
    <m/>
    <m/>
    <m/>
    <n v="4080.4"/>
    <n v="0"/>
    <s v="NO_CONCILIADO"/>
    <m/>
    <m/>
  </r>
  <r>
    <x v="7"/>
    <m/>
    <x v="7"/>
    <x v="129"/>
    <s v="T04478280001"/>
    <s v="DEV"/>
    <n v="447828"/>
    <m/>
    <s v="CONTABILIZACION ORDENES DE TRANSFERENCIA GRACOS"/>
    <m/>
    <m/>
    <m/>
    <m/>
    <m/>
    <m/>
    <n v="4080.4"/>
    <n v="0"/>
    <s v="NO_CONCILIADO"/>
    <m/>
    <m/>
  </r>
  <r>
    <x v="7"/>
    <m/>
    <x v="7"/>
    <x v="129"/>
    <s v="T04478300001"/>
    <s v="DEV"/>
    <n v="447830"/>
    <m/>
    <s v="CONTABILIZACION ORDENES DE TRANSFERENCIA GRACOS"/>
    <m/>
    <m/>
    <m/>
    <m/>
    <m/>
    <m/>
    <n v="37955.01"/>
    <n v="0"/>
    <s v="NO_CONCILIADO"/>
    <m/>
    <m/>
  </r>
  <r>
    <x v="7"/>
    <m/>
    <x v="7"/>
    <x v="129"/>
    <s v="T04478320001"/>
    <s v="DEV"/>
    <n v="447832"/>
    <m/>
    <s v="CONTABILIZACION ORDENES DE TRANSFERENCIA GRACOS"/>
    <m/>
    <m/>
    <m/>
    <m/>
    <m/>
    <m/>
    <n v="1361.78"/>
    <n v="0"/>
    <s v="NO_CONCILIADO"/>
    <m/>
    <m/>
  </r>
  <r>
    <x v="7"/>
    <m/>
    <x v="7"/>
    <x v="129"/>
    <s v="T04478340001"/>
    <s v="DEV"/>
    <n v="447834"/>
    <m/>
    <s v="CONTABILIZACION ORDENES DE TRANSFERENCIA GRACOS"/>
    <m/>
    <m/>
    <m/>
    <m/>
    <m/>
    <m/>
    <n v="1107.27"/>
    <n v="0"/>
    <s v="NO_CONCILIADO"/>
    <m/>
    <m/>
  </r>
  <r>
    <x v="7"/>
    <m/>
    <x v="7"/>
    <x v="129"/>
    <s v="T04478360001"/>
    <s v="DEV"/>
    <n v="447836"/>
    <m/>
    <s v="CONTABILIZACION ORDENES DE TRANSFERENCIA GRACOS"/>
    <m/>
    <m/>
    <m/>
    <m/>
    <m/>
    <m/>
    <n v="31710.9"/>
    <n v="0"/>
    <s v="NO_CONCILIADO"/>
    <m/>
    <m/>
  </r>
  <r>
    <x v="7"/>
    <m/>
    <x v="7"/>
    <x v="129"/>
    <s v="T04478380001"/>
    <s v="DEV"/>
    <n v="447838"/>
    <m/>
    <s v="CONTABILIZACION ORDENES DE TRANSFERENCIA GRACOS"/>
    <m/>
    <m/>
    <m/>
    <m/>
    <m/>
    <m/>
    <n v="31710.9"/>
    <n v="0"/>
    <s v="NO_CONCILIADO"/>
    <m/>
    <m/>
  </r>
  <r>
    <x v="7"/>
    <m/>
    <x v="7"/>
    <x v="129"/>
    <s v="T04478400001"/>
    <s v="DEV"/>
    <n v="447840"/>
    <m/>
    <s v="CONTABILIZACION ORDENES DE TRANSFERENCIA GRACOS"/>
    <m/>
    <m/>
    <m/>
    <m/>
    <m/>
    <m/>
    <n v="31710.9"/>
    <n v="0"/>
    <s v="NO_CONCILIADO"/>
    <m/>
    <m/>
  </r>
  <r>
    <x v="7"/>
    <m/>
    <x v="7"/>
    <x v="129"/>
    <s v="T04478420001"/>
    <s v="DEV"/>
    <n v="447842"/>
    <m/>
    <s v="CONTABILIZACION ORDENES DE TRANSFERENCIA GRACOS"/>
    <m/>
    <m/>
    <m/>
    <m/>
    <m/>
    <m/>
    <n v="31710.9"/>
    <n v="0"/>
    <s v="NO_CONCILIADO"/>
    <m/>
    <m/>
  </r>
  <r>
    <x v="7"/>
    <m/>
    <x v="7"/>
    <x v="129"/>
    <s v="T04478440001"/>
    <s v="DEV"/>
    <n v="447844"/>
    <m/>
    <s v="CONTABILIZACION ORDENES DE TRANSFERENCIA GRACOS"/>
    <m/>
    <m/>
    <m/>
    <m/>
    <m/>
    <m/>
    <n v="37869.4"/>
    <n v="0"/>
    <s v="NO_CONCILIADO"/>
    <m/>
    <m/>
  </r>
  <r>
    <x v="7"/>
    <m/>
    <x v="7"/>
    <x v="129"/>
    <s v="T04478460001"/>
    <s v="DEV"/>
    <n v="447846"/>
    <m/>
    <s v="CONTABILIZACION ORDENES DE TRANSFERENCIA GRACOS"/>
    <m/>
    <m/>
    <m/>
    <m/>
    <m/>
    <m/>
    <n v="3905.19"/>
    <n v="0"/>
    <s v="NO_CONCILIADO"/>
    <m/>
    <m/>
  </r>
  <r>
    <x v="7"/>
    <m/>
    <x v="7"/>
    <x v="129"/>
    <s v="T04478480001"/>
    <s v="DEV"/>
    <n v="447848"/>
    <m/>
    <s v="CONTABILIZACION ORDENES DE TRANSFERENCIA GRACOS"/>
    <m/>
    <m/>
    <m/>
    <m/>
    <m/>
    <m/>
    <n v="1121.2"/>
    <n v="0"/>
    <s v="NO_CONCILIADO"/>
    <m/>
    <m/>
  </r>
  <r>
    <x v="7"/>
    <m/>
    <x v="7"/>
    <x v="129"/>
    <s v="T04478500001"/>
    <s v="DEV"/>
    <n v="447850"/>
    <m/>
    <s v="CONTABILIZACION ORDENES DE TRANSFERENCIA GRACOS"/>
    <m/>
    <m/>
    <m/>
    <m/>
    <m/>
    <m/>
    <n v="11049.61"/>
    <n v="0"/>
    <s v="NO_CONCILIADO"/>
    <m/>
    <m/>
  </r>
  <r>
    <x v="7"/>
    <m/>
    <x v="7"/>
    <x v="129"/>
    <s v="T04478520001"/>
    <s v="DEV"/>
    <n v="447852"/>
    <m/>
    <s v="CONTABILIZACION ORDENES DE TRANSFERENCIA GRACOS"/>
    <m/>
    <m/>
    <m/>
    <m/>
    <m/>
    <m/>
    <n v="11142.29"/>
    <n v="0"/>
    <s v="NO_CONCILIADO"/>
    <m/>
    <m/>
  </r>
  <r>
    <x v="7"/>
    <m/>
    <x v="7"/>
    <x v="129"/>
    <s v="T04478540001"/>
    <s v="DEV"/>
    <n v="447854"/>
    <m/>
    <s v="CONTABILIZACION ORDENES DE TRANSFERENCIA GRACOS"/>
    <m/>
    <m/>
    <m/>
    <m/>
    <m/>
    <m/>
    <n v="8713.09"/>
    <n v="0"/>
    <s v="NO_CONCILIADO"/>
    <m/>
    <m/>
  </r>
  <r>
    <x v="7"/>
    <m/>
    <x v="7"/>
    <x v="129"/>
    <s v="T04478560001"/>
    <s v="DEV"/>
    <n v="447856"/>
    <m/>
    <s v="CONTABILIZACION ORDENES DE TRANSFERENCIA GRACOS"/>
    <m/>
    <m/>
    <m/>
    <m/>
    <m/>
    <m/>
    <n v="30349.119999999999"/>
    <n v="0"/>
    <s v="NO_CONCILIADO"/>
    <m/>
    <m/>
  </r>
  <r>
    <x v="7"/>
    <m/>
    <x v="7"/>
    <x v="129"/>
    <s v="T04476760001"/>
    <s v="DEV"/>
    <n v="447676"/>
    <m/>
    <s v="CONTABILIZACION ORDENES DE TRANSFERENCIA GRACOS"/>
    <m/>
    <m/>
    <m/>
    <m/>
    <m/>
    <m/>
    <n v="4029353.26"/>
    <n v="0"/>
    <s v="NO_CONCILIADO"/>
    <m/>
    <m/>
  </r>
  <r>
    <x v="7"/>
    <m/>
    <x v="7"/>
    <x v="129"/>
    <s v="T04476780001"/>
    <s v="DEV"/>
    <n v="447678"/>
    <m/>
    <s v="CONTABILIZACION ORDENES DE TRANSFERENCIA GRACOS"/>
    <m/>
    <m/>
    <m/>
    <m/>
    <m/>
    <m/>
    <n v="11067092.09"/>
    <n v="0"/>
    <s v="NO_CONCILIADO"/>
    <m/>
    <m/>
  </r>
  <r>
    <x v="7"/>
    <m/>
    <x v="7"/>
    <x v="129"/>
    <s v="T04476800001"/>
    <s v="DEV"/>
    <n v="447680"/>
    <m/>
    <s v="CONTABILIZACION ORDENES DE TRANSFERENCIA GRACOS"/>
    <m/>
    <m/>
    <m/>
    <m/>
    <m/>
    <m/>
    <n v="11067092.09"/>
    <n v="0"/>
    <s v="NO_CONCILIADO"/>
    <m/>
    <m/>
  </r>
  <r>
    <x v="7"/>
    <m/>
    <x v="7"/>
    <x v="129"/>
    <s v="T04476820001"/>
    <s v="DEV"/>
    <n v="447682"/>
    <m/>
    <s v="CONTABILIZACION ORDENES DE TRANSFERENCIA GRACOS"/>
    <m/>
    <m/>
    <m/>
    <m/>
    <m/>
    <m/>
    <n v="11067092.09"/>
    <n v="0"/>
    <s v="NO_CONCILIADO"/>
    <m/>
    <m/>
  </r>
  <r>
    <x v="7"/>
    <m/>
    <x v="7"/>
    <x v="129"/>
    <s v="T04476840001"/>
    <s v="DEV"/>
    <n v="447684"/>
    <m/>
    <s v="CONTABILIZACION ORDENES DE TRANSFERENCIA GRACOS"/>
    <m/>
    <m/>
    <m/>
    <m/>
    <m/>
    <m/>
    <n v="11067092.09"/>
    <n v="0"/>
    <s v="NO_CONCILIADO"/>
    <m/>
    <m/>
  </r>
  <r>
    <x v="7"/>
    <m/>
    <x v="7"/>
    <x v="129"/>
    <s v="T04476860001"/>
    <s v="DEV"/>
    <n v="447686"/>
    <m/>
    <s v="CONTABILIZACION ORDENES DE TRANSFERENCIA GRACOS"/>
    <m/>
    <m/>
    <m/>
    <m/>
    <m/>
    <m/>
    <n v="11067092.09"/>
    <n v="0"/>
    <s v="NO_CONCILIADO"/>
    <m/>
    <m/>
  </r>
  <r>
    <x v="7"/>
    <m/>
    <x v="7"/>
    <x v="129"/>
    <s v="T04476880001"/>
    <s v="DEV"/>
    <n v="447688"/>
    <m/>
    <s v="CONTABILIZACION ORDENES DE TRANSFERENCIA GRACOS"/>
    <m/>
    <m/>
    <m/>
    <m/>
    <m/>
    <m/>
    <n v="2036132.04"/>
    <n v="0"/>
    <s v="NO_CONCILIADO"/>
    <m/>
    <m/>
  </r>
  <r>
    <x v="7"/>
    <m/>
    <x v="7"/>
    <x v="129"/>
    <s v="T04476900001"/>
    <s v="DEV"/>
    <n v="447690"/>
    <m/>
    <s v="CONTABILIZACION ORDENES DE TRANSFERENCIA GRACOS"/>
    <m/>
    <m/>
    <m/>
    <m/>
    <m/>
    <m/>
    <n v="2036132.04"/>
    <n v="0"/>
    <s v="NO_CONCILIADO"/>
    <m/>
    <m/>
  </r>
  <r>
    <x v="7"/>
    <m/>
    <x v="7"/>
    <x v="129"/>
    <s v="T04476920001"/>
    <s v="DEV"/>
    <n v="447692"/>
    <m/>
    <s v="CONTABILIZACION ORDENES DE TRANSFERENCIA GRACOS"/>
    <m/>
    <m/>
    <m/>
    <m/>
    <m/>
    <m/>
    <n v="2036132.04"/>
    <n v="0"/>
    <s v="NO_CONCILIADO"/>
    <m/>
    <m/>
  </r>
  <r>
    <x v="7"/>
    <m/>
    <x v="7"/>
    <x v="129"/>
    <s v="T04476940001"/>
    <s v="DEV"/>
    <n v="447694"/>
    <m/>
    <s v="CONTABILIZACION ORDENES DE TRANSFERENCIA GRACOS"/>
    <m/>
    <m/>
    <m/>
    <m/>
    <m/>
    <m/>
    <n v="2036132.04"/>
    <n v="0"/>
    <s v="NO_CONCILIADO"/>
    <m/>
    <m/>
  </r>
  <r>
    <x v="7"/>
    <m/>
    <x v="7"/>
    <x v="129"/>
    <s v="T04476960001"/>
    <s v="DEV"/>
    <n v="447696"/>
    <m/>
    <s v="CONTABILIZACION ORDENES DE TRANSFERENCIA GRACOS"/>
    <m/>
    <m/>
    <m/>
    <m/>
    <m/>
    <m/>
    <n v="2036132.04"/>
    <n v="0"/>
    <s v="NO_CONCILIADO"/>
    <m/>
    <m/>
  </r>
  <r>
    <x v="7"/>
    <m/>
    <x v="7"/>
    <x v="129"/>
    <s v="T04476980001"/>
    <s v="DEV"/>
    <n v="447698"/>
    <m/>
    <s v="CONTABILIZACION ORDENES DE TRANSFERENCIA GRACOS"/>
    <m/>
    <m/>
    <m/>
    <m/>
    <m/>
    <m/>
    <n v="1255967.22"/>
    <n v="0"/>
    <s v="NO_CONCILIADO"/>
    <m/>
    <m/>
  </r>
  <r>
    <x v="7"/>
    <m/>
    <x v="7"/>
    <x v="129"/>
    <s v="T04477000001"/>
    <s v="DEV"/>
    <n v="447700"/>
    <m/>
    <s v="CONTABILIZACION ORDENES DE TRANSFERENCIA GRACOS"/>
    <m/>
    <m/>
    <m/>
    <m/>
    <m/>
    <m/>
    <n v="2072821.58"/>
    <n v="0"/>
    <s v="NO_CONCILIADO"/>
    <m/>
    <m/>
  </r>
  <r>
    <x v="7"/>
    <m/>
    <x v="7"/>
    <x v="129"/>
    <s v="T04477020001"/>
    <s v="DEV"/>
    <n v="447702"/>
    <m/>
    <s v="CONTABILIZACION ORDENES DE TRANSFERENCIA GRACOS"/>
    <m/>
    <m/>
    <m/>
    <m/>
    <m/>
    <m/>
    <n v="166085.81"/>
    <n v="0"/>
    <s v="NO_CONCILIADO"/>
    <m/>
    <m/>
  </r>
  <r>
    <x v="7"/>
    <m/>
    <x v="7"/>
    <x v="129"/>
    <s v="T04477040001"/>
    <s v="DEV"/>
    <n v="447704"/>
    <m/>
    <s v="CONTABILIZACION ORDENES DE TRANSFERENCIA GRACOS"/>
    <m/>
    <m/>
    <m/>
    <m/>
    <m/>
    <m/>
    <n v="2922217.11"/>
    <n v="0"/>
    <s v="NO_CONCILIADO"/>
    <m/>
    <m/>
  </r>
  <r>
    <x v="7"/>
    <m/>
    <x v="7"/>
    <x v="129"/>
    <s v="T04477060001"/>
    <s v="DEV"/>
    <n v="447706"/>
    <m/>
    <s v="CONTABILIZACION ORDENES DE TRANSFERENCIA GRACOS"/>
    <m/>
    <m/>
    <m/>
    <m/>
    <m/>
    <m/>
    <n v="386426.34"/>
    <n v="0"/>
    <s v="NO_CONCILIADO"/>
    <m/>
    <m/>
  </r>
  <r>
    <x v="7"/>
    <m/>
    <x v="7"/>
    <x v="129"/>
    <s v="T04477080001"/>
    <s v="DEV"/>
    <n v="447708"/>
    <m/>
    <s v="CONTABILIZACION ORDENES DE TRANSFERENCIA GRACOS"/>
    <m/>
    <m/>
    <m/>
    <m/>
    <m/>
    <m/>
    <n v="87437.77"/>
    <n v="0"/>
    <s v="NO_CONCILIADO"/>
    <m/>
    <m/>
  </r>
  <r>
    <x v="7"/>
    <m/>
    <x v="7"/>
    <x v="129"/>
    <s v="T04477100001"/>
    <s v="DEV"/>
    <n v="447710"/>
    <m/>
    <s v="CONTABILIZACION ORDENES DE TRANSFERENCIA GRACOS"/>
    <m/>
    <m/>
    <m/>
    <m/>
    <m/>
    <m/>
    <n v="475846.51"/>
    <n v="0"/>
    <s v="NO_CONCILIADO"/>
    <m/>
    <m/>
  </r>
  <r>
    <x v="7"/>
    <m/>
    <x v="7"/>
    <x v="129"/>
    <s v="T04477120001"/>
    <s v="DEV"/>
    <n v="447712"/>
    <m/>
    <s v="CONTABILIZACION ORDENES DE TRANSFERENCIA GRACOS"/>
    <m/>
    <m/>
    <m/>
    <m/>
    <m/>
    <m/>
    <n v="4552365.49"/>
    <n v="0"/>
    <s v="NO_CONCILIADO"/>
    <m/>
    <m/>
  </r>
  <r>
    <x v="7"/>
    <m/>
    <x v="7"/>
    <x v="129"/>
    <s v="T04477140001"/>
    <s v="DEV"/>
    <n v="447714"/>
    <m/>
    <s v="CONTABILIZACION ORDENES DE TRANSFERENCIA GRACOS"/>
    <m/>
    <m/>
    <m/>
    <m/>
    <m/>
    <m/>
    <n v="10591837.119999999"/>
    <n v="0"/>
    <s v="NO_CONCILIADO"/>
    <m/>
    <m/>
  </r>
  <r>
    <x v="7"/>
    <m/>
    <x v="7"/>
    <x v="129"/>
    <s v="T04477160001"/>
    <s v="DEV"/>
    <n v="447716"/>
    <m/>
    <s v="CONTABILIZACION ORDENES DE TRANSFERENCIA GRACOS"/>
    <m/>
    <m/>
    <m/>
    <m/>
    <m/>
    <m/>
    <n v="1948694.2"/>
    <n v="0"/>
    <s v="NO_CONCILIADO"/>
    <m/>
    <m/>
  </r>
  <r>
    <x v="7"/>
    <m/>
    <x v="7"/>
    <x v="129"/>
    <s v="T04477180001"/>
    <s v="DEV"/>
    <n v="447718"/>
    <m/>
    <s v="CONTABILIZACION ORDENES DE TRANSFERENCIA GRACOS"/>
    <m/>
    <m/>
    <m/>
    <m/>
    <m/>
    <m/>
    <n v="16617269.890000001"/>
    <n v="0"/>
    <s v="NO_CONCILIADO"/>
    <m/>
    <m/>
  </r>
  <r>
    <x v="7"/>
    <m/>
    <x v="7"/>
    <x v="129"/>
    <s v="T04477200001"/>
    <s v="DEV"/>
    <n v="447720"/>
    <m/>
    <s v="CONTABILIZACION ORDENES DE TRANSFERENCIA GRACOS"/>
    <m/>
    <m/>
    <m/>
    <m/>
    <m/>
    <m/>
    <n v="5680405.8499999996"/>
    <n v="0"/>
    <s v="NO_CONCILIADO"/>
    <m/>
    <m/>
  </r>
  <r>
    <x v="7"/>
    <m/>
    <x v="7"/>
    <x v="129"/>
    <s v="T04477220001"/>
    <s v="DEV"/>
    <n v="447722"/>
    <m/>
    <s v="CONTABILIZACION ORDENES DE TRANSFERENCIA GRACOS"/>
    <m/>
    <m/>
    <m/>
    <m/>
    <m/>
    <m/>
    <n v="403.16"/>
    <n v="0"/>
    <s v="NO_CONCILIADO"/>
    <m/>
    <m/>
  </r>
  <r>
    <x v="7"/>
    <m/>
    <x v="7"/>
    <x v="129"/>
    <s v="T04477240001"/>
    <s v="DEV"/>
    <n v="447724"/>
    <m/>
    <s v="CONTABILIZACION ORDENES DE TRANSFERENCIA GRACOS"/>
    <m/>
    <m/>
    <m/>
    <m/>
    <m/>
    <m/>
    <n v="11545.45"/>
    <n v="0"/>
    <s v="NO_CONCILIADO"/>
    <m/>
    <m/>
  </r>
  <r>
    <x v="7"/>
    <m/>
    <x v="7"/>
    <x v="129"/>
    <s v="T04477320001"/>
    <s v="DEV"/>
    <n v="447732"/>
    <m/>
    <s v="CONTABILIZACION ORDENES DE TRANSFERENCIA GRACOS"/>
    <m/>
    <m/>
    <m/>
    <m/>
    <m/>
    <m/>
    <n v="31710.9"/>
    <n v="0"/>
    <s v="NO_CONCILIADO"/>
    <m/>
    <m/>
  </r>
  <r>
    <x v="7"/>
    <m/>
    <x v="7"/>
    <x v="129"/>
    <s v="T04477260001"/>
    <s v="DEV"/>
    <n v="447726"/>
    <m/>
    <s v="CONTABILIZACION ORDENES DE TRANSFERENCIA GRACOS"/>
    <m/>
    <m/>
    <m/>
    <m/>
    <m/>
    <m/>
    <n v="175.2"/>
    <n v="0"/>
    <s v="NO_CONCILIADO"/>
    <m/>
    <m/>
  </r>
  <r>
    <x v="7"/>
    <m/>
    <x v="7"/>
    <x v="129"/>
    <s v="T04477280001"/>
    <s v="DEV"/>
    <n v="447728"/>
    <m/>
    <s v="CONTABILIZACION ORDENES DE TRANSFERENCIA GRACOS"/>
    <m/>
    <m/>
    <m/>
    <m/>
    <m/>
    <m/>
    <n v="4080.4"/>
    <n v="0"/>
    <s v="NO_CONCILIADO"/>
    <m/>
    <m/>
  </r>
  <r>
    <x v="7"/>
    <m/>
    <x v="7"/>
    <x v="129"/>
    <s v="T04477300001"/>
    <s v="DEV"/>
    <n v="447730"/>
    <m/>
    <s v="CONTABILIZACION ORDENES DE TRANSFERENCIA GRACOS"/>
    <m/>
    <m/>
    <m/>
    <m/>
    <m/>
    <m/>
    <n v="22997.74"/>
    <n v="0"/>
    <s v="NO_CONCILIADO"/>
    <m/>
    <m/>
  </r>
  <r>
    <x v="7"/>
    <m/>
    <x v="7"/>
    <x v="129"/>
    <s v="T04477340001"/>
    <s v="DEV"/>
    <n v="447734"/>
    <m/>
    <s v="CONTABILIZACION ORDENES DE TRANSFERENCIA GRACOS"/>
    <m/>
    <m/>
    <m/>
    <m/>
    <m/>
    <m/>
    <n v="3937.98"/>
    <n v="0"/>
    <s v="NO_CONCILIADO"/>
    <m/>
    <m/>
  </r>
  <r>
    <x v="7"/>
    <m/>
    <x v="7"/>
    <x v="129"/>
    <s v="T04477360001"/>
    <s v="DEV"/>
    <n v="447736"/>
    <m/>
    <s v="CONTABILIZACION ORDENES DE TRANSFERENCIA GRACOS"/>
    <m/>
    <m/>
    <m/>
    <m/>
    <m/>
    <m/>
    <n v="3172.34"/>
    <n v="0"/>
    <s v="NO_CONCILIADO"/>
    <m/>
    <m/>
  </r>
  <r>
    <x v="7"/>
    <m/>
    <x v="7"/>
    <x v="129"/>
    <s v="T04477380001"/>
    <s v="DEV"/>
    <n v="447738"/>
    <m/>
    <s v="CONTABILIZACION ORDENES DE TRANSFERENCIA GRACOS"/>
    <m/>
    <m/>
    <m/>
    <m/>
    <m/>
    <m/>
    <n v="30603.63"/>
    <n v="0"/>
    <s v="NO_CONCILIADO"/>
    <m/>
    <m/>
  </r>
  <r>
    <x v="7"/>
    <m/>
    <x v="7"/>
    <x v="129"/>
    <s v="T04477400001"/>
    <s v="DEV"/>
    <n v="447740"/>
    <m/>
    <s v="CONTABILIZACION ORDENES DE TRANSFERENCIA GRACOS"/>
    <m/>
    <m/>
    <m/>
    <m/>
    <m/>
    <m/>
    <n v="74369.399999999994"/>
    <n v="0"/>
    <s v="NO_CONCILIADO"/>
    <m/>
    <m/>
  </r>
  <r>
    <x v="7"/>
    <m/>
    <x v="7"/>
    <x v="129"/>
    <s v="T04477420001"/>
    <s v="DEV"/>
    <n v="447742"/>
    <m/>
    <s v="CONTABILIZACION ORDENES DE TRANSFERENCIA GRACOS"/>
    <m/>
    <m/>
    <m/>
    <m/>
    <m/>
    <m/>
    <n v="60469.25"/>
    <n v="0"/>
    <s v="NO_CONCILIADO"/>
    <m/>
    <m/>
  </r>
  <r>
    <x v="7"/>
    <m/>
    <x v="7"/>
    <x v="129"/>
    <s v="T04477440001"/>
    <s v="DEV"/>
    <n v="447744"/>
    <m/>
    <s v="CONTABILIZACION ORDENES DE TRANSFERENCIA GRACOS"/>
    <m/>
    <m/>
    <m/>
    <m/>
    <m/>
    <m/>
    <n v="3449661.51"/>
    <n v="0"/>
    <s v="NO_CONCILIADO"/>
    <m/>
    <m/>
  </r>
  <r>
    <x v="7"/>
    <m/>
    <x v="7"/>
    <x v="129"/>
    <s v="T04477460001"/>
    <s v="DEV"/>
    <n v="447746"/>
    <m/>
    <s v="CONTABILIZACION ORDENES DE TRANSFERENCIA GRACOS"/>
    <m/>
    <m/>
    <m/>
    <m/>
    <m/>
    <m/>
    <n v="5693247.9800000004"/>
    <n v="0"/>
    <s v="NO_CONCILIADO"/>
    <m/>
    <m/>
  </r>
  <r>
    <x v="7"/>
    <m/>
    <x v="7"/>
    <x v="129"/>
    <s v="T04477480001"/>
    <s v="DEV"/>
    <n v="447748"/>
    <m/>
    <s v="CONTABILIZACION ORDENES DE TRANSFERENCIA GRACOS"/>
    <m/>
    <m/>
    <m/>
    <m/>
    <m/>
    <m/>
    <n v="204264.32000000001"/>
    <n v="0"/>
    <s v="NO_CONCILIADO"/>
    <m/>
    <m/>
  </r>
  <r>
    <x v="43"/>
    <m/>
    <x v="43"/>
    <x v="129"/>
    <s v="S10653290001"/>
    <s v="COB"/>
    <n v="1065329"/>
    <m/>
    <s v="||AMPLIACION DE VALIDEZ 0,15% S/USD 132.856.- POR 30 DIAS, COMISION ENMIENDA LC BS220.- REEMB. GASTOS DE COMUNICACION BS200.- Y EMISION DE COMPROBANTE CONTABLE BS50.- S/G NOTA SEDEM/GG/KB N°0075/2023 DE FECHA 21/7/2023. LIB.00132102001 KOKABOL - GESTION OPERATIVA REF: COMISIONES ENMIENDA 1 LC I-2023-26."/>
    <m/>
    <m/>
    <m/>
    <m/>
    <m/>
    <m/>
    <n v="603.94000000000005"/>
    <n v="0"/>
    <s v="NO_CONCILIADO"/>
    <m/>
    <m/>
  </r>
  <r>
    <x v="0"/>
    <m/>
    <x v="0"/>
    <x v="130"/>
    <s v="B21291940002"/>
    <s v="BOD"/>
    <n v="2129194"/>
    <m/>
    <s v="00099021001 DEP.DE CHEQ.AJENOS,RET.DE CAM.,CONCEPTO: DANNY JOSUE REYNAGA FLORES,DEP.: BANCO UNION S.A. , PROCEDENCIA: BANCO UNION S.A., CHEQUE: 191560, FECHA DE EMISION:28/07/2023"/>
    <m/>
    <m/>
    <m/>
    <m/>
    <m/>
    <m/>
    <n v="0"/>
    <n v="3221.91"/>
    <s v="NO_CONCILIADO"/>
    <m/>
    <m/>
  </r>
  <r>
    <x v="0"/>
    <m/>
    <x v="0"/>
    <x v="131"/>
    <s v="B21295520002"/>
    <s v="BOD"/>
    <n v="2129552"/>
    <m/>
    <s v="00099021001 DEP.DE CHEQ.AJENOS,RET.DE CAM.,CONCEPTO: JHONNY RAMOS CHURA,DEP.: BANCO UNION S.A. , PROCEDENCIA: BANCO UNION S.A., CHEQUE: 191561, FECHA DE EMISION:31/07/2023"/>
    <m/>
    <m/>
    <m/>
    <m/>
    <m/>
    <m/>
    <n v="0"/>
    <n v="7995.68"/>
    <s v="NO_CONCILIADO"/>
    <m/>
    <m/>
  </r>
  <r>
    <x v="44"/>
    <m/>
    <x v="44"/>
    <x v="132"/>
    <s v="O21298570002"/>
    <s v="BOD"/>
    <n v="2129857"/>
    <m/>
    <s v="00423122001 DEPOSITO DE EFECTIVO, DEPOSITANTE: CAJA DE SALUD DE CAMINOS Y R.A. REGIONAL LA PAZ, CONCEPTO: REVERSION DE FONDOS, CUENTA DE DEPOSITO: CUENTA UNICA DEL TESORO"/>
    <m/>
    <m/>
    <m/>
    <m/>
    <m/>
    <m/>
    <n v="0"/>
    <n v="25"/>
    <s v="NO_CONCILIADO"/>
    <m/>
    <m/>
  </r>
  <r>
    <x v="15"/>
    <m/>
    <x v="15"/>
    <x v="133"/>
    <s v="O21303090002"/>
    <s v="BOD"/>
    <n v="2130309"/>
    <m/>
    <s v="00513102001 DEPOSITO DE EFECTIVO, DEPOSITANTE: HERIBERTO TANCARA, CONCEPTO: FACTURA NO REGISTRADA N°938793 DE ENDE ORURO, CUENTA DE DEPOSITO: CUENTA UNICA DEL TESORO"/>
    <m/>
    <m/>
    <m/>
    <m/>
    <m/>
    <m/>
    <n v="0"/>
    <n v="41.3"/>
    <s v="NO_CONCILIADO"/>
    <m/>
    <m/>
  </r>
  <r>
    <x v="19"/>
    <m/>
    <x v="19"/>
    <x v="133"/>
    <s v="B21302450002"/>
    <s v="BOD"/>
    <n v="2130245"/>
    <m/>
    <s v="00099021001 DEP.DE CHEQ.AJENOS,RET.DE CAM.,CONCEPTO: EDUARDO ALTAMIRANO,DEP.: BANCO UNION S.A. , PROCEDENCIA: BANCO UNION S.A., CHEQUE: 191562, FECHA DE EMISION:02/08/2023/DJBR"/>
    <m/>
    <m/>
    <m/>
    <m/>
    <m/>
    <m/>
    <n v="0"/>
    <n v="1532.13"/>
    <s v="NO_CONCILIADO"/>
    <m/>
    <m/>
  </r>
  <r>
    <x v="0"/>
    <m/>
    <x v="0"/>
    <x v="134"/>
    <s v="O21306080002"/>
    <s v="BOD"/>
    <n v="2130608"/>
    <m/>
    <s v="00099021001 DEPOSITO DE EFECTIVO, DEPOSITANTE: PEDRO ANDRES GONZALES TORREZ, CONCEPTO: FACTURAS NAABOL DE 24/04/2023, CUENTA DE DEPOSITO: CUENTA UNICA DEL TESORO"/>
    <m/>
    <m/>
    <m/>
    <m/>
    <m/>
    <m/>
    <n v="0"/>
    <n v="15"/>
    <s v="NO_CONCILIADO"/>
    <m/>
    <m/>
  </r>
  <r>
    <x v="23"/>
    <m/>
    <x v="23"/>
    <x v="134"/>
    <s v="O21306630002"/>
    <s v="BOD"/>
    <n v="2130663"/>
    <m/>
    <s v="00099021001 DEPOSITO DE EFECTIVO, DEPOSITANTE: ASFI-PAMELA SILVESTRE CASTILLO 6987339 LP, CONCEPTO: FACTURAS NAABOL DE FECHA 29/05/2023 Y 10/06/2023, CUENTA DE DEPOSITO: CUENTA UNICA DEL TESORO"/>
    <m/>
    <m/>
    <m/>
    <m/>
    <m/>
    <m/>
    <n v="0"/>
    <n v="30"/>
    <s v="NO_CONCILIADO"/>
    <m/>
    <m/>
  </r>
  <r>
    <x v="23"/>
    <m/>
    <x v="23"/>
    <x v="134"/>
    <s v="O21306640002"/>
    <s v="BOD"/>
    <n v="2130664"/>
    <m/>
    <s v="00099021001 DEPOSITO DE EFECTIVO, DEPOSITANTE: ASFI-PAMELA SILVESTRE CASTILLO 6987339 LP, CONCEPTO: FACTURAS NAABOL DE FECHA 27/05/2023, CUENTA DE DEPOSITO: CUENTA UNICA DEL TESORO"/>
    <m/>
    <m/>
    <m/>
    <m/>
    <m/>
    <m/>
    <n v="0"/>
    <n v="15"/>
    <s v="NO_CONCILIADO"/>
    <m/>
    <m/>
  </r>
  <r>
    <x v="1"/>
    <m/>
    <x v="1"/>
    <x v="134"/>
    <s v="J05589450002"/>
    <s v="NTE"/>
    <n v="6182432"/>
    <m/>
    <s v="A:00099021001 Transferencia de recursos a la Libreta 00099021001 TGN-RECURSOS ORDINARIOS (3987), de acuerdo a extracto bancario adjunto."/>
    <m/>
    <m/>
    <m/>
    <m/>
    <m/>
    <m/>
    <n v="0"/>
    <n v="300000000"/>
    <s v="NO_CONCILIADO"/>
    <m/>
    <m/>
  </r>
  <r>
    <x v="1"/>
    <m/>
    <x v="1"/>
    <x v="134"/>
    <s v="B21305130002"/>
    <s v="BOD"/>
    <n v="2130513"/>
    <m/>
    <s v="00099021001 DEP.DE CHEQ.AJENOS,RET.DE CAM.,CONCEPTO: DVOLUCION DE CC NO COBRADA ABRIL 2023,DEP.: LA VITALICIA SEGUROS Y REASEGUROS DE VIDA SA , PROCEDENCIA: BANCO BISA S.A., CHEQUE: 80449, FECHA DE EMISION:02/08/2023"/>
    <m/>
    <m/>
    <m/>
    <m/>
    <m/>
    <m/>
    <n v="0"/>
    <n v="4404.58"/>
    <s v="NO_CONCILIADO"/>
    <m/>
    <m/>
  </r>
  <r>
    <x v="1"/>
    <m/>
    <x v="1"/>
    <x v="134"/>
    <s v="B21305360002"/>
    <s v="BOD"/>
    <n v="2130536"/>
    <m/>
    <s v="00099021001 DEP.DE CHEQ.AJENOS,RET.DE CAM.,CONCEPTO: DEVOLUCION PLANILLA INCAPACIDADES - CAJA PETROLERA DE SALUD,DEP.: SEDES - COCHABAMBA , PROCEDENCIA: BANCO UNION S.A., CHEQUE: 32287, FECHA DE EMISION:06/07/2023"/>
    <m/>
    <m/>
    <m/>
    <m/>
    <m/>
    <m/>
    <n v="0"/>
    <n v="278.24"/>
    <s v="NO_CONCILIADO"/>
    <m/>
    <m/>
  </r>
  <r>
    <x v="23"/>
    <m/>
    <x v="23"/>
    <x v="135"/>
    <s v="O21309370002"/>
    <s v="BOD"/>
    <n v="2130937"/>
    <m/>
    <s v="00099021001 DEPOSITO DE EFECTIVO, DEPOSITANTE: MONICA GLADYS DURAN PRUDENCIO, CONCEPTO: DEVOLUCION PASAJES, CUENTA DE DEPOSITO: CUENTA UNICA DEL TESORO/DJBR"/>
    <m/>
    <m/>
    <m/>
    <m/>
    <m/>
    <m/>
    <n v="0"/>
    <n v="651"/>
    <s v="CONCILIADO_PARCIAL"/>
    <m/>
    <m/>
  </r>
  <r>
    <x v="39"/>
    <m/>
    <x v="39"/>
    <x v="135"/>
    <s v="O21309680002"/>
    <s v="BOD"/>
    <n v="2130968"/>
    <m/>
    <s v="00548072001 DEPOSITO DE EFECTIVO, DEPOSITANTE: SR. JOSE ERNESTO TANAKA CUELLAR, CONCEPTO: REVERSION DE LA UNIDAD GANADERA CAMPO 23 DE MARZO -COFADENA, CUENTA DE DEPOSITO: CUENTA UNICA DEL TESORO"/>
    <m/>
    <m/>
    <m/>
    <m/>
    <m/>
    <m/>
    <n v="0"/>
    <n v="386"/>
    <s v="NO_CONCILIADO"/>
    <m/>
    <m/>
  </r>
  <r>
    <x v="1"/>
    <m/>
    <x v="1"/>
    <x v="135"/>
    <s v="B21308620002"/>
    <s v="BOD"/>
    <n v="2130862"/>
    <m/>
    <s v="00099021001 DEP.DE CHEQ.AJENOS,RET.DE CAM.,CONCEPTO: DEVOLUCION DE INCAPACIDADES TEMPORALES,DEP.: CAJA PETROLERA DE SALUD -SUCRE , PROCEDENCIA: BANCO UNION S.A., CHEQUE: 24501, FECHA DE EMISION:14/07/2023"/>
    <m/>
    <m/>
    <m/>
    <m/>
    <m/>
    <m/>
    <n v="0"/>
    <n v="18585.580000000002"/>
    <s v="NO_CONCILIADO"/>
    <m/>
    <m/>
  </r>
  <r>
    <x v="0"/>
    <m/>
    <x v="0"/>
    <x v="135"/>
    <s v="B21308640002"/>
    <s v="BOD"/>
    <n v="2130864"/>
    <m/>
    <s v="00099021001 DEP.DE CHEQ.AJENOS,RET.DE CAM.,CONCEPTO: RICHARD RAUL CHACON,DEP.: BANCO UNION S.A. , PROCEDENCIA: BANCO UNION S.A., CHEQUE: 191569, FECHA DE EMISION:04/08/2023"/>
    <m/>
    <m/>
    <m/>
    <m/>
    <m/>
    <m/>
    <n v="0"/>
    <n v="6393.47"/>
    <s v="NO_CONCILIADO"/>
    <m/>
    <m/>
  </r>
  <r>
    <x v="1"/>
    <m/>
    <x v="1"/>
    <x v="136"/>
    <s v="O21312360002"/>
    <s v="BOD"/>
    <n v="2131236"/>
    <m/>
    <s v="00099021001 DEPOSITO DE EFECTIVO, DEPOSITANTE: LAURA ISABEL SANCHEZ NAVARRO, CONCEPTO: PAGO DE VACASIONES EN DEMASIA, CUENTA DE DEPOSITO: CUENTA UNICA DEL TESORO/DJBR"/>
    <m/>
    <m/>
    <m/>
    <m/>
    <m/>
    <m/>
    <n v="0"/>
    <n v="1000"/>
    <s v="NO_CONCILIADO"/>
    <m/>
    <m/>
  </r>
  <r>
    <x v="0"/>
    <m/>
    <x v="0"/>
    <x v="136"/>
    <s v="B21312660002"/>
    <s v="BOD"/>
    <n v="2131266"/>
    <m/>
    <s v="00099021001 DEP.DE CHEQ.AJENOS,RET.DE CAM.,CONCEPTO: CECILIO TORREZ CANAVIRI,DEP.: BANCO UNION S.A. , PROCEDENCIA: BANCO UNION S.A., CHEQUE: 191571, FECHA DE EMISION:08/08/2023"/>
    <m/>
    <m/>
    <m/>
    <m/>
    <m/>
    <m/>
    <n v="0"/>
    <n v="1321.39"/>
    <s v="NO_CONCILIADO"/>
    <m/>
    <m/>
  </r>
  <r>
    <x v="0"/>
    <m/>
    <x v="0"/>
    <x v="136"/>
    <s v="B21312690002"/>
    <s v="BOD"/>
    <n v="2131269"/>
    <m/>
    <s v="00099021001 DEP.DE CHEQ.AJENOS,RET.DE CAM.,CONCEPTO: CIRILO JANCKO CONDORI,DEP.: BANCO UNION S.A. , PROCEDENCIA: BANCO UNION S.A., CHEQUE: 191570, FECHA DE EMISION:08/08/2023"/>
    <m/>
    <m/>
    <m/>
    <m/>
    <m/>
    <m/>
    <n v="0"/>
    <n v="1700.25"/>
    <s v="NO_CONCILIADO"/>
    <m/>
    <m/>
  </r>
  <r>
    <x v="0"/>
    <m/>
    <x v="0"/>
    <x v="137"/>
    <s v="O21316570002"/>
    <s v="BOD"/>
    <n v="2131657"/>
    <m/>
    <s v="00099021001 DEPOSITO DE EFECTIVO, DEPOSITANTE: CARLOS DENCEL PELAEZ PACHECO, CONCEPTO: REMUNERACION MAXIMA PERMITIDA MES JULIO 2023, CUENTA DE DEPOSITO: CUENTA UNICA DEL TESORO"/>
    <m/>
    <m/>
    <m/>
    <m/>
    <m/>
    <m/>
    <n v="0"/>
    <n v="2631.44"/>
    <s v="NO_CONCILIADO"/>
    <m/>
    <m/>
  </r>
  <r>
    <x v="45"/>
    <m/>
    <x v="45"/>
    <x v="137"/>
    <s v="Q18572860002"/>
    <s v="CRV"/>
    <n v="1857286"/>
    <m/>
    <s v="NUMERO DE LIBRETA CUT: 00099021001 OPERACIÓN E75 TRANSFERENCIA DE LA CUENTA FISCAL BUN A LA CUT EN MN TRANSFERENCIA DE FONDOS A SOLICITUD DE: GOBIERNO AUTONOMO MUNICIPAL DE PAPEL PAMPA CITE: GAMPP/MAE-FEVL/NÂ° 232/2023 CUENTA CUT 3987 LIBRETA NÂ° 00099021001 TGN - RECURSOS ORDINARIOS"/>
    <m/>
    <m/>
    <m/>
    <m/>
    <m/>
    <m/>
    <n v="0"/>
    <n v="750"/>
    <s v="NO_CONCILIADO"/>
    <m/>
    <m/>
  </r>
  <r>
    <x v="3"/>
    <m/>
    <x v="3"/>
    <x v="138"/>
    <s v="Q18578200002"/>
    <s v="CRV"/>
    <n v="1857820"/>
    <m/>
    <s v="NUMERO DE LIBRETA CUT: 00344018001 OPERACIÓN E18 TRANSFERENCIA DEL SISTEMA FINANCIERO POR CUENTA DE TERCEROS A LA CUT INSTITUTO PLURINACIONAL DE ESTUDIO DE LENGUAS Y CULTURAS IPELCUNITED NATIONS CHILDREN S FUND UNICEF"/>
    <m/>
    <m/>
    <m/>
    <m/>
    <m/>
    <m/>
    <n v="0"/>
    <n v="167320"/>
    <s v="NO_CONCILIADO"/>
    <m/>
    <m/>
  </r>
  <r>
    <x v="0"/>
    <m/>
    <x v="0"/>
    <x v="138"/>
    <s v="B21319750002"/>
    <s v="BOD"/>
    <n v="2131975"/>
    <m/>
    <s v="00099021001 DEP.DE CHEQ.AJENOS,RET.DE CAM.,CONCEPTO: PAULINA CAMACHO SOTO,DEP.: BANCO UNION SA , PROCEDENCIA: BANCO UNION S.A., CHEQUE: 191573, FECHA DE EMISION:10/08/2023"/>
    <m/>
    <m/>
    <m/>
    <m/>
    <m/>
    <m/>
    <n v="0"/>
    <n v="5170.4799999999996"/>
    <s v="NO_CONCILIADO"/>
    <m/>
    <m/>
  </r>
  <r>
    <x v="0"/>
    <m/>
    <x v="0"/>
    <x v="138"/>
    <s v="B21319770002"/>
    <s v="BOD"/>
    <n v="2131977"/>
    <m/>
    <s v="00099021001 DEP.DE CHEQ.AJENOS,RET.DE CAM.,CONCEPTO: PAULINA CAMACHO SOTO,DEP.: BANCO UNION SA , PROCEDENCIA: BANCO UNION S.A., CHEQUE: 191574, FECHA DE EMISION:10/08/2023"/>
    <m/>
    <m/>
    <m/>
    <m/>
    <m/>
    <m/>
    <n v="0"/>
    <n v="5170.4799999999996"/>
    <s v="NO_CONCILIADO"/>
    <m/>
    <m/>
  </r>
  <r>
    <x v="0"/>
    <m/>
    <x v="0"/>
    <x v="138"/>
    <s v="B21319780002"/>
    <s v="BOD"/>
    <n v="2131978"/>
    <m/>
    <s v="00099021001 DEP.DE CHEQ.AJENOS,RET.DE CAM.,CONCEPTO: VIVIANA MARQUEZ CUBA,DEP.: BANCO UNION SA , PROCEDENCIA: BANCO UNION S.A., CHEQUE: 191575, FECHA DE EMISION:10/08/2023"/>
    <m/>
    <m/>
    <m/>
    <m/>
    <m/>
    <m/>
    <n v="0"/>
    <n v="62293.2"/>
    <s v="NO_CONCILIADO"/>
    <m/>
    <m/>
  </r>
  <r>
    <x v="0"/>
    <m/>
    <x v="0"/>
    <x v="139"/>
    <s v="O21322270002"/>
    <s v="BOD"/>
    <n v="2132227"/>
    <m/>
    <s v="00099021001 DEPOSITO DE EFECTIVO, DEPOSITANTE: TEOFILO BAPTISTA RAMIREZ, CONCEPTO: DEVOLUCION DE HABERES 2010 MES DE JULIO DE 2023, CUENTA DE DEPOSITO: CUENTA UNICA DEL TESORO"/>
    <m/>
    <m/>
    <m/>
    <m/>
    <m/>
    <m/>
    <n v="0"/>
    <n v="1364.9"/>
    <s v="NO_CONCILIADO"/>
    <m/>
    <m/>
  </r>
  <r>
    <x v="0"/>
    <m/>
    <x v="0"/>
    <x v="139"/>
    <s v="O21322500002"/>
    <s v="BOD"/>
    <n v="2132250"/>
    <m/>
    <s v="00099021001 DEPOSITO DE EFECTIVO, DEPOSITANTE: FREDDY IVAN CONDORI CUNO, CONCEPTO: POR COBRO INDEBIDO (SEGUNDAS NUPCIAS) DE LOLA CELESTINA CUNO CANASA (Q.E.P.D.), CUENTA DE DEPOSITO: CUENTA UNICA DEL TESORO"/>
    <m/>
    <m/>
    <m/>
    <m/>
    <m/>
    <m/>
    <n v="0"/>
    <n v="800"/>
    <s v="NO_CONCILIADO"/>
    <m/>
    <m/>
  </r>
  <r>
    <x v="8"/>
    <m/>
    <x v="8"/>
    <x v="139"/>
    <s v="S10661890003"/>
    <s v="COB"/>
    <n v="13155"/>
    <m/>
    <s v="'TRANSFERENCIA'||RECIBIDA DEL EXTERIOR SEGUN MENSAJE SWIFT NRO. 13155 (REM. EXT.) DE LA FECHA, POR DESEMBOLSO DE LA AFD, PRÉSTAMO CBO-1037 02 L LIB. 00099021001 TGN-RECURSOS ORDINARIOS (3987) REF.: ÚTILES DE ESCRITORIO"/>
    <m/>
    <m/>
    <m/>
    <m/>
    <m/>
    <m/>
    <n v="50"/>
    <n v="0"/>
    <s v="NO_CONCILIADO"/>
    <m/>
    <m/>
  </r>
  <r>
    <x v="1"/>
    <m/>
    <x v="1"/>
    <x v="139"/>
    <s v="Q18584690002"/>
    <s v="CRV"/>
    <n v="1858469"/>
    <m/>
    <s v="NUMERO DE LIBRETA CUT: 00099021001 OPERACIÓN E18 TRANSFERENCIA DEL SISTEMA FINANCIERO POR CUENTA DE TERCEROS A LA CUT devolucion pagos CC no cobrados marzo 2023"/>
    <m/>
    <m/>
    <m/>
    <m/>
    <m/>
    <m/>
    <n v="0"/>
    <n v="324769.71999999997"/>
    <s v="NO_CONCILIADO"/>
    <m/>
    <m/>
  </r>
  <r>
    <x v="46"/>
    <m/>
    <x v="46"/>
    <x v="139"/>
    <s v="Q18585670002"/>
    <s v="CRV"/>
    <n v="1858567"/>
    <m/>
    <s v="NUMERO DE LIBRETA CUT: 00099021001 OPERACIÓN E75 TRANSFERENCIA DE LA CUENTA FISCAL BUN A LA CUT EN MN TRANSFERENCIA DE FONDOS A SOLICITUD DE: GOB. AUTONOMO MCPAL. VILLAZON - CUENTA UNICA MUNICIPAL - CUM CITE:GAM.-MAE-DESP-NÂ°201/2023. 3987 LIBRETA NÂ°00099021001 BANCO CENTRAL DE BOLIVIA"/>
    <m/>
    <m/>
    <m/>
    <m/>
    <m/>
    <m/>
    <n v="0"/>
    <n v="713"/>
    <s v="NO_CONCILIADO"/>
    <m/>
    <m/>
  </r>
  <r>
    <x v="0"/>
    <m/>
    <x v="0"/>
    <x v="140"/>
    <s v="O21326460002"/>
    <s v="BOD"/>
    <n v="2132646"/>
    <m/>
    <s v="00099021001 DEPOSITO DE EFECTIVO, DEPOSITANTE: HERNAN CHALI QUISPE RODRIGUEZ, CONCEPTO: DEVOLUCION DE PASAJES Y VIATICOS HERNAN QUISPE, CUENTA DE DEPOSITO: CUENTA UNICA DEL TESORO"/>
    <m/>
    <m/>
    <m/>
    <m/>
    <m/>
    <m/>
    <n v="0"/>
    <n v="250"/>
    <s v="NO_CONCILIADO"/>
    <m/>
    <m/>
  </r>
  <r>
    <x v="47"/>
    <m/>
    <x v="47"/>
    <x v="141"/>
    <s v="O21332840002"/>
    <s v="BOD"/>
    <n v="2133284"/>
    <m/>
    <s v="00154012001 DEPOSITO DE EFECTIVO, DEPOSITANTE: MUSEO NACIONAL HISTORIA NATURAL, CONCEPTO: DEPÓSITO POR DONACION REALIZADA POR TALLER DE ILUSTRACION NATURALISTA, CUENTA DE DEPOSITO: CUENTA UNICA DEL TESORO"/>
    <m/>
    <m/>
    <m/>
    <m/>
    <m/>
    <m/>
    <n v="0"/>
    <n v="98"/>
    <s v="NO_CONCILIADO"/>
    <m/>
    <m/>
  </r>
  <r>
    <x v="0"/>
    <m/>
    <x v="0"/>
    <x v="141"/>
    <s v="B21332060002"/>
    <s v="BOD"/>
    <n v="2133206"/>
    <m/>
    <s v="00099021001 DEP.DE CHEQ.AJENOS,RET.DE CAM.,CONCEPTO: DANITZA SHIGUEMI BARROZO HIGA,DEP.: BANCO UNION S.A. , PROCEDENCIA: BANCO UNION S.A., CHEQUE: 191580, FECHA DE EMISION:16/08/2023"/>
    <m/>
    <m/>
    <m/>
    <m/>
    <m/>
    <m/>
    <n v="0"/>
    <n v="1965"/>
    <s v="NO_CONCILIADO"/>
    <m/>
    <m/>
  </r>
  <r>
    <x v="1"/>
    <m/>
    <x v="1"/>
    <x v="141"/>
    <s v="B21332200002"/>
    <s v="BOD"/>
    <n v="2133220"/>
    <m/>
    <s v="00099021001 DEP.DE CHEQ.AJENOS,RET.DE CAM.,CONCEPTO: DEPÓSITO POR DEVOLUCION DE PAGOS PARA REVERSION C-31,DEP.: C. SALCEDO - RESP TESORERIA , PROCEDENCIA: BANCO UNION S.A., CHEQUE: 5713, FECHA DE EMISION:11/08/2023"/>
    <m/>
    <m/>
    <m/>
    <m/>
    <m/>
    <m/>
    <n v="0"/>
    <n v="42.57"/>
    <s v="CONCILIADO_PARCIAL"/>
    <m/>
    <m/>
  </r>
  <r>
    <x v="23"/>
    <m/>
    <x v="23"/>
    <x v="142"/>
    <s v="O21334910002"/>
    <s v="BOD"/>
    <n v="2133491"/>
    <m/>
    <s v="00099021001 DEPOSITO DE EFECTIVO, DEPOSITANTE: ALVARO CHOQUE FLORES, CONCEPTO: DEVOLUCION DE RETROACTIVO, CUENTA DE DEPOSITO: CUENTA UNICA DEL TESORO/DJBR"/>
    <m/>
    <m/>
    <m/>
    <m/>
    <m/>
    <m/>
    <n v="0"/>
    <n v="90"/>
    <s v="NO_CONCILIADO"/>
    <m/>
    <m/>
  </r>
  <r>
    <x v="0"/>
    <m/>
    <x v="0"/>
    <x v="142"/>
    <s v="B21334800002"/>
    <s v="BOD"/>
    <n v="2133480"/>
    <m/>
    <s v="00099021001 DEP.DE CHEQ.AJENOS,RET.DE CAM.,CONCEPTO: GERMAN ARTURO MARAÑON MATIENZO,DEP.: BANCO UNION SA , PROCEDENCIA: BANCO UNION S.A., CHEQUE: 191584, FECHA DE EMISION:17/08/2023"/>
    <m/>
    <m/>
    <m/>
    <m/>
    <m/>
    <m/>
    <n v="0"/>
    <n v="10989.08"/>
    <s v="NO_CONCILIADO"/>
    <m/>
    <m/>
  </r>
  <r>
    <x v="0"/>
    <m/>
    <x v="0"/>
    <x v="142"/>
    <s v="B21334840002"/>
    <s v="BOD"/>
    <n v="2133484"/>
    <m/>
    <s v="00099021001 DEP.DE CHEQ.AJENOS,RET.DE CAM.,CONCEPTO: GERMAN ARTURO MARAÑON MATIENZO,DEP.: BANCO UNION SA , PROCEDENCIA: BANCO UNION S.A., CHEQUE: 191582, FECHA DE EMISION:17/08/2023"/>
    <m/>
    <m/>
    <m/>
    <m/>
    <m/>
    <m/>
    <n v="0"/>
    <n v="6.08"/>
    <s v="NO_CONCILIADO"/>
    <m/>
    <m/>
  </r>
  <r>
    <x v="0"/>
    <m/>
    <x v="0"/>
    <x v="142"/>
    <s v="B21334810002"/>
    <s v="BOD"/>
    <n v="2133481"/>
    <m/>
    <s v="00099021001 DEP.DE CHEQ.AJENOS,RET.DE CAM.,CONCEPTO: GERMAN ARTURO MARAÑON MATIENZO,DEP.: BANCO UNION SA , PROCEDENCIA: BANCO UNION S.A., CHEQUE: 191583, FECHA DE EMISION:17/08/2023"/>
    <m/>
    <m/>
    <m/>
    <m/>
    <m/>
    <m/>
    <n v="0"/>
    <n v="10989.08"/>
    <s v="NO_CONCILIADO"/>
    <m/>
    <m/>
  </r>
  <r>
    <x v="0"/>
    <m/>
    <x v="0"/>
    <x v="142"/>
    <s v="B21334830002"/>
    <s v="BOD"/>
    <n v="2133483"/>
    <m/>
    <s v="00099021001 DEP.DE CHEQ.AJENOS,RET.DE CAM.,CONCEPTO: GERMAN ARTURO MARAÑON MATIENZO,DEP.: BANCO UNION SA , PROCEDENCIA: BANCO UNION S.A., CHEQUE: 191581, FECHA DE EMISION:17/08/2023"/>
    <m/>
    <m/>
    <m/>
    <m/>
    <m/>
    <m/>
    <n v="0"/>
    <n v="6.08"/>
    <s v="NO_CONCILIADO"/>
    <m/>
    <m/>
  </r>
  <r>
    <x v="1"/>
    <m/>
    <x v="1"/>
    <x v="143"/>
    <s v="B21340740002"/>
    <s v="BOD"/>
    <n v="2134074"/>
    <m/>
    <s v="00099021001 DEP.DE CHEQ.AJENOS,RET.DE CAM.,CONCEPTO: DEVOLUCION DE RECURSOS POR PAGO EN DEMASIA,DEP.: INDUSTRIA METALURGIA INPROCO S.R.L. , PROCEDENCIA: BANCO UNION S.A., CHEQUE: 521, FECHA DE EMISION:16/08/2023"/>
    <m/>
    <m/>
    <m/>
    <m/>
    <m/>
    <m/>
    <n v="0"/>
    <n v="109608.08"/>
    <s v="NO_CONCILIADO"/>
    <m/>
    <m/>
  </r>
  <r>
    <x v="48"/>
    <m/>
    <x v="48"/>
    <x v="144"/>
    <s v="O21343850002"/>
    <s v="BOD"/>
    <n v="2134385"/>
    <m/>
    <s v="00015011108 DEPOSITO DE EFECTIVO, DEPOSITANTE: ENRIQUE VIDAL POM MONASTERIOS, CONCEPTO: DEVOLUCION SR.GUILLERMO VILLAROEL LLANOS, CUENTA DE DEPOSITO: CUENTA UNICA DEL TESORO"/>
    <m/>
    <m/>
    <m/>
    <m/>
    <m/>
    <m/>
    <n v="0"/>
    <n v="100"/>
    <s v="NO_CONCILIADO"/>
    <m/>
    <m/>
  </r>
  <r>
    <x v="23"/>
    <m/>
    <x v="23"/>
    <x v="144"/>
    <s v="O21344210002"/>
    <s v="BOD"/>
    <n v="2134421"/>
    <m/>
    <s v="00099021001 DEPOSITO DE EFECTIVO, DEPOSITANTE: ASFI - LUIS GONZALO GARCIA MANRIQUE, CONCEPTO: FACTURA NAABOL, CUENTA DE DEPOSITO: CUENTA UNICA DEL TESORO"/>
    <m/>
    <m/>
    <m/>
    <m/>
    <m/>
    <m/>
    <n v="0"/>
    <n v="15"/>
    <s v="NO_CONCILIADO"/>
    <m/>
    <m/>
  </r>
  <r>
    <x v="0"/>
    <m/>
    <x v="0"/>
    <x v="145"/>
    <s v="B21346750002"/>
    <s v="BOD"/>
    <n v="2134675"/>
    <m/>
    <s v="00099021001 DEP.DE CHEQ.AJENOS,RET.DE CAM.,CONCEPTO: INGRID ANAHI ORELLANA TORREZ,DEP.: BANCO UNION SA , PROCEDENCIA: BANCO UNION S.A., CHEQUE: 196817, FECHA DE EMISION:23/08/2023"/>
    <m/>
    <m/>
    <m/>
    <m/>
    <m/>
    <m/>
    <n v="0"/>
    <n v="3704.38"/>
    <s v="NO_CONCILIADO"/>
    <m/>
    <m/>
  </r>
  <r>
    <x v="1"/>
    <m/>
    <x v="1"/>
    <x v="145"/>
    <s v="B21346820002"/>
    <s v="BOD"/>
    <n v="2134682"/>
    <m/>
    <s v="00099021001 DEP.DE CHEQ.AJENOS,RET.DE CAM.,CONCEPTO: RECURSOS ORDINARIOS,DEP.: NACIONAL SEGUROS PATRIMONIALES Y FIANZAS S.A. , PROCEDENCIA: BANCO NACIONAL DE BOLIVIA S.A., CHEQUE: 18033, FECHA DE EMISION:23/08/2023"/>
    <m/>
    <m/>
    <m/>
    <m/>
    <m/>
    <m/>
    <n v="0"/>
    <n v="23656.83"/>
    <s v="NO_CONCILIADO"/>
    <m/>
    <m/>
  </r>
  <r>
    <x v="0"/>
    <m/>
    <x v="0"/>
    <x v="146"/>
    <s v="O21353230002"/>
    <s v="BOD"/>
    <n v="2135323"/>
    <m/>
    <s v="00099021001 DEPOSITO DE EFECTIVO, DEPOSITANTE: ALVARO MARCO ANTONIO CABA OLIVAREZ, CONCEPTO: CITE: MEFP/VTCP/DGPOT/UAIS-CPI/N°030/2016 REGULARIZACION ENERO-FEBRERO 2023, CUENTA DE DEPOSITO: CUENTA UNICA DEL TESORO"/>
    <m/>
    <m/>
    <m/>
    <m/>
    <m/>
    <m/>
    <n v="0"/>
    <n v="13500"/>
    <s v="NO_CONCILIADO"/>
    <m/>
    <m/>
  </r>
  <r>
    <x v="0"/>
    <m/>
    <x v="0"/>
    <x v="146"/>
    <s v="O21353240002"/>
    <s v="BOD"/>
    <n v="2135324"/>
    <m/>
    <s v="00099021001 DEPOSITO DE EFECTIVO, DEPOSITANTE: ALVARO MARCO ANTONIO CABA OLIVAREZ, CONCEPTO: CITE: MEFP/VTCP/DGPOT/UAIS-CPI/N°030/2016 REGULARIZACION MARZO-ABRIL 2023, CUENTA DE DEPOSITO: CUENTA UNICA DEL TESORO"/>
    <m/>
    <m/>
    <m/>
    <m/>
    <m/>
    <m/>
    <n v="0"/>
    <n v="13500"/>
    <s v="NO_CONCILIADO"/>
    <m/>
    <m/>
  </r>
  <r>
    <x v="1"/>
    <m/>
    <x v="1"/>
    <x v="146"/>
    <s v="B21352900002"/>
    <s v="BOD"/>
    <n v="2135290"/>
    <m/>
    <s v="00099021001 DEP.DE CHEQ.AJENOS,RET.DE CAM.,CONCEPTO: COMPENSACION MENSUAL DE COTIZACION,DEP.: FUTURO DE BOLIVIA S.A. AFP , PROCEDENCIA: BANCO DE CREDITO DE BOLIVIA S.A., CHEQUE: 69650, FECHA DE EMISION:24/08/2023"/>
    <m/>
    <m/>
    <m/>
    <m/>
    <m/>
    <m/>
    <n v="0"/>
    <n v="1219407.81"/>
    <s v="NO_CONCILIADO"/>
    <m/>
    <m/>
  </r>
  <r>
    <x v="1"/>
    <m/>
    <x v="1"/>
    <x v="146"/>
    <s v="B21352920002"/>
    <s v="BOD"/>
    <n v="2135292"/>
    <m/>
    <s v="00099021001 DEP.DE CHEQ.AJENOS,RET.DE CAM.,CONCEPTO: FRACCION COMPLEMENTARIA,DEP.: FUTURO DE BOLIVIA S.A. AFP , PROCEDENCIA: BANCO DE CREDITO DE BOLIVIA S.A., CHEQUE: 69651, FECHA DE EMISION:24/08/2023"/>
    <m/>
    <m/>
    <m/>
    <m/>
    <m/>
    <m/>
    <n v="0"/>
    <n v="29909.759999999998"/>
    <s v="NO_CONCILIADO"/>
    <m/>
    <m/>
  </r>
  <r>
    <x v="1"/>
    <m/>
    <x v="1"/>
    <x v="147"/>
    <s v="O21356130002"/>
    <s v="BOD"/>
    <n v="2135613"/>
    <m/>
    <s v="00099021001 DEPOSITO DE EFECTIVO, DEPOSITANTE: SEXTA DIVISION, CONCEPTO: REVISION POR SALDOS NO EJECUTADOS PREV 3282, CUENTA DE DEPOSITO: CUENTA UNICA DEL TESORO"/>
    <m/>
    <m/>
    <m/>
    <m/>
    <m/>
    <m/>
    <n v="0"/>
    <n v="0.32"/>
    <s v="NO_CONCILIADO"/>
    <m/>
    <m/>
  </r>
  <r>
    <x v="2"/>
    <m/>
    <x v="2"/>
    <x v="147"/>
    <s v="Q18662830002"/>
    <s v="CRV"/>
    <n v="1866283"/>
    <m/>
    <s v="NUMERO DE LIBRETA CUT: 00086014407 OPERACIÓN E75 TRANSFERENCIA DE LA CUENTA FISCAL BUN A LA CUT EN MN TRANSF. SG.SOLICITUD G.A.M. HUACAYA CITE GAMVH/DAF NÂ°045/2023 A LA CTA.CUT 3987 LIBRETA 00086014407"/>
    <m/>
    <m/>
    <m/>
    <m/>
    <m/>
    <m/>
    <n v="0"/>
    <n v="2348.0500000000002"/>
    <s v="NO_CONCILIADO"/>
    <m/>
    <m/>
  </r>
  <r>
    <x v="25"/>
    <m/>
    <x v="25"/>
    <x v="147"/>
    <s v="O21356740002"/>
    <s v="BOD"/>
    <n v="2135674"/>
    <m/>
    <s v="00099021001 DEPOSITO DE EFECTIVO, DEPOSITANTE: RENE MARCELO PONCE CLAVIJO, CONCEPTO: DEPÓSITO POR DEVOLUCION DE FONDOS GASTOS EN PASAJES AEREOS: RENE MARCELO PONDE CLAVIJO-AGETIC, CUENTA DE DEPOSITO: CUENTA UNICA DEL TESORO/DJBR"/>
    <m/>
    <m/>
    <m/>
    <m/>
    <m/>
    <m/>
    <n v="0"/>
    <n v="609"/>
    <s v="NO_CONCILIADO"/>
    <m/>
    <m/>
  </r>
  <r>
    <x v="25"/>
    <m/>
    <x v="25"/>
    <x v="147"/>
    <s v="O21356810002"/>
    <s v="BOD"/>
    <n v="2135681"/>
    <m/>
    <s v="00099021001 DEPOSITO DE EFECTIVO, DEPOSITANTE: VICTOR HUGO ELIAS NOGUERA, CONCEPTO: DEPÓSITO POR DEVOLUCION DE FONDOS GASTOS EN PASAJES AEREOS: VICTOR HUGO ELIAS NOGUERA-AGETIC, CUENTA DE DEPOSITO: CUENTA UNICA DEL TESORO/DJBR"/>
    <m/>
    <m/>
    <m/>
    <m/>
    <m/>
    <m/>
    <n v="0"/>
    <n v="609"/>
    <s v="NO_CONCILIADO"/>
    <m/>
    <m/>
  </r>
  <r>
    <x v="1"/>
    <m/>
    <x v="1"/>
    <x v="147"/>
    <s v="B21355950002"/>
    <s v="BOD"/>
    <n v="2135595"/>
    <m/>
    <s v="00099021001 DEP.DE CHEQ.AJENOS,RET.DE CAM.,CONCEPTO: PAGO POR DESCUENTOS RECURSOS PUBLICOS,DEP.: CAJA NACIONAL DE SALUD , PROCEDENCIA: BANCO UNION S.A., CHEQUE: 69924, FECHA DE EMISION:25/08/2023"/>
    <m/>
    <m/>
    <m/>
    <m/>
    <m/>
    <m/>
    <n v="0"/>
    <n v="12790.75"/>
    <s v="NO_CONCILIADO"/>
    <m/>
    <m/>
  </r>
  <r>
    <x v="23"/>
    <m/>
    <x v="23"/>
    <x v="148"/>
    <s v="O21358970002"/>
    <s v="BOD"/>
    <n v="2135897"/>
    <m/>
    <s v="00099021001 DEPOSITO DE EFECTIVO, DEPOSITANTE: MARIA EUGENIA MARTINEZ, CONCEPTO: FACTURAS DE NAABOL DEVOLUCION, CUENTA DE DEPOSITO: CUENTA UNICA DEL TESORO/DJBR"/>
    <m/>
    <m/>
    <m/>
    <m/>
    <m/>
    <m/>
    <n v="0"/>
    <n v="30"/>
    <s v="NO_CONCILIADO"/>
    <m/>
    <m/>
  </r>
  <r>
    <x v="23"/>
    <m/>
    <x v="23"/>
    <x v="148"/>
    <s v="O21359000002"/>
    <s v="BOD"/>
    <n v="2135900"/>
    <m/>
    <s v="00099021001 DEPOSITO DE EFECTIVO, DEPOSITANTE: MARIA EUGENIA MARTINEZ, CONCEPTO: DEVOLUCION FACTURAS NAABOL, CUENTA DE DEPOSITO: CUENTA UNICA DEL TESORO/DJBR"/>
    <m/>
    <m/>
    <m/>
    <m/>
    <m/>
    <m/>
    <n v="0"/>
    <n v="30"/>
    <s v="NO_CONCILIADO"/>
    <m/>
    <m/>
  </r>
  <r>
    <x v="23"/>
    <m/>
    <x v="23"/>
    <x v="148"/>
    <s v="O21359020002"/>
    <s v="BOD"/>
    <n v="2135902"/>
    <m/>
    <s v="00099021001 DEPOSITO DE EFECTIVO, DEPOSITANTE: MARIA EUGENIA MARTINEZ, CONCEPTO: DEVOLUCION FACTURAS NAABOL, CUENTA DE DEPOSITO: CUENTA UNICA DEL TESORO/DJBR"/>
    <m/>
    <m/>
    <m/>
    <m/>
    <m/>
    <m/>
    <n v="0"/>
    <n v="30"/>
    <s v="NO_CONCILIADO"/>
    <m/>
    <m/>
  </r>
  <r>
    <x v="0"/>
    <m/>
    <x v="0"/>
    <x v="148"/>
    <s v="O21359490002"/>
    <s v="BOD"/>
    <n v="2135949"/>
    <m/>
    <s v="00099021001 DEPOSITO DE EFECTIVO, DEPOSITANTE: FIDEL VICTOR CHAVEZ FORONDA, CONCEPTO: DEVOLUCION DE HABERES, CUENTA DE DEPOSITO: CUENTA UNICA DEL TESORO"/>
    <m/>
    <m/>
    <m/>
    <m/>
    <m/>
    <m/>
    <n v="0"/>
    <n v="1000"/>
    <s v="NO_CONCILIADO"/>
    <m/>
    <m/>
  </r>
  <r>
    <x v="2"/>
    <m/>
    <x v="2"/>
    <x v="148"/>
    <s v="Q18671890002"/>
    <s v="CRV"/>
    <n v="1867189"/>
    <m/>
    <s v="NUMERO DE LIBRETA CUT: 00099021001 OPERACIÓN E75 TRANSFERENCIA DE LA CUENTA FISCAL BUN A LA CUT EN MN TRANSF.DE FDOS.SG.SOL.G.A.DEPTAL.DE COCHABAMBA CITE CE/UTYCP/084/2023 A LA CTA.CUT 3987 LIB.00099021001"/>
    <m/>
    <m/>
    <m/>
    <m/>
    <m/>
    <m/>
    <n v="0"/>
    <n v="209708.98"/>
    <s v="NO_CONCILIADO"/>
    <m/>
    <m/>
  </r>
  <r>
    <x v="7"/>
    <m/>
    <x v="7"/>
    <x v="148"/>
    <s v="T04487820001"/>
    <s v="DEV"/>
    <n v="448782"/>
    <m/>
    <s v="CONTABILIZACION ORDENES DE TRANSFERENCIA GRACOS"/>
    <m/>
    <m/>
    <m/>
    <m/>
    <m/>
    <m/>
    <n v="7801.6"/>
    <n v="0"/>
    <s v="NO_CONCILIADO"/>
    <m/>
    <m/>
  </r>
  <r>
    <x v="7"/>
    <m/>
    <x v="7"/>
    <x v="148"/>
    <s v="T04487840001"/>
    <s v="DEV"/>
    <n v="448784"/>
    <m/>
    <s v="CONTABILIZACION ORDENES DE TRANSFERENCIA GRACOS"/>
    <m/>
    <m/>
    <m/>
    <m/>
    <m/>
    <m/>
    <n v="12863.39"/>
    <n v="0"/>
    <s v="NO_CONCILIADO"/>
    <m/>
    <m/>
  </r>
  <r>
    <x v="7"/>
    <m/>
    <x v="7"/>
    <x v="148"/>
    <s v="T04487920001"/>
    <s v="DEV"/>
    <n v="448792"/>
    <m/>
    <s v="CONTABILIZACION ORDENES DE TRANSFERENCIA GRACOS"/>
    <m/>
    <m/>
    <m/>
    <m/>
    <m/>
    <m/>
    <n v="10781.72"/>
    <n v="0"/>
    <s v="NO_CONCILIADO"/>
    <m/>
    <m/>
  </r>
  <r>
    <x v="7"/>
    <m/>
    <x v="7"/>
    <x v="148"/>
    <s v="T04487860001"/>
    <s v="DEV"/>
    <n v="448786"/>
    <m/>
    <s v="CONTABILIZACION ORDENES DE TRANSFERENCIA GRACOS"/>
    <m/>
    <m/>
    <m/>
    <m/>
    <m/>
    <m/>
    <n v="442.74"/>
    <n v="0"/>
    <s v="NO_CONCILIADO"/>
    <m/>
    <m/>
  </r>
  <r>
    <x v="7"/>
    <m/>
    <x v="7"/>
    <x v="148"/>
    <s v="T04487880001"/>
    <s v="DEV"/>
    <n v="448788"/>
    <m/>
    <s v="CONTABILIZACION ORDENES DE TRANSFERENCIA GRACOS"/>
    <m/>
    <m/>
    <m/>
    <m/>
    <m/>
    <m/>
    <n v="455.71"/>
    <n v="0"/>
    <s v="NO_CONCILIADO"/>
    <m/>
    <m/>
  </r>
  <r>
    <x v="7"/>
    <m/>
    <x v="7"/>
    <x v="148"/>
    <s v="T04487900001"/>
    <s v="DEV"/>
    <n v="448790"/>
    <m/>
    <s v="CONTABILIZACION ORDENES DE TRANSFERENCIA GRACOS"/>
    <m/>
    <m/>
    <m/>
    <m/>
    <m/>
    <m/>
    <n v="10781.72"/>
    <n v="0"/>
    <s v="NO_CONCILIADO"/>
    <m/>
    <m/>
  </r>
  <r>
    <x v="7"/>
    <m/>
    <x v="7"/>
    <x v="148"/>
    <s v="T04487940001"/>
    <s v="DEV"/>
    <n v="448794"/>
    <m/>
    <s v="CONTABILIZACION ORDENES DE TRANSFERENCIA GRACOS"/>
    <m/>
    <m/>
    <m/>
    <m/>
    <m/>
    <m/>
    <n v="10781.72"/>
    <n v="0"/>
    <s v="NO_CONCILIADO"/>
    <m/>
    <m/>
  </r>
  <r>
    <x v="7"/>
    <m/>
    <x v="7"/>
    <x v="148"/>
    <s v="T04487960001"/>
    <s v="DEV"/>
    <n v="448796"/>
    <m/>
    <s v="CONTABILIZACION ORDENES DE TRANSFERENCIA GRACOS"/>
    <m/>
    <m/>
    <m/>
    <m/>
    <m/>
    <m/>
    <n v="10781.72"/>
    <n v="0"/>
    <s v="NO_CONCILIADO"/>
    <m/>
    <m/>
  </r>
  <r>
    <x v="7"/>
    <m/>
    <x v="7"/>
    <x v="148"/>
    <s v="T04487980001"/>
    <s v="DEV"/>
    <n v="448798"/>
    <m/>
    <s v="CONTABILIZACION ORDENES DE TRANSFERENCIA GRACOS"/>
    <m/>
    <m/>
    <m/>
    <m/>
    <m/>
    <m/>
    <n v="10781.72"/>
    <n v="0"/>
    <s v="NO_CONCILIADO"/>
    <m/>
    <m/>
  </r>
  <r>
    <x v="7"/>
    <m/>
    <x v="7"/>
    <x v="148"/>
    <s v="T04488000001"/>
    <s v="DEV"/>
    <n v="448800"/>
    <m/>
    <s v="CONTABILIZACION ORDENES DE TRANSFERENCIA GRACOS"/>
    <m/>
    <m/>
    <m/>
    <m/>
    <m/>
    <m/>
    <n v="2757.31"/>
    <n v="0"/>
    <s v="NO_CONCILIADO"/>
    <m/>
    <m/>
  </r>
  <r>
    <x v="7"/>
    <m/>
    <x v="7"/>
    <x v="148"/>
    <s v="T04488020001"/>
    <s v="DEV"/>
    <n v="448802"/>
    <m/>
    <s v="CONTABILIZACION ORDENES DE TRANSFERENCIA GRACOS"/>
    <m/>
    <m/>
    <m/>
    <m/>
    <m/>
    <m/>
    <n v="156.47999999999999"/>
    <n v="0"/>
    <s v="NO_CONCILIADO"/>
    <m/>
    <m/>
  </r>
  <r>
    <x v="7"/>
    <m/>
    <x v="7"/>
    <x v="148"/>
    <s v="T04488040001"/>
    <s v="DEV"/>
    <n v="448804"/>
    <m/>
    <s v="CONTABILIZACION ORDENES DE TRANSFERENCIA GRACOS"/>
    <m/>
    <m/>
    <m/>
    <m/>
    <m/>
    <m/>
    <n v="161.07"/>
    <n v="0"/>
    <s v="NO_CONCILIADO"/>
    <m/>
    <m/>
  </r>
  <r>
    <x v="7"/>
    <m/>
    <x v="7"/>
    <x v="148"/>
    <s v="T04488060001"/>
    <s v="DEV"/>
    <n v="448806"/>
    <m/>
    <s v="CONTABILIZACION ORDENES DE TRANSFERENCIA GRACOS"/>
    <m/>
    <m/>
    <m/>
    <m/>
    <m/>
    <m/>
    <n v="3810.52"/>
    <n v="0"/>
    <s v="NO_CONCILIADO"/>
    <m/>
    <m/>
  </r>
  <r>
    <x v="7"/>
    <m/>
    <x v="7"/>
    <x v="148"/>
    <s v="T04488080001"/>
    <s v="DEV"/>
    <n v="448808"/>
    <m/>
    <s v="CONTABILIZACION ORDENES DE TRANSFERENCIA GRACOS"/>
    <m/>
    <m/>
    <m/>
    <m/>
    <m/>
    <m/>
    <n v="3810.52"/>
    <n v="0"/>
    <s v="NO_CONCILIADO"/>
    <m/>
    <m/>
  </r>
  <r>
    <x v="7"/>
    <m/>
    <x v="7"/>
    <x v="148"/>
    <s v="T04488100001"/>
    <s v="DEV"/>
    <n v="448810"/>
    <m/>
    <s v="CONTABILIZACION ORDENES DE TRANSFERENCIA GRACOS"/>
    <m/>
    <m/>
    <m/>
    <m/>
    <m/>
    <m/>
    <n v="3810.52"/>
    <n v="0"/>
    <s v="NO_CONCILIADO"/>
    <m/>
    <m/>
  </r>
  <r>
    <x v="7"/>
    <m/>
    <x v="7"/>
    <x v="148"/>
    <s v="T04488120001"/>
    <s v="DEV"/>
    <n v="448812"/>
    <m/>
    <s v="CONTABILIZACION ORDENES DE TRANSFERENCIA GRACOS"/>
    <m/>
    <m/>
    <m/>
    <m/>
    <m/>
    <m/>
    <n v="3810.52"/>
    <n v="0"/>
    <s v="NO_CONCILIADO"/>
    <m/>
    <m/>
  </r>
  <r>
    <x v="7"/>
    <m/>
    <x v="7"/>
    <x v="148"/>
    <s v="T04488140001"/>
    <s v="DEV"/>
    <n v="448814"/>
    <m/>
    <s v="CONTABILIZACION ORDENES DE TRANSFERENCIA GRACOS"/>
    <m/>
    <m/>
    <m/>
    <m/>
    <m/>
    <m/>
    <n v="3810.52"/>
    <n v="0"/>
    <s v="NO_CONCILIADO"/>
    <m/>
    <m/>
  </r>
  <r>
    <x v="7"/>
    <m/>
    <x v="7"/>
    <x v="148"/>
    <s v="T04488160001"/>
    <s v="DEV"/>
    <n v="448816"/>
    <m/>
    <s v="CONTABILIZACION ORDENES DE TRANSFERENCIA GRACOS"/>
    <m/>
    <m/>
    <m/>
    <m/>
    <m/>
    <m/>
    <n v="35330.85"/>
    <n v="0"/>
    <s v="NO_CONCILIADO"/>
    <m/>
    <m/>
  </r>
  <r>
    <x v="7"/>
    <m/>
    <x v="7"/>
    <x v="148"/>
    <s v="T04488180001"/>
    <s v="DEV"/>
    <n v="448818"/>
    <m/>
    <s v="CONTABILIZACION ORDENES DE TRANSFERENCIA GRACOS"/>
    <m/>
    <m/>
    <m/>
    <m/>
    <m/>
    <m/>
    <n v="21428.1"/>
    <n v="0"/>
    <s v="NO_CONCILIADO"/>
    <m/>
    <m/>
  </r>
  <r>
    <x v="7"/>
    <m/>
    <x v="7"/>
    <x v="148"/>
    <s v="T04488200001"/>
    <s v="DEV"/>
    <n v="448820"/>
    <m/>
    <s v="CONTABILIZACION ORDENES DE TRANSFERENCIA GRACOS"/>
    <m/>
    <m/>
    <m/>
    <m/>
    <m/>
    <m/>
    <n v="198347.57"/>
    <n v="0"/>
    <s v="NO_CONCILIADO"/>
    <m/>
    <m/>
  </r>
  <r>
    <x v="7"/>
    <m/>
    <x v="7"/>
    <x v="148"/>
    <s v="T04488220001"/>
    <s v="DEV"/>
    <n v="448822"/>
    <m/>
    <s v="CONTABILIZACION ORDENES DE TRANSFERENCIA GRACOS"/>
    <m/>
    <m/>
    <m/>
    <m/>
    <m/>
    <m/>
    <n v="4546.26"/>
    <n v="0"/>
    <s v="NO_CONCILIADO"/>
    <m/>
    <m/>
  </r>
  <r>
    <x v="7"/>
    <m/>
    <x v="7"/>
    <x v="148"/>
    <s v="T04488240001"/>
    <s v="DEV"/>
    <n v="448824"/>
    <m/>
    <s v="CONTABILIZACION ORDENES DE TRANSFERENCIA GRACOS"/>
    <m/>
    <m/>
    <m/>
    <m/>
    <m/>
    <m/>
    <n v="1216.07"/>
    <n v="0"/>
    <s v="NO_CONCILIADO"/>
    <m/>
    <m/>
  </r>
  <r>
    <x v="7"/>
    <m/>
    <x v="7"/>
    <x v="148"/>
    <s v="T04488260001"/>
    <s v="DEV"/>
    <n v="448826"/>
    <m/>
    <s v="CONTABILIZACION ORDENES DE TRANSFERENCIA GRACOS"/>
    <m/>
    <m/>
    <m/>
    <m/>
    <m/>
    <m/>
    <n v="1251.68"/>
    <n v="0"/>
    <s v="NO_CONCILIADO"/>
    <m/>
    <m/>
  </r>
  <r>
    <x v="7"/>
    <m/>
    <x v="7"/>
    <x v="148"/>
    <s v="T04488280001"/>
    <s v="DEV"/>
    <n v="448828"/>
    <m/>
    <s v="CONTABILIZACION ORDENES DE TRANSFERENCIA GRACOS"/>
    <m/>
    <m/>
    <m/>
    <m/>
    <m/>
    <m/>
    <n v="29613.39"/>
    <n v="0"/>
    <s v="NO_CONCILIADO"/>
    <m/>
    <m/>
  </r>
  <r>
    <x v="7"/>
    <m/>
    <x v="7"/>
    <x v="148"/>
    <s v="T04488300001"/>
    <s v="DEV"/>
    <n v="448830"/>
    <m/>
    <s v="CONTABILIZACION ORDENES DE TRANSFERENCIA GRACOS"/>
    <m/>
    <m/>
    <m/>
    <m/>
    <m/>
    <m/>
    <n v="29613.39"/>
    <n v="0"/>
    <s v="NO_CONCILIADO"/>
    <m/>
    <m/>
  </r>
  <r>
    <x v="7"/>
    <m/>
    <x v="7"/>
    <x v="148"/>
    <s v="T04488320001"/>
    <s v="DEV"/>
    <n v="448832"/>
    <m/>
    <s v="CONTABILIZACION ORDENES DE TRANSFERENCIA GRACOS"/>
    <m/>
    <m/>
    <m/>
    <m/>
    <m/>
    <m/>
    <n v="29613.39"/>
    <n v="0"/>
    <s v="NO_CONCILIADO"/>
    <m/>
    <m/>
  </r>
  <r>
    <x v="7"/>
    <m/>
    <x v="7"/>
    <x v="148"/>
    <s v="T04488340001"/>
    <s v="DEV"/>
    <n v="448834"/>
    <m/>
    <s v="CONTABILIZACION ORDENES DE TRANSFERENCIA GRACOS"/>
    <m/>
    <m/>
    <m/>
    <m/>
    <m/>
    <m/>
    <n v="29613.39"/>
    <n v="0"/>
    <s v="NO_CONCILIADO"/>
    <m/>
    <m/>
  </r>
  <r>
    <x v="7"/>
    <m/>
    <x v="7"/>
    <x v="148"/>
    <s v="T04488360001"/>
    <s v="DEV"/>
    <n v="448836"/>
    <m/>
    <s v="CONTABILIZACION ORDENES DE TRANSFERENCIA GRACOS"/>
    <m/>
    <m/>
    <m/>
    <m/>
    <m/>
    <m/>
    <n v="29613.39"/>
    <n v="0"/>
    <s v="NO_CONCILIADO"/>
    <m/>
    <m/>
  </r>
  <r>
    <x v="7"/>
    <m/>
    <x v="7"/>
    <x v="148"/>
    <s v="T04488380001"/>
    <s v="DEV"/>
    <n v="448838"/>
    <m/>
    <s v="CONTABILIZACION ORDENES DE TRANSFERENCIA GRACOS"/>
    <m/>
    <m/>
    <m/>
    <m/>
    <m/>
    <m/>
    <n v="35364.53"/>
    <n v="0"/>
    <s v="NO_CONCILIADO"/>
    <m/>
    <m/>
  </r>
  <r>
    <x v="7"/>
    <m/>
    <x v="7"/>
    <x v="148"/>
    <s v="T04488400001"/>
    <s v="DEV"/>
    <n v="448840"/>
    <m/>
    <s v="CONTABILIZACION ORDENES DE TRANSFERENCIA GRACOS"/>
    <m/>
    <m/>
    <m/>
    <m/>
    <m/>
    <m/>
    <n v="3649.45"/>
    <n v="0"/>
    <s v="NO_CONCILIADO"/>
    <m/>
    <m/>
  </r>
  <r>
    <x v="7"/>
    <m/>
    <x v="7"/>
    <x v="148"/>
    <s v="T04488420001"/>
    <s v="DEV"/>
    <n v="448842"/>
    <m/>
    <s v="CONTABILIZACION ORDENES DE TRANSFERENCIA GRACOS"/>
    <m/>
    <m/>
    <m/>
    <m/>
    <m/>
    <m/>
    <n v="3654.05"/>
    <n v="0"/>
    <s v="NO_CONCILIADO"/>
    <m/>
    <m/>
  </r>
  <r>
    <x v="7"/>
    <m/>
    <x v="7"/>
    <x v="148"/>
    <s v="T04488440001"/>
    <s v="DEV"/>
    <n v="448844"/>
    <m/>
    <s v="CONTABILIZACION ORDENES DE TRANSFERENCIA GRACOS"/>
    <m/>
    <m/>
    <m/>
    <m/>
    <m/>
    <m/>
    <n v="1053.22"/>
    <n v="0"/>
    <s v="NO_CONCILIADO"/>
    <m/>
    <m/>
  </r>
  <r>
    <x v="7"/>
    <m/>
    <x v="7"/>
    <x v="148"/>
    <s v="T04488460001"/>
    <s v="DEV"/>
    <n v="448846"/>
    <m/>
    <s v="CONTABILIZACION ORDENES DE TRANSFERENCIA GRACOS"/>
    <m/>
    <m/>
    <m/>
    <m/>
    <m/>
    <m/>
    <n v="10338.98"/>
    <n v="0"/>
    <s v="NO_CONCILIADO"/>
    <m/>
    <m/>
  </r>
  <r>
    <x v="7"/>
    <m/>
    <x v="7"/>
    <x v="148"/>
    <s v="T04488480001"/>
    <s v="DEV"/>
    <n v="448848"/>
    <m/>
    <s v="CONTABILIZACION ORDENES DE TRANSFERENCIA GRACOS"/>
    <m/>
    <m/>
    <m/>
    <m/>
    <m/>
    <m/>
    <n v="2980.12"/>
    <n v="0"/>
    <s v="NO_CONCILIADO"/>
    <m/>
    <m/>
  </r>
  <r>
    <x v="7"/>
    <m/>
    <x v="7"/>
    <x v="148"/>
    <s v="T04488500001"/>
    <s v="DEV"/>
    <n v="448850"/>
    <m/>
    <s v="CONTABILIZACION ORDENES DE TRANSFERENCIA GRACOS"/>
    <m/>
    <m/>
    <m/>
    <m/>
    <m/>
    <m/>
    <n v="10326.02"/>
    <n v="0"/>
    <s v="NO_CONCILIADO"/>
    <m/>
    <m/>
  </r>
  <r>
    <x v="7"/>
    <m/>
    <x v="7"/>
    <x v="148"/>
    <s v="T04488520001"/>
    <s v="DEV"/>
    <n v="448852"/>
    <m/>
    <s v="CONTABILIZACION ORDENES DE TRANSFERENCIA GRACOS"/>
    <m/>
    <m/>
    <m/>
    <m/>
    <m/>
    <m/>
    <n v="8185.28"/>
    <n v="0"/>
    <s v="NO_CONCILIADO"/>
    <m/>
    <m/>
  </r>
  <r>
    <x v="7"/>
    <m/>
    <x v="7"/>
    <x v="148"/>
    <s v="T04488540001"/>
    <s v="DEV"/>
    <n v="448854"/>
    <m/>
    <s v="CONTABILIZACION ORDENES DE TRANSFERENCIA GRACOS"/>
    <m/>
    <m/>
    <m/>
    <m/>
    <m/>
    <m/>
    <n v="28361.71"/>
    <n v="0"/>
    <s v="NO_CONCILIADO"/>
    <m/>
    <m/>
  </r>
  <r>
    <x v="7"/>
    <m/>
    <x v="7"/>
    <x v="148"/>
    <s v="T04488630001"/>
    <s v="DEV"/>
    <n v="448863"/>
    <m/>
    <s v="CONTABILIZACION ORDENES DE TRANSFERENCIA GRACOS"/>
    <m/>
    <m/>
    <m/>
    <m/>
    <m/>
    <m/>
    <n v="1617263.25"/>
    <n v="0"/>
    <s v="NO_CONCILIADO"/>
    <m/>
    <m/>
  </r>
  <r>
    <x v="7"/>
    <m/>
    <x v="7"/>
    <x v="148"/>
    <s v="T04488560001"/>
    <s v="DEV"/>
    <n v="448856"/>
    <m/>
    <s v="CONTABILIZACION ORDENES DE TRANSFERENCIA GRACOS"/>
    <m/>
    <m/>
    <m/>
    <m/>
    <m/>
    <m/>
    <n v="28397.24"/>
    <n v="0"/>
    <s v="NO_CONCILIADO"/>
    <m/>
    <m/>
  </r>
  <r>
    <x v="7"/>
    <m/>
    <x v="7"/>
    <x v="148"/>
    <s v="T04488590001"/>
    <s v="DEV"/>
    <n v="448859"/>
    <m/>
    <s v="CONTABILIZACION ORDENES DE TRANSFERENCIA GRACOS"/>
    <m/>
    <m/>
    <m/>
    <m/>
    <m/>
    <m/>
    <n v="1617263.25"/>
    <n v="0"/>
    <s v="NO_CONCILIADO"/>
    <m/>
    <m/>
  </r>
  <r>
    <x v="7"/>
    <m/>
    <x v="7"/>
    <x v="148"/>
    <s v="T04488610001"/>
    <s v="DEV"/>
    <n v="448861"/>
    <m/>
    <s v="CONTABILIZACION ORDENES DE TRANSFERENCIA GRACOS"/>
    <m/>
    <m/>
    <m/>
    <m/>
    <m/>
    <m/>
    <n v="1617263.25"/>
    <n v="0"/>
    <s v="NO_CONCILIADO"/>
    <m/>
    <m/>
  </r>
  <r>
    <x v="7"/>
    <m/>
    <x v="7"/>
    <x v="148"/>
    <s v="T04488650001"/>
    <s v="DEV"/>
    <n v="448865"/>
    <m/>
    <s v="CONTABILIZACION ORDENES DE TRANSFERENCIA GRACOS"/>
    <m/>
    <m/>
    <m/>
    <m/>
    <m/>
    <m/>
    <n v="1617263.25"/>
    <n v="0"/>
    <s v="NO_CONCILIADO"/>
    <m/>
    <m/>
  </r>
  <r>
    <x v="7"/>
    <m/>
    <x v="7"/>
    <x v="148"/>
    <s v="T04488670001"/>
    <s v="DEV"/>
    <n v="448867"/>
    <m/>
    <s v="CONTABILIZACION ORDENES DE TRANSFERENCIA GRACOS"/>
    <m/>
    <m/>
    <m/>
    <m/>
    <m/>
    <m/>
    <n v="4442003.53"/>
    <n v="0"/>
    <s v="NO_CONCILIADO"/>
    <m/>
    <m/>
  </r>
  <r>
    <x v="7"/>
    <m/>
    <x v="7"/>
    <x v="148"/>
    <s v="T04488690001"/>
    <s v="DEV"/>
    <n v="448869"/>
    <m/>
    <s v="CONTABILIZACION ORDENES DE TRANSFERENCIA GRACOS"/>
    <m/>
    <m/>
    <m/>
    <m/>
    <m/>
    <m/>
    <n v="4442003.53"/>
    <n v="0"/>
    <s v="NO_CONCILIADO"/>
    <m/>
    <m/>
  </r>
  <r>
    <x v="7"/>
    <m/>
    <x v="7"/>
    <x v="148"/>
    <s v="T04488710001"/>
    <s v="DEV"/>
    <n v="448871"/>
    <m/>
    <s v="CONTABILIZACION ORDENES DE TRANSFERENCIA GRACOS"/>
    <m/>
    <m/>
    <m/>
    <m/>
    <m/>
    <m/>
    <n v="4442003.53"/>
    <n v="0"/>
    <s v="NO_CONCILIADO"/>
    <m/>
    <m/>
  </r>
  <r>
    <x v="7"/>
    <m/>
    <x v="7"/>
    <x v="148"/>
    <s v="T04488730001"/>
    <s v="DEV"/>
    <n v="448873"/>
    <m/>
    <s v="CONTABILIZACION ORDENES DE TRANSFERENCIA GRACOS"/>
    <m/>
    <m/>
    <m/>
    <m/>
    <m/>
    <m/>
    <n v="4442003.53"/>
    <n v="0"/>
    <s v="NO_CONCILIADO"/>
    <m/>
    <m/>
  </r>
  <r>
    <x v="7"/>
    <m/>
    <x v="7"/>
    <x v="148"/>
    <s v="T04488750001"/>
    <s v="DEV"/>
    <n v="448875"/>
    <m/>
    <s v="CONTABILIZACION ORDENES DE TRANSFERENCIA GRACOS"/>
    <m/>
    <m/>
    <m/>
    <m/>
    <m/>
    <m/>
    <n v="4442003.53"/>
    <n v="0"/>
    <s v="NO_CONCILIADO"/>
    <m/>
    <m/>
  </r>
  <r>
    <x v="7"/>
    <m/>
    <x v="7"/>
    <x v="148"/>
    <s v="T04488770001"/>
    <s v="DEV"/>
    <n v="448877"/>
    <m/>
    <s v="CONTABILIZACION ORDENES DE TRANSFERENCIA GRACOS"/>
    <m/>
    <m/>
    <m/>
    <m/>
    <m/>
    <m/>
    <n v="3762832.52"/>
    <n v="0"/>
    <s v="NO_CONCILIADO"/>
    <m/>
    <m/>
  </r>
  <r>
    <x v="7"/>
    <m/>
    <x v="7"/>
    <x v="148"/>
    <s v="T04488790001"/>
    <s v="DEV"/>
    <n v="448879"/>
    <m/>
    <s v="CONTABILIZACION ORDENES DE TRANSFERENCIA GRACOS"/>
    <m/>
    <m/>
    <m/>
    <m/>
    <m/>
    <m/>
    <n v="3762832.52"/>
    <n v="0"/>
    <s v="NO_CONCILIADO"/>
    <m/>
    <m/>
  </r>
  <r>
    <x v="7"/>
    <m/>
    <x v="7"/>
    <x v="148"/>
    <s v="T04488810001"/>
    <s v="DEV"/>
    <n v="448881"/>
    <m/>
    <s v="CONTABILIZACION ORDENES DE TRANSFERENCIA GRACOS"/>
    <m/>
    <m/>
    <m/>
    <m/>
    <m/>
    <m/>
    <n v="3762832.52"/>
    <n v="0"/>
    <s v="NO_CONCILIADO"/>
    <m/>
    <m/>
  </r>
  <r>
    <x v="7"/>
    <m/>
    <x v="7"/>
    <x v="148"/>
    <s v="T04488830001"/>
    <s v="DEV"/>
    <n v="448883"/>
    <m/>
    <s v="CONTABILIZACION ORDENES DE TRANSFERENCIA GRACOS"/>
    <m/>
    <m/>
    <m/>
    <m/>
    <m/>
    <m/>
    <n v="3762832.52"/>
    <n v="0"/>
    <s v="NO_CONCILIADO"/>
    <m/>
    <m/>
  </r>
  <r>
    <x v="7"/>
    <m/>
    <x v="7"/>
    <x v="148"/>
    <s v="T04488850001"/>
    <s v="DEV"/>
    <n v="448885"/>
    <m/>
    <s v="CONTABILIZACION ORDENES DE TRANSFERENCIA GRACOS"/>
    <m/>
    <m/>
    <m/>
    <m/>
    <m/>
    <m/>
    <n v="10335061.49"/>
    <n v="0"/>
    <s v="NO_CONCILIADO"/>
    <m/>
    <m/>
  </r>
  <r>
    <x v="7"/>
    <m/>
    <x v="7"/>
    <x v="148"/>
    <s v="T04488870001"/>
    <s v="DEV"/>
    <n v="448887"/>
    <m/>
    <s v="CONTABILIZACION ORDENES DE TRANSFERENCIA GRACOS"/>
    <m/>
    <m/>
    <m/>
    <m/>
    <m/>
    <m/>
    <n v="10335061.49"/>
    <n v="0"/>
    <s v="NO_CONCILIADO"/>
    <m/>
    <m/>
  </r>
  <r>
    <x v="7"/>
    <m/>
    <x v="7"/>
    <x v="148"/>
    <s v="T04488890001"/>
    <s v="DEV"/>
    <n v="448889"/>
    <m/>
    <s v="CONTABILIZACION ORDENES DE TRANSFERENCIA GRACOS"/>
    <m/>
    <m/>
    <m/>
    <m/>
    <m/>
    <m/>
    <n v="10335061.49"/>
    <n v="0"/>
    <s v="NO_CONCILIADO"/>
    <m/>
    <m/>
  </r>
  <r>
    <x v="7"/>
    <m/>
    <x v="7"/>
    <x v="148"/>
    <s v="T04488910001"/>
    <s v="DEV"/>
    <n v="448891"/>
    <m/>
    <s v="CONTABILIZACION ORDENES DE TRANSFERENCIA GRACOS"/>
    <m/>
    <m/>
    <m/>
    <m/>
    <m/>
    <m/>
    <n v="10335061.49"/>
    <n v="0"/>
    <s v="NO_CONCILIADO"/>
    <m/>
    <m/>
  </r>
  <r>
    <x v="7"/>
    <m/>
    <x v="7"/>
    <x v="148"/>
    <s v="T04488930001"/>
    <s v="DEV"/>
    <n v="448893"/>
    <m/>
    <s v="CONTABILIZACION ORDENES DE TRANSFERENCIA GRACOS"/>
    <m/>
    <m/>
    <m/>
    <m/>
    <m/>
    <m/>
    <n v="10335061.49"/>
    <n v="0"/>
    <s v="NO_CONCILIADO"/>
    <m/>
    <m/>
  </r>
  <r>
    <x v="7"/>
    <m/>
    <x v="7"/>
    <x v="148"/>
    <s v="T04488950001"/>
    <s v="DEV"/>
    <n v="448895"/>
    <m/>
    <s v="CONTABILIZACION ORDENES DE TRANSFERENCIA GRACOS"/>
    <m/>
    <m/>
    <m/>
    <m/>
    <m/>
    <m/>
    <n v="1901452.47"/>
    <n v="0"/>
    <s v="NO_CONCILIADO"/>
    <m/>
    <m/>
  </r>
  <r>
    <x v="7"/>
    <m/>
    <x v="7"/>
    <x v="148"/>
    <s v="T04488970001"/>
    <s v="DEV"/>
    <n v="448897"/>
    <m/>
    <s v="CONTABILIZACION ORDENES DE TRANSFERENCIA GRACOS"/>
    <m/>
    <m/>
    <m/>
    <m/>
    <m/>
    <m/>
    <n v="1901452.47"/>
    <n v="0"/>
    <s v="NO_CONCILIADO"/>
    <m/>
    <m/>
  </r>
  <r>
    <x v="7"/>
    <m/>
    <x v="7"/>
    <x v="148"/>
    <s v="T04488990001"/>
    <s v="DEV"/>
    <n v="448899"/>
    <m/>
    <s v="CONTABILIZACION ORDENES DE TRANSFERENCIA GRACOS"/>
    <m/>
    <m/>
    <m/>
    <m/>
    <m/>
    <m/>
    <n v="1901452.47"/>
    <n v="0"/>
    <s v="NO_CONCILIADO"/>
    <m/>
    <m/>
  </r>
  <r>
    <x v="7"/>
    <m/>
    <x v="7"/>
    <x v="148"/>
    <s v="T04489010001"/>
    <s v="DEV"/>
    <n v="448901"/>
    <m/>
    <s v="CONTABILIZACION ORDENES DE TRANSFERENCIA GRACOS"/>
    <m/>
    <m/>
    <m/>
    <m/>
    <m/>
    <m/>
    <n v="1901452.47"/>
    <n v="0"/>
    <s v="NO_CONCILIADO"/>
    <m/>
    <m/>
  </r>
  <r>
    <x v="7"/>
    <m/>
    <x v="7"/>
    <x v="148"/>
    <s v="T04489030001"/>
    <s v="DEV"/>
    <n v="448903"/>
    <m/>
    <s v="CONTABILIZACION ORDENES DE TRANSFERENCIA GRACOS"/>
    <m/>
    <m/>
    <m/>
    <m/>
    <m/>
    <m/>
    <n v="1170244.72"/>
    <n v="0"/>
    <s v="NO_CONCILIADO"/>
    <m/>
    <m/>
  </r>
  <r>
    <x v="7"/>
    <m/>
    <x v="7"/>
    <x v="148"/>
    <s v="T04489050001"/>
    <s v="DEV"/>
    <n v="448905"/>
    <m/>
    <s v="CONTABILIZACION ORDENES DE TRANSFERENCIA GRACOS"/>
    <m/>
    <m/>
    <m/>
    <m/>
    <m/>
    <m/>
    <n v="66414.679999999993"/>
    <n v="0"/>
    <s v="NO_CONCILIADO"/>
    <m/>
    <m/>
  </r>
  <r>
    <x v="7"/>
    <m/>
    <x v="7"/>
    <x v="148"/>
    <s v="T04489070001"/>
    <s v="DEV"/>
    <n v="448907"/>
    <m/>
    <s v="CONTABILIZACION ORDENES DE TRANSFERENCIA GRACOS"/>
    <m/>
    <m/>
    <m/>
    <m/>
    <m/>
    <m/>
    <n v="1929509.73"/>
    <n v="0"/>
    <s v="NO_CONCILIADO"/>
    <m/>
    <m/>
  </r>
  <r>
    <x v="7"/>
    <m/>
    <x v="7"/>
    <x v="148"/>
    <s v="T04489090001"/>
    <s v="DEV"/>
    <n v="448909"/>
    <m/>
    <s v="CONTABILIZACION ORDENES DE TRANSFERENCIA GRACOS"/>
    <m/>
    <m/>
    <m/>
    <m/>
    <m/>
    <m/>
    <n v="68357.36"/>
    <n v="0"/>
    <s v="NO_CONCILIADO"/>
    <m/>
    <m/>
  </r>
  <r>
    <x v="7"/>
    <m/>
    <x v="7"/>
    <x v="148"/>
    <s v="T04489110001"/>
    <s v="DEV"/>
    <n v="448911"/>
    <m/>
    <s v="CONTABILIZACION ORDENES DE TRANSFERENCIA GRACOS"/>
    <m/>
    <m/>
    <m/>
    <m/>
    <m/>
    <m/>
    <n v="3214214.65"/>
    <n v="0"/>
    <s v="NO_CONCILIADO"/>
    <m/>
    <m/>
  </r>
  <r>
    <x v="7"/>
    <m/>
    <x v="7"/>
    <x v="148"/>
    <s v="T04489130001"/>
    <s v="DEV"/>
    <n v="448913"/>
    <m/>
    <s v="CONTABILIZACION ORDENES DE TRANSFERENCIA GRACOS"/>
    <m/>
    <m/>
    <m/>
    <m/>
    <m/>
    <m/>
    <n v="187751.55"/>
    <n v="0"/>
    <s v="NO_CONCILIADO"/>
    <m/>
    <m/>
  </r>
  <r>
    <x v="7"/>
    <m/>
    <x v="7"/>
    <x v="148"/>
    <s v="T04489150001"/>
    <s v="DEV"/>
    <n v="448915"/>
    <m/>
    <s v="CONTABILIZACION ORDENES DE TRANSFERENCIA GRACOS"/>
    <m/>
    <m/>
    <m/>
    <m/>
    <m/>
    <m/>
    <n v="5299625.0199999996"/>
    <n v="0"/>
    <s v="NO_CONCILIADO"/>
    <m/>
    <m/>
  </r>
  <r>
    <x v="7"/>
    <m/>
    <x v="7"/>
    <x v="148"/>
    <s v="T04489170001"/>
    <s v="DEV"/>
    <n v="448917"/>
    <m/>
    <s v="CONTABILIZACION ORDENES DE TRANSFERENCIA GRACOS"/>
    <m/>
    <m/>
    <m/>
    <m/>
    <m/>
    <m/>
    <n v="182415.7"/>
    <n v="0"/>
    <s v="NO_CONCILIADO"/>
    <m/>
    <m/>
  </r>
  <r>
    <x v="7"/>
    <m/>
    <x v="7"/>
    <x v="148"/>
    <s v="T04489190001"/>
    <s v="DEV"/>
    <n v="448919"/>
    <m/>
    <s v="CONTABILIZACION ORDENES DE TRANSFERENCIA GRACOS"/>
    <m/>
    <m/>
    <m/>
    <m/>
    <m/>
    <m/>
    <n v="159044.85"/>
    <n v="0"/>
    <s v="NO_CONCILIADO"/>
    <m/>
    <m/>
  </r>
  <r>
    <x v="7"/>
    <m/>
    <x v="7"/>
    <x v="148"/>
    <s v="T04489210001"/>
    <s v="DEV"/>
    <n v="448921"/>
    <m/>
    <s v="CONTABILIZACION ORDENES DE TRANSFERENCIA GRACOS"/>
    <m/>
    <m/>
    <m/>
    <m/>
    <m/>
    <m/>
    <n v="2722769.47"/>
    <n v="0"/>
    <s v="NO_CONCILIADO"/>
    <m/>
    <m/>
  </r>
  <r>
    <x v="7"/>
    <m/>
    <x v="7"/>
    <x v="148"/>
    <s v="T04489230001"/>
    <s v="DEV"/>
    <n v="448923"/>
    <m/>
    <s v="CONTABILIZACION ORDENES DE TRANSFERENCIA GRACOS"/>
    <m/>
    <m/>
    <m/>
    <m/>
    <m/>
    <m/>
    <n v="4489325.8600000003"/>
    <n v="0"/>
    <s v="NO_CONCILIADO"/>
    <m/>
    <m/>
  </r>
  <r>
    <x v="7"/>
    <m/>
    <x v="7"/>
    <x v="148"/>
    <s v="T04489310001"/>
    <s v="DEV"/>
    <n v="448931"/>
    <m/>
    <s v="CONTABILIZACION ORDENES DE TRANSFERENCIA GRACOS"/>
    <m/>
    <m/>
    <m/>
    <m/>
    <m/>
    <m/>
    <n v="436835.33"/>
    <n v="0"/>
    <s v="NO_CONCILIADO"/>
    <m/>
    <m/>
  </r>
  <r>
    <x v="7"/>
    <m/>
    <x v="7"/>
    <x v="148"/>
    <s v="T04489250001"/>
    <s v="DEV"/>
    <n v="448925"/>
    <m/>
    <s v="CONTABILIZACION ORDENES DE TRANSFERENCIA GRACOS"/>
    <m/>
    <m/>
    <m/>
    <m/>
    <m/>
    <m/>
    <n v="154524.79"/>
    <n v="0"/>
    <s v="NO_CONCILIADO"/>
    <m/>
    <m/>
  </r>
  <r>
    <x v="7"/>
    <m/>
    <x v="7"/>
    <x v="148"/>
    <s v="T04489270001"/>
    <s v="DEV"/>
    <n v="448927"/>
    <m/>
    <s v="CONTABILIZACION ORDENES DE TRANSFERENCIA GRACOS"/>
    <m/>
    <m/>
    <m/>
    <m/>
    <m/>
    <m/>
    <n v="424420.59"/>
    <n v="0"/>
    <s v="NO_CONCILIADO"/>
    <m/>
    <m/>
  </r>
  <r>
    <x v="7"/>
    <m/>
    <x v="7"/>
    <x v="148"/>
    <s v="T04489290001"/>
    <s v="DEV"/>
    <n v="448929"/>
    <m/>
    <s v="CONTABILIZACION ORDENES DE TRANSFERENCIA GRACOS"/>
    <m/>
    <m/>
    <m/>
    <m/>
    <m/>
    <m/>
    <n v="12330460.9"/>
    <n v="0"/>
    <s v="NO_CONCILIADO"/>
    <m/>
    <m/>
  </r>
  <r>
    <x v="7"/>
    <m/>
    <x v="7"/>
    <x v="148"/>
    <s v="T04489330001"/>
    <s v="DEV"/>
    <n v="448933"/>
    <m/>
    <s v="CONTABILIZACION ORDENES DE TRANSFERENCIA GRACOS"/>
    <m/>
    <m/>
    <m/>
    <m/>
    <m/>
    <m/>
    <n v="7478406.1600000001"/>
    <n v="0"/>
    <s v="NO_CONCILIADO"/>
    <m/>
    <m/>
  </r>
  <r>
    <x v="7"/>
    <m/>
    <x v="7"/>
    <x v="148"/>
    <s v="T04489350001"/>
    <s v="DEV"/>
    <n v="448935"/>
    <m/>
    <s v="CONTABILIZACION ORDENES DE TRANSFERENCIA GRACOS"/>
    <m/>
    <m/>
    <m/>
    <m/>
    <m/>
    <m/>
    <n v="2268567.56"/>
    <n v="0"/>
    <s v="NO_CONCILIADO"/>
    <m/>
    <m/>
  </r>
  <r>
    <x v="7"/>
    <m/>
    <x v="7"/>
    <x v="148"/>
    <s v="T04489370001"/>
    <s v="DEV"/>
    <n v="448937"/>
    <m/>
    <s v="CONTABILIZACION ORDENES DE TRANSFERENCIA GRACOS"/>
    <m/>
    <m/>
    <m/>
    <m/>
    <m/>
    <m/>
    <n v="80369.289999999994"/>
    <n v="0"/>
    <s v="NO_CONCILIADO"/>
    <m/>
    <m/>
  </r>
  <r>
    <x v="7"/>
    <m/>
    <x v="7"/>
    <x v="148"/>
    <s v="T04489390001"/>
    <s v="DEV"/>
    <n v="448939"/>
    <m/>
    <s v="CONTABILIZACION ORDENES DE TRANSFERENCIA GRACOS"/>
    <m/>
    <m/>
    <m/>
    <m/>
    <m/>
    <m/>
    <n v="78085.179999999993"/>
    <n v="0"/>
    <s v="NO_CONCILIADO"/>
    <m/>
    <m/>
  </r>
  <r>
    <x v="7"/>
    <m/>
    <x v="7"/>
    <x v="148"/>
    <s v="T04489410001"/>
    <s v="DEV"/>
    <n v="448941"/>
    <m/>
    <s v="CONTABILIZACION ORDENES DE TRANSFERENCIA GRACOS"/>
    <m/>
    <m/>
    <m/>
    <m/>
    <m/>
    <m/>
    <n v="1375882.83"/>
    <n v="0"/>
    <s v="NO_CONCILIADO"/>
    <m/>
    <m/>
  </r>
  <r>
    <x v="7"/>
    <m/>
    <x v="7"/>
    <x v="148"/>
    <s v="T04489430001"/>
    <s v="DEV"/>
    <n v="448943"/>
    <m/>
    <s v="CONTABILIZACION ORDENES DE TRANSFERENCIA GRACOS"/>
    <m/>
    <m/>
    <m/>
    <m/>
    <m/>
    <m/>
    <n v="1550848.57"/>
    <n v="0"/>
    <s v="NO_CONCILIADO"/>
    <m/>
    <m/>
  </r>
  <r>
    <x v="7"/>
    <m/>
    <x v="7"/>
    <x v="148"/>
    <s v="T04489450001"/>
    <s v="DEV"/>
    <n v="448945"/>
    <m/>
    <s v="CONTABILIZACION ORDENES DE TRANSFERENCIA GRACOS"/>
    <m/>
    <m/>
    <m/>
    <m/>
    <m/>
    <m/>
    <n v="447018.52"/>
    <n v="0"/>
    <s v="NO_CONCILIADO"/>
    <m/>
    <m/>
  </r>
  <r>
    <x v="7"/>
    <m/>
    <x v="7"/>
    <x v="148"/>
    <s v="T04489470001"/>
    <s v="DEV"/>
    <n v="448947"/>
    <m/>
    <s v="CONTABILIZACION ORDENES DE TRANSFERENCIA GRACOS"/>
    <m/>
    <m/>
    <m/>
    <m/>
    <m/>
    <m/>
    <n v="1548905.89"/>
    <n v="0"/>
    <s v="NO_CONCILIADO"/>
    <m/>
    <m/>
  </r>
  <r>
    <x v="7"/>
    <m/>
    <x v="7"/>
    <x v="148"/>
    <s v="T04489490001"/>
    <s v="DEV"/>
    <n v="448949"/>
    <m/>
    <s v="CONTABILIZACION ORDENES DE TRANSFERENCIA GRACOS"/>
    <m/>
    <m/>
    <m/>
    <m/>
    <m/>
    <m/>
    <n v="4254251.91"/>
    <n v="0"/>
    <s v="NO_CONCILIADO"/>
    <m/>
    <m/>
  </r>
  <r>
    <x v="7"/>
    <m/>
    <x v="7"/>
    <x v="148"/>
    <s v="T04489510001"/>
    <s v="DEV"/>
    <n v="448951"/>
    <m/>
    <s v="CONTABILIZACION ORDENES DE TRANSFERENCIA GRACOS"/>
    <m/>
    <m/>
    <m/>
    <m/>
    <m/>
    <m/>
    <n v="1227788.81"/>
    <n v="0"/>
    <s v="NO_CONCILIADO"/>
    <m/>
    <m/>
  </r>
  <r>
    <x v="7"/>
    <m/>
    <x v="7"/>
    <x v="148"/>
    <s v="T04489530001"/>
    <s v="DEV"/>
    <n v="448953"/>
    <m/>
    <s v="CONTABILIZACION ORDENES DE TRANSFERENCIA GRACOS"/>
    <m/>
    <m/>
    <m/>
    <m/>
    <m/>
    <m/>
    <n v="4259587.76"/>
    <n v="0"/>
    <s v="NO_CONCILIADO"/>
    <m/>
    <m/>
  </r>
  <r>
    <x v="7"/>
    <m/>
    <x v="7"/>
    <x v="148"/>
    <s v="T04489550001"/>
    <s v="DEV"/>
    <n v="448955"/>
    <m/>
    <s v="CONTABILIZACION ORDENES DE TRANSFERENCIA GRACOS"/>
    <m/>
    <m/>
    <m/>
    <m/>
    <m/>
    <m/>
    <n v="3603787.67"/>
    <n v="0"/>
    <s v="NO_CONCILIADO"/>
    <m/>
    <m/>
  </r>
  <r>
    <x v="7"/>
    <m/>
    <x v="7"/>
    <x v="148"/>
    <s v="T04489570001"/>
    <s v="DEV"/>
    <n v="448957"/>
    <m/>
    <s v="CONTABILIZACION ORDENES DE TRANSFERENCIA GRACOS"/>
    <m/>
    <m/>
    <m/>
    <m/>
    <m/>
    <m/>
    <n v="3608307.66"/>
    <n v="0"/>
    <s v="NO_CONCILIADO"/>
    <m/>
    <m/>
  </r>
  <r>
    <x v="7"/>
    <m/>
    <x v="7"/>
    <x v="148"/>
    <s v="T04489590001"/>
    <s v="DEV"/>
    <n v="448959"/>
    <m/>
    <s v="CONTABILIZACION ORDENES DE TRANSFERENCIA GRACOS"/>
    <m/>
    <m/>
    <m/>
    <m/>
    <m/>
    <m/>
    <n v="1040063.05"/>
    <n v="0"/>
    <s v="NO_CONCILIADO"/>
    <m/>
    <m/>
  </r>
  <r>
    <x v="7"/>
    <m/>
    <x v="7"/>
    <x v="148"/>
    <s v="T04489610001"/>
    <s v="DEV"/>
    <n v="448961"/>
    <m/>
    <s v="CONTABILIZACION ORDENES DE TRANSFERENCIA GRACOS"/>
    <m/>
    <m/>
    <m/>
    <m/>
    <m/>
    <m/>
    <n v="9910640.9000000004"/>
    <n v="0"/>
    <s v="NO_CONCILIADO"/>
    <m/>
    <m/>
  </r>
  <r>
    <x v="7"/>
    <m/>
    <x v="7"/>
    <x v="148"/>
    <s v="T04489630001"/>
    <s v="DEV"/>
    <n v="448963"/>
    <m/>
    <s v="CONTABILIZACION ORDENES DE TRANSFERENCIA GRACOS"/>
    <m/>
    <m/>
    <m/>
    <m/>
    <m/>
    <m/>
    <n v="2856655.33"/>
    <n v="0"/>
    <s v="NO_CONCILIADO"/>
    <m/>
    <m/>
  </r>
  <r>
    <x v="7"/>
    <m/>
    <x v="7"/>
    <x v="148"/>
    <s v="T04489650001"/>
    <s v="DEV"/>
    <n v="448965"/>
    <m/>
    <s v="CONTABILIZACION ORDENES DE TRANSFERENCIA GRACOS"/>
    <m/>
    <m/>
    <m/>
    <m/>
    <m/>
    <m/>
    <n v="9898226.1500000004"/>
    <n v="0"/>
    <s v="NO_CONCILIADO"/>
    <m/>
    <m/>
  </r>
  <r>
    <x v="7"/>
    <m/>
    <x v="7"/>
    <x v="148"/>
    <s v="T04489670001"/>
    <s v="DEV"/>
    <n v="448967"/>
    <m/>
    <s v="CONTABILIZACION ORDENES DE TRANSFERENCIA GRACOS"/>
    <m/>
    <m/>
    <m/>
    <m/>
    <m/>
    <m/>
    <n v="1821083.18"/>
    <n v="0"/>
    <s v="NO_CONCILIADO"/>
    <m/>
    <m/>
  </r>
  <r>
    <x v="7"/>
    <m/>
    <x v="7"/>
    <x v="148"/>
    <s v="T04489690001"/>
    <s v="DEV"/>
    <n v="448969"/>
    <m/>
    <s v="CONTABILIZACION ORDENES DE TRANSFERENCIA GRACOS"/>
    <m/>
    <m/>
    <m/>
    <m/>
    <m/>
    <m/>
    <n v="1823367.21"/>
    <n v="0"/>
    <s v="NO_CONCILIADO"/>
    <m/>
    <m/>
  </r>
  <r>
    <x v="7"/>
    <m/>
    <x v="7"/>
    <x v="148"/>
    <s v="T04489710001"/>
    <s v="DEV"/>
    <n v="448971"/>
    <m/>
    <s v="CONTABILIZACION ORDENES DE TRANSFERENCIA GRACOS"/>
    <m/>
    <m/>
    <m/>
    <m/>
    <m/>
    <m/>
    <n v="525569.64"/>
    <n v="0"/>
    <s v="NO_CONCILIADO"/>
    <m/>
    <m/>
  </r>
  <r>
    <x v="7"/>
    <m/>
    <x v="7"/>
    <x v="148"/>
    <s v="T04489730001"/>
    <s v="DEV"/>
    <n v="448973"/>
    <m/>
    <s v="CONTABILIZACION ORDENES DE TRANSFERENCIA GRACOS"/>
    <m/>
    <m/>
    <m/>
    <m/>
    <m/>
    <m/>
    <n v="12342214"/>
    <n v="0"/>
    <s v="NO_CONCILIADO"/>
    <m/>
    <m/>
  </r>
  <r>
    <x v="7"/>
    <m/>
    <x v="7"/>
    <x v="148"/>
    <s v="T04489750001"/>
    <s v="DEV"/>
    <n v="448975"/>
    <m/>
    <s v="CONTABILIZACION ORDENES DE TRANSFERENCIA GRACOS"/>
    <m/>
    <m/>
    <m/>
    <m/>
    <m/>
    <m/>
    <n v="12101381.699999999"/>
    <n v="0"/>
    <s v="NO_CONCILIADO"/>
    <m/>
    <m/>
  </r>
  <r>
    <x v="7"/>
    <m/>
    <x v="7"/>
    <x v="148"/>
    <s v="T04489770001"/>
    <s v="DEV"/>
    <n v="448977"/>
    <m/>
    <s v="CONTABILIZACION ORDENES DE TRANSFERENCIA GRACOS"/>
    <m/>
    <m/>
    <m/>
    <m/>
    <m/>
    <m/>
    <n v="15518123.85"/>
    <n v="0"/>
    <s v="NO_CONCILIADO"/>
    <m/>
    <m/>
  </r>
  <r>
    <x v="7"/>
    <m/>
    <x v="7"/>
    <x v="148"/>
    <s v="T04489790001"/>
    <s v="DEV"/>
    <n v="448979"/>
    <m/>
    <s v="CONTABILIZACION ORDENES DE TRANSFERENCIA GRACOS"/>
    <m/>
    <m/>
    <m/>
    <m/>
    <m/>
    <m/>
    <n v="5976779.0499999998"/>
    <n v="0"/>
    <s v="NO_CONCILIADO"/>
    <m/>
    <m/>
  </r>
  <r>
    <x v="7"/>
    <m/>
    <x v="7"/>
    <x v="148"/>
    <s v="T04489810001"/>
    <s v="DEV"/>
    <n v="448981"/>
    <m/>
    <s v="CONTABILIZACION ORDENES DE TRANSFERENCIA GRACOS"/>
    <m/>
    <m/>
    <m/>
    <m/>
    <m/>
    <m/>
    <n v="69223299.189999998"/>
    <n v="0"/>
    <s v="NO_CONCILIADO"/>
    <m/>
    <m/>
  </r>
  <r>
    <x v="7"/>
    <m/>
    <x v="7"/>
    <x v="148"/>
    <s v="T04489830001"/>
    <s v="DEV"/>
    <n v="448983"/>
    <m/>
    <s v="CONTABILIZACION ORDENES DE TRANSFERENCIA GRACOS"/>
    <m/>
    <m/>
    <m/>
    <m/>
    <m/>
    <m/>
    <n v="29752134.390000001"/>
    <n v="0"/>
    <s v="NO_CONCILIADO"/>
    <m/>
    <m/>
  </r>
  <r>
    <x v="7"/>
    <m/>
    <x v="7"/>
    <x v="148"/>
    <s v="T04489850001"/>
    <s v="DEV"/>
    <n v="448985"/>
    <m/>
    <s v="CONTABILIZACION ORDENES DE TRANSFERENCIA GRACOS"/>
    <m/>
    <m/>
    <m/>
    <m/>
    <m/>
    <m/>
    <n v="5304676.5199999996"/>
    <n v="0"/>
    <s v="NO_CONCILIADO"/>
    <m/>
    <m/>
  </r>
  <r>
    <x v="7"/>
    <m/>
    <x v="7"/>
    <x v="148"/>
    <s v="T04489870001"/>
    <s v="DEV"/>
    <n v="448987"/>
    <m/>
    <s v="CONTABILIZACION ORDENES DE TRANSFERENCIA GRACOS"/>
    <m/>
    <m/>
    <m/>
    <m/>
    <m/>
    <m/>
    <n v="1617263.25"/>
    <n v="0"/>
    <s v="NO_CONCILIADO"/>
    <m/>
    <m/>
  </r>
  <r>
    <x v="7"/>
    <m/>
    <x v="7"/>
    <x v="148"/>
    <s v="T04489890001"/>
    <s v="DEV"/>
    <n v="448989"/>
    <m/>
    <s v="CONTABILIZACION ORDENES DE TRANSFERENCIA GRACOS"/>
    <m/>
    <m/>
    <m/>
    <m/>
    <m/>
    <m/>
    <n v="3762832.52"/>
    <n v="0"/>
    <s v="NO_CONCILIADO"/>
    <m/>
    <m/>
  </r>
  <r>
    <x v="7"/>
    <m/>
    <x v="7"/>
    <x v="148"/>
    <s v="T04489910001"/>
    <s v="DEV"/>
    <n v="448991"/>
    <m/>
    <s v="CONTABILIZACION ORDENES DE TRANSFERENCIA GRACOS"/>
    <m/>
    <m/>
    <m/>
    <m/>
    <m/>
    <m/>
    <n v="1901452.47"/>
    <n v="0"/>
    <s v="NO_CONCILIADO"/>
    <m/>
    <m/>
  </r>
  <r>
    <x v="0"/>
    <m/>
    <x v="0"/>
    <x v="148"/>
    <s v="B21358960002"/>
    <s v="BOD"/>
    <n v="2135896"/>
    <m/>
    <s v="00099021001 DEP.DE CHEQ.AJENOS,RET.DE CAM.,CONCEPTO: MELFY PARADA GUTIERREZ,DEP.: BANCO UNION S.A. , PROCEDENCIA: BANCO UNION S.A., CHEQUE: 195503, FECHA DE EMISION:29/08/2023"/>
    <m/>
    <m/>
    <m/>
    <m/>
    <m/>
    <m/>
    <n v="0"/>
    <n v="29176.080000000002"/>
    <s v="NO_CONCILIADO"/>
    <m/>
    <m/>
  </r>
  <r>
    <x v="0"/>
    <m/>
    <x v="0"/>
    <x v="149"/>
    <s v="O21362350002"/>
    <s v="BOD"/>
    <n v="2136235"/>
    <m/>
    <s v="00099021001 DEPOSITO DE EFECTIVO, DEPOSITANTE: ROSA AMALIA QUISBERT DE MARCA, CONCEPTO: DEVOLUCION DE RETROACTIVO, CUENTA DE DEPOSITO: CUENTA UNICA DEL TESORO"/>
    <m/>
    <m/>
    <m/>
    <m/>
    <m/>
    <m/>
    <n v="0"/>
    <n v="200"/>
    <s v="NO_CONCILIADO"/>
    <m/>
    <m/>
  </r>
  <r>
    <x v="13"/>
    <m/>
    <x v="13"/>
    <x v="149"/>
    <s v="O21363030002"/>
    <s v="BOD"/>
    <n v="2136303"/>
    <m/>
    <s v="00192014101 DEPOSITO DE EFECTIVO, DEPOSITANTE: LILIAN HUMAZA MACHADO, CONCEPTO: DEVOLUCION DE PASAJES NRO . SOL. GTO.FR: 21FF.OO. 41-119, CUENTA DE DEPOSITO: CUENTA UNICA DEL TESORO"/>
    <m/>
    <m/>
    <m/>
    <m/>
    <m/>
    <m/>
    <n v="0"/>
    <n v="84"/>
    <s v="NO_CONCILIADO"/>
    <m/>
    <m/>
  </r>
  <r>
    <x v="15"/>
    <m/>
    <x v="15"/>
    <x v="149"/>
    <s v="S10677180001"/>
    <s v="COB"/>
    <n v="1067718"/>
    <m/>
    <s v="'COBRO DE UTILES DE ESCRITORIO POR´||BS50.-POR DEVOLUCION FONDOS LC I-2023-16 P/C YPFB A/F HONGHUA INTERNATIONAL CO., LTDA. EN COMPLEMENTO A COMPROBANTE CONTABLE S-1067711 DE LA FECHA. LIB:00513042002 YPFBOPERACIONES GNEEDIRECCION DE SERVICIOS REF: DEV. FONDOS LC I-2023-16"/>
    <m/>
    <m/>
    <m/>
    <m/>
    <m/>
    <m/>
    <n v="50"/>
    <n v="0"/>
    <s v="NO_CONCILIADO"/>
    <m/>
    <m/>
  </r>
  <r>
    <x v="41"/>
    <m/>
    <x v="41"/>
    <x v="150"/>
    <s v="O21364810002"/>
    <s v="BOD"/>
    <n v="2136481"/>
    <m/>
    <s v="00099021001 DEPOSITO DE EFECTIVO, DEPOSITANTE: FRANZ ISAO CALLE ROCHA, CONCEPTO: DEVOLUCION DE RETROACTIVO, CUENTA DE DEPOSITO: CUENTA UNICA DEL TESORO/DJBR"/>
    <m/>
    <m/>
    <m/>
    <m/>
    <m/>
    <m/>
    <n v="0"/>
    <n v="5047"/>
    <s v="NO_CONCILIADO"/>
    <m/>
    <m/>
  </r>
  <r>
    <x v="1"/>
    <m/>
    <x v="1"/>
    <x v="150"/>
    <s v="J05622600002"/>
    <s v="NTE"/>
    <n v="6357848"/>
    <m/>
    <s v="A:00099021001 Transferencia de recursos a la Libreta 00099021001 TGN-RECURSOS ORDINARIOS (3987), de acuerdo a extracto bancario adjunto."/>
    <m/>
    <m/>
    <m/>
    <m/>
    <m/>
    <m/>
    <n v="0"/>
    <n v="40000000"/>
    <s v="NO_CONCILIADO"/>
    <m/>
    <m/>
  </r>
  <r>
    <x v="0"/>
    <m/>
    <x v="0"/>
    <x v="150"/>
    <s v="B21365420002"/>
    <s v="BOD"/>
    <n v="2136542"/>
    <m/>
    <s v="00099021001 DEP.DE CHEQ.AJENOS,RET.DE CAM.,CONCEPTO: ABEL LOPEZ ARRUETA,DEP.: BANCO UNION S.A. , PROCEDENCIA: BANCO UNION S.A., CHEQUE: 196823, FECHA DE EMISION:31/08/2023"/>
    <m/>
    <m/>
    <m/>
    <m/>
    <m/>
    <m/>
    <n v="0"/>
    <n v="1532.13"/>
    <s v="NO_CONCILIADO"/>
    <m/>
    <m/>
  </r>
  <r>
    <x v="15"/>
    <m/>
    <x v="15"/>
    <x v="151"/>
    <s v="S10681100001"/>
    <s v="COB"/>
    <n v="1068110"/>
    <m/>
    <s v="||COMISION TRANSFERENCIA FDOS.AL EXTERIOR 0,10% S/USD695.100,90,REEMB.GSTS.COMUNICACION BS220.-Y EMISION COMP.CONTABLE BS50.-REF.:PAGO 3 LC I-2022-24 P/C YPFB A/F KOSAN CRISPLANT A/S,EN COMPL.A COMP.1068109,01/09/23. LIB.00513072001 YPFB - OPERACIONES G N R G D REF.:COMISIONES PAGO 3 LC I-2022-24"/>
    <m/>
    <m/>
    <m/>
    <m/>
    <m/>
    <m/>
    <n v="5038.3900000000003"/>
    <n v="0"/>
    <s v="NO_CONCILIADO"/>
    <m/>
    <m/>
  </r>
  <r>
    <x v="2"/>
    <m/>
    <x v="2"/>
    <x v="151"/>
    <s v="O21368410002"/>
    <s v="BOD"/>
    <n v="2136841"/>
    <m/>
    <s v="00086011102 DEPOSITO DE EFECTIVO, DEPOSITANTE: EXPEDICIONES NUEVA AVENTURA, CONCEPTO: INFRACCION ADMINISTRATIVA, CUENTA DE DEPOSITO: CUENTA UNICA DEL TESORO"/>
    <m/>
    <m/>
    <m/>
    <m/>
    <m/>
    <m/>
    <n v="0"/>
    <n v="15"/>
    <s v="NO_CONCILIADO"/>
    <m/>
    <m/>
  </r>
  <r>
    <x v="29"/>
    <m/>
    <x v="29"/>
    <x v="152"/>
    <s v="B21372280002"/>
    <s v="BOD"/>
    <n v="2137228"/>
    <m/>
    <s v="00099021001 DEP.DE CHEQ.AJENOS,RET.DE NO_CONCILIADO CAM.,CONCEPTO: PAGO INCAPACIDADES TEMPORALES (REEMBOLSO MINISTERIO DE ECONOMIA Y FINANZAS PUBLICAS),DEP.: CAJA NACIONAL DE SALUD , PROCEDENCIA: BANCO UNION S.A., CHEQUE: 33124, FECHA DE EMISION:04/09/2023_x000a_DT - 619 P - 2605"/>
    <m/>
    <m/>
    <m/>
    <m/>
    <m/>
    <m/>
    <n v="0"/>
    <n v="356012.74"/>
    <s v="CONCILIADO_PARCIAL"/>
    <m/>
    <m/>
  </r>
  <r>
    <x v="4"/>
    <m/>
    <x v="4"/>
    <x v="152"/>
    <s v="B21372300002"/>
    <s v="BOD"/>
    <n v="2137230"/>
    <m/>
    <s v="00099021001 DEP.DE CHEQ.AJENOS,RET.DE NO_CONCILIADO CAM.,CONCEPTO: PAGO INCAPACIDADES TEMPORALES (REEMBOLSO MINISTERIO DE ECONOMIA Y FINANZAS PUBLICAS),DEP.: CAJA NACIONAL DE SALUD , PROCEDENCIA: BANCO UNION S.A., CHEQUE: 33251, FECHA DE EMISION:04/09/2023_x000a_DT - 619 P - 2606"/>
    <m/>
    <m/>
    <m/>
    <m/>
    <m/>
    <m/>
    <n v="0"/>
    <n v="219432.16"/>
    <s v="NO_CONCILIADO"/>
    <m/>
    <m/>
  </r>
  <r>
    <x v="2"/>
    <m/>
    <x v="2"/>
    <x v="153"/>
    <s v="Q18710960002"/>
    <s v="CRV"/>
    <n v="1871096"/>
    <m/>
    <s v="NUMERO DE LIBRETA CUT: 00086024101 OPERACIÓN E75 TRANSFERENCIA DE LA CUENTA FISCAL BUN A LA CUT EN MN TRANSF. DE FDOS.SG.SOL.GADLP/SDEF/DF/UTCP/NEX-087/2023 A LA CTA. CUT 3987 LIB. 00086024101"/>
    <m/>
    <m/>
    <m/>
    <m/>
    <m/>
    <m/>
    <n v="0"/>
    <n v="85936.5"/>
    <s v="NO_CONCILIADO"/>
    <m/>
    <m/>
  </r>
  <r>
    <x v="0"/>
    <m/>
    <x v="0"/>
    <x v="153"/>
    <s v="O21375100002"/>
    <s v="BOD"/>
    <n v="2137510"/>
    <m/>
    <s v="00099021001 DEPOSITO DE EFECTIVO, DEPOSITANTE: FLORA  RODRIGUEZ  SIRPA, CONCEPTO: DEVOLUCION POR COBRO INDEBIDO, CUENTA DE DEPOSITO: CUENTA UNICA DEL TESORO"/>
    <m/>
    <m/>
    <m/>
    <m/>
    <m/>
    <m/>
    <n v="0"/>
    <n v="6200"/>
    <s v="NO_CONCILIADO"/>
    <m/>
    <m/>
  </r>
  <r>
    <x v="13"/>
    <m/>
    <x v="13"/>
    <x v="153"/>
    <s v="B21375330002"/>
    <s v="BOD"/>
    <n v="2137533"/>
    <m/>
    <s v="00099021001 DEP.DE CHEQ.AJENOS,RET.DE CAM.,CONCEPTO: PAGO INCAPACIDADES TEMPORALES (REEMBOLSO MINISTERIO DE ECONOMIA Y FINANZAS PUBLICAS),DEP.: CAJA NACIONAL DE SALUD, PROCEDENCIA: BANCO UNION S.A., CHEQUE: 33180, FECHA DE EMISION:05/09/2023_x000a_DT - 619 P - 2619"/>
    <m/>
    <m/>
    <m/>
    <m/>
    <m/>
    <m/>
    <n v="0"/>
    <n v="742.43"/>
    <s v="CONCILIADO_PARCIAL"/>
    <m/>
    <m/>
  </r>
  <r>
    <x v="4"/>
    <m/>
    <x v="4"/>
    <x v="153"/>
    <s v="B21375580002"/>
    <s v="BOD"/>
    <n v="2137558"/>
    <m/>
    <s v="00099021001 DEP.DE CHEQ.AJENOS,RET.DE NO_CONCILIADO CAM.,CONCEPTO: PAGO POR INCAPACIDADES TEMPORALES (REEMBOLSO MINISTERIO DE ECONOMIA),DEP.: CAJA NACIONAL DE SALUD, PROCEDENCIA: BANCO UNION S.A., CHEQUE: 33209, FECHA DE EMISION:04/09/2023._x000a_DT - 619 P - 2607"/>
    <m/>
    <m/>
    <m/>
    <m/>
    <m/>
    <m/>
    <n v="0"/>
    <n v="277667.81"/>
    <s v="CONCILIADO_PARCIAL"/>
    <m/>
    <m/>
  </r>
  <r>
    <x v="0"/>
    <m/>
    <x v="0"/>
    <x v="153"/>
    <s v="B21375590002"/>
    <s v="BOD"/>
    <n v="2137559"/>
    <m/>
    <s v="00099021001 DEP.DE CHEQ.AJENOS,RET.DE CAM.,CONCEPTO: DEVOLUCION DE CC NO COBRADA MAYO 2023,DEP.: LA VITALICIA SEGUROS Y REASEGUROS DE VIDA S.A. , PROCEDENCIA: BANCO BISA S.A., CHEQUE: 80473, FECHA DE EMISION:05/09/2023"/>
    <m/>
    <m/>
    <m/>
    <m/>
    <m/>
    <m/>
    <n v="0"/>
    <n v="6439.17"/>
    <s v="NO_CONCILIADO"/>
    <m/>
    <m/>
  </r>
  <r>
    <x v="0"/>
    <m/>
    <x v="0"/>
    <x v="153"/>
    <s v="B21375610002"/>
    <s v="BOD"/>
    <n v="2137561"/>
    <m/>
    <s v="00099021001 DEP.DE CHEQ.AJENOS,RET.DE CAM.,CONCEPTO: DEVOLUCION DE CC NO COBRADA MAYO 2023,DEP.: LA VITALICIA SEGUROS Y REASEGUROS DE VIDA S.A. , PROCEDENCIA: BANCO BISA S.A., CHEQUE: 1867462, FECHA DE EMISION:05/09/2023"/>
    <m/>
    <m/>
    <m/>
    <m/>
    <m/>
    <m/>
    <n v="0"/>
    <n v="807.1"/>
    <s v="NO_CONCILIADO"/>
    <m/>
    <m/>
  </r>
  <r>
    <x v="14"/>
    <m/>
    <x v="14"/>
    <x v="153"/>
    <s v="O21376510002"/>
    <s v="BOD"/>
    <n v="2137651"/>
    <m/>
    <s v="00099021001 DEPOSITO DE EFECTIVO, DEPOSITANTE: NICOLAS DAVID TINCO SEGALES-CAMARA DE SENADORES, CONCEPTO: PERDIDA Y REPOSICION, CUENTA DE DEPOSITO: CUENTA UNICA DEL TESORO"/>
    <m/>
    <m/>
    <m/>
    <m/>
    <m/>
    <m/>
    <n v="0"/>
    <n v="120"/>
    <s v="NO_CONCILIADO"/>
    <m/>
    <m/>
  </r>
  <r>
    <x v="25"/>
    <m/>
    <x v="25"/>
    <x v="154"/>
    <s v="B21378410002"/>
    <s v="BOD"/>
    <n v="2137841"/>
    <m/>
    <s v="00099021001 DEP.DE CHEQ.AJENOS,RET.DE CAM.,CONCEPTO: A.G.E.T.I.C.,DEP.: CAJA PETROLERA DE SALUD OFICINA CENTRAL , PROCEDENCIA: BANCO UNION S.A., CHEQUE: 20826, FECHA DE EMISION:06/09/2023"/>
    <m/>
    <m/>
    <m/>
    <m/>
    <m/>
    <m/>
    <n v="0"/>
    <n v="6498.43"/>
    <s v="NO_CONCILIADO"/>
    <m/>
    <m/>
  </r>
  <r>
    <x v="0"/>
    <m/>
    <x v="0"/>
    <x v="154"/>
    <s v="O21378690002"/>
    <s v="BOD"/>
    <n v="2137869"/>
    <m/>
    <s v="00099021001 DEPOSITO DE EFECTIVO, DEPOSITANTE: CACERES   MENDEZ  ANGEL, CONCEPTO: DEVOLUCION POR DOBLE PERCEPCION, CUENTA DE DEPOSITO: CUENTA UNICA DEL TESORO"/>
    <m/>
    <m/>
    <m/>
    <m/>
    <m/>
    <m/>
    <n v="0"/>
    <n v="2975.96"/>
    <s v="NO_CONCILIADO"/>
    <m/>
    <m/>
  </r>
  <r>
    <x v="0"/>
    <m/>
    <x v="0"/>
    <x v="154"/>
    <s v="O21378710002"/>
    <s v="BOD"/>
    <n v="2137871"/>
    <m/>
    <s v="00099021001 DEPOSITO DE EFECTIVO, DEPOSITANTE: BARAÑADO  LOREDO  GLORIA, CONCEPTO: DEVOLUCION POR DOBLE PERCEPCION, CUENTA DE DEPOSITO: CUENTA UNICA DEL TESORO"/>
    <m/>
    <m/>
    <m/>
    <m/>
    <m/>
    <m/>
    <n v="0"/>
    <n v="450.12"/>
    <s v="NO_CONCILIADO"/>
    <m/>
    <m/>
  </r>
  <r>
    <x v="0"/>
    <m/>
    <x v="0"/>
    <x v="154"/>
    <s v="O21378730002"/>
    <s v="BOD"/>
    <n v="2137873"/>
    <m/>
    <s v="00099021001 DEPOSITO DE EFECTIVO, DEPOSITANTE: DE LA VIA RODRIGUEZ IGNACIO, CONCEPTO: DEVOLUCION POR DOBLE PERCEPCION, CUENTA DE DEPOSITO: CUENTA UNICA DEL TESORO"/>
    <m/>
    <m/>
    <m/>
    <m/>
    <m/>
    <m/>
    <n v="0"/>
    <n v="4171.57"/>
    <s v="NO_CONCILIADO"/>
    <m/>
    <m/>
  </r>
  <r>
    <x v="0"/>
    <m/>
    <x v="0"/>
    <x v="154"/>
    <s v="O21378750002"/>
    <s v="BOD"/>
    <n v="2137875"/>
    <m/>
    <s v="00099021001 DEPOSITO DE EFECTIVO, DEPOSITANTE: VELARDE MUÑOZ JHONNY, CONCEPTO: DEVOLUCION POR DOBLE PERCEPCION, CUENTA DE DEPOSITO: CUENTA UNICA DEL TESORO"/>
    <m/>
    <m/>
    <m/>
    <m/>
    <m/>
    <m/>
    <n v="0"/>
    <n v="49.44"/>
    <s v="NO_CONCILIADO"/>
    <m/>
    <m/>
  </r>
  <r>
    <x v="0"/>
    <m/>
    <x v="0"/>
    <x v="154"/>
    <s v="O21378760002"/>
    <s v="BOD"/>
    <n v="2137876"/>
    <m/>
    <s v="00099021001 DEPOSITO DE EFECTIVO, DEPOSITANTE: PEREZ PARADA  RODNEY, CONCEPTO: DEVOLUCION POR DOBLE PERCEPCION, CUENTA DE DEPOSITO: CUENTA UNICA DEL TESORO"/>
    <m/>
    <m/>
    <m/>
    <m/>
    <m/>
    <m/>
    <n v="0"/>
    <n v="1403.08"/>
    <s v="NO_CONCILIADO"/>
    <m/>
    <m/>
  </r>
  <r>
    <x v="0"/>
    <m/>
    <x v="0"/>
    <x v="154"/>
    <s v="O21378770002"/>
    <s v="BOD"/>
    <n v="2137877"/>
    <m/>
    <s v="00099021001 DEPOSITO DE EFECTIVO, DEPOSITANTE: LUTFI  GUERRA  GUILLERMO, CONCEPTO: DEVOLUCION POR DOBLE PERCEPCION, CUENTA DE DEPOSITO: CUENTA UNICA DEL TESORO"/>
    <m/>
    <m/>
    <m/>
    <m/>
    <m/>
    <m/>
    <n v="0"/>
    <n v="212.97"/>
    <s v="NO_CONCILIADO"/>
    <m/>
    <m/>
  </r>
  <r>
    <x v="0"/>
    <m/>
    <x v="0"/>
    <x v="154"/>
    <s v="O21378800002"/>
    <s v="BOD"/>
    <n v="2137880"/>
    <m/>
    <s v="00099021001 DEPOSITO DE EFECTIVO, DEPOSITANTE: PANOZO  FERNANDEZ JIMMY, CONCEPTO: DEVOLUCION POR DOBLE PERCEPCION, CUENTA DE DEPOSITO: CUENTA UNICA DEL TESORO"/>
    <m/>
    <m/>
    <m/>
    <m/>
    <m/>
    <m/>
    <n v="0"/>
    <n v="2118.87"/>
    <s v="NO_CONCILIADO"/>
    <m/>
    <m/>
  </r>
  <r>
    <x v="25"/>
    <m/>
    <x v="25"/>
    <x v="154"/>
    <s v="B21378920002"/>
    <s v="BOD"/>
    <n v="2137892"/>
    <m/>
    <s v="00099021001 DEP.DE CHEQ.AJENOS,RET.DE CAM.,CONCEPTO: A.G.E.T.I.C.,DEP.: CAJA PETROLERA DE SALUD OFICINA CENTRAL , PROCEDENCIA: BANCO UNION S.A., CHEQUE: 20690, FECHA DE EMISION:06/09/2023"/>
    <m/>
    <m/>
    <m/>
    <m/>
    <m/>
    <m/>
    <n v="0"/>
    <n v="5812.7"/>
    <s v="NO_CONCILIADO"/>
    <m/>
    <m/>
  </r>
  <r>
    <x v="25"/>
    <m/>
    <x v="25"/>
    <x v="154"/>
    <s v="B21378940002"/>
    <s v="BOD"/>
    <n v="2137894"/>
    <m/>
    <s v="00099021001 DEP.DE CHEQ.AJENOS,RET.DE CAM.,CONCEPTO: A.G.E.T.I.C.,DEP.: CAJA PETROLERA DE SALUD OFICINA CENTRAL , PROCEDENCIA: BANCO UNION S.A., CHEQUE: 20771, FECHA DE EMISION:06/09/2023"/>
    <m/>
    <m/>
    <m/>
    <m/>
    <m/>
    <m/>
    <n v="0"/>
    <n v="1413.6"/>
    <s v="NO_CONCILIADO"/>
    <m/>
    <m/>
  </r>
  <r>
    <x v="0"/>
    <m/>
    <x v="0"/>
    <x v="154"/>
    <s v="O21379030002"/>
    <s v="BOD"/>
    <n v="2137903"/>
    <m/>
    <s v="00099021001 DEPOSITO DE EFECTIVO, DEPOSITANTE: ATTO GUTIERREZ CRISTINA, CONCEPTO: DEVOLUCION POR DOBLE PERCEPCION, CUENTA DE DEPOSITO: CUENTA UNICA DEL TESORO"/>
    <m/>
    <m/>
    <m/>
    <m/>
    <m/>
    <m/>
    <n v="0"/>
    <n v="670.41"/>
    <s v="NO_CONCILIADO"/>
    <m/>
    <m/>
  </r>
  <r>
    <x v="0"/>
    <m/>
    <x v="0"/>
    <x v="154"/>
    <s v="O21379040002"/>
    <s v="BOD"/>
    <n v="2137904"/>
    <m/>
    <s v="00099021001 DEPOSITO DE EFECTIVO, DEPOSITANTE: SAAVEDRA YABETA EDWIN, CONCEPTO: DEVOLUCION POR DOBLE PERCEPCION, CUENTA DE DEPOSITO: CUENTA UNICA DEL TESORO"/>
    <m/>
    <m/>
    <m/>
    <m/>
    <m/>
    <m/>
    <n v="0"/>
    <n v="393.31"/>
    <s v="NO_CONCILIADO"/>
    <m/>
    <m/>
  </r>
  <r>
    <x v="0"/>
    <m/>
    <x v="0"/>
    <x v="155"/>
    <s v="O21381290002"/>
    <s v="BOD"/>
    <n v="2138129"/>
    <m/>
    <s v="00099021001 DEPOSITO DE EFECTIVO, DEPOSITANTE: EMPRESA CONSTRUCTORA COCA Y ARNEZ SRL, CONCEPTO: PAGO POR MULTA POR RETRASO EN ENTREGA DE OBRA PROYECTO CONSTRUCCION DE COMPONENTES, CUENTA DE DEPOSITO: CUENTA UNICA DEL TESORO"/>
    <m/>
    <m/>
    <m/>
    <m/>
    <m/>
    <m/>
    <n v="0"/>
    <n v="4971.5200000000004"/>
    <s v="NO_CONCILIADO"/>
    <m/>
    <m/>
  </r>
  <r>
    <x v="49"/>
    <m/>
    <x v="49"/>
    <x v="156"/>
    <s v="Q18731580002"/>
    <s v="CRV"/>
    <n v="1873158"/>
    <m/>
    <s v="NUMERO DE LIBRETA CUT: 00597012001 OPERACIÓN E18 TRANSFERENCIA DEL SISTEMA FINANCIERO POR CUENTA DE TERCEROS A LA CUT A SOL ESC DE CMEC"/>
    <m/>
    <m/>
    <m/>
    <m/>
    <m/>
    <m/>
    <n v="0"/>
    <n v="582200.66"/>
    <s v="NO_CONCILIADO"/>
    <m/>
    <m/>
  </r>
  <r>
    <x v="2"/>
    <m/>
    <x v="2"/>
    <x v="156"/>
    <s v="F0013989"/>
    <s v="NTE"/>
    <n v="6404195"/>
    <m/>
    <s v="De: 00086047006 DE: 00086047006 A:10000023012276 TRANSFERENCIA DE LA LIBRETAS 00086047006 MMAyA-Bs.-PROGRAMA PRESAS A LA CUENTA 10000023012276 TGN - DEVOLUCION DE RECURSOS AL TESORO POR MULTAS DE LAS GESTIONES 2020-2021- 2022, SEGUN INFORME INF/UCEP-RIEGO/UCOOR/ADM N° 0542/2023, HOJA DE RUTA UCEP-RIEGO/2023-038738 Y DOCUMENTACION ADJUNTO."/>
    <m/>
    <m/>
    <m/>
    <m/>
    <m/>
    <m/>
    <n v="6159.47"/>
    <n v="0"/>
    <s v="NO_CONCILIADO"/>
    <m/>
    <m/>
  </r>
  <r>
    <x v="2"/>
    <m/>
    <x v="2"/>
    <x v="156"/>
    <s v="F0013989"/>
    <s v="NTE"/>
    <n v="6404656"/>
    <m/>
    <s v="De: 00086047003 DE: 00086047003 A:10000023012276 TRANSFERENCIA DE LA LIBRETAS 00086047003 MMAYA-BS-MAS INVERSION PARA RIEGO-MI RIEGO A LA CUENTA 10000023012276 TGN - DEVOLUCION DE RECURSOS AL TESORO POR MULTAS DE LAS GESTIONES 2020-2021- 2022, SEGUN INFORME INF/UCEP-RIEGO/UCOOR/ADM N° 0542/2023, HOJA DE RUTA UCEP-RIEGO/2023-038738 Y DOCUMENTACION ADJUNTO."/>
    <m/>
    <m/>
    <m/>
    <m/>
    <m/>
    <m/>
    <n v="221916.83"/>
    <n v="0"/>
    <s v="NO_CONCILIADO"/>
    <m/>
    <m/>
  </r>
  <r>
    <x v="2"/>
    <m/>
    <x v="2"/>
    <x v="156"/>
    <s v="F0013989"/>
    <s v="NTE"/>
    <n v="6404666"/>
    <m/>
    <s v="De: 00086047005 DE: 00086047005 A:10000023012276 TRANSFERENCIA DE LA LIBRETAS 00086047005 MMAyA-Bs.-PROG. MAS INVERSION PARA EL RIEGO II-TRAD. Y TEC. A LA CUENTA 10000023012276 TGN - DEVOLUCION DE RECURSOS AL TESORO POR MULTAS DE LAS GESTIONES 2020-2021- 2022, SEGUN INFORME INF/UCEP-RIEGO/UCOOR/ADM N° 0542/2023, HOJA DE RUTA UCEP-RIEGO/2023-028738 Y DOCUMENTACION ADJUNTO."/>
    <m/>
    <m/>
    <m/>
    <m/>
    <m/>
    <m/>
    <n v="282979.28999999998"/>
    <n v="0"/>
    <s v="NO_CONCILIADO"/>
    <m/>
    <m/>
  </r>
  <r>
    <x v="2"/>
    <m/>
    <x v="2"/>
    <x v="156"/>
    <s v="F0013989"/>
    <s v="NTE"/>
    <n v="6404644"/>
    <m/>
    <s v="De: 00086047010 DE: 00086047010 A:10000023012276 TRANSFERENCIA DE LA LIBRETAS 00086047010 MMAYA-BS.UCEP MI RIEGO FONDO OPEC-OFID A LA CUENTA 10000023012276 TGN - DEVOLUCION DE RECURSOS AL TESORO POR MULTAS DE LAS GESTIONES 2020-2021- 2022, SEGUN INFORME INF/UCEP-RIEGO/UCOOR/ADM N° 0542/2023, HOJA DE RUTA UCEP-RIEGO/2023-028738 Y DOCUMENTACION ADJUNTO."/>
    <m/>
    <m/>
    <m/>
    <m/>
    <m/>
    <m/>
    <n v="3896.88"/>
    <n v="0"/>
    <s v="NO_CONCILIADO"/>
    <m/>
    <m/>
  </r>
  <r>
    <x v="2"/>
    <m/>
    <x v="2"/>
    <x v="156"/>
    <s v="F0013989"/>
    <s v="NTE"/>
    <n v="6404627"/>
    <m/>
    <s v="De: 00086047008 DE: 00086047008 A:10000023012276, TRANSFERENCIA DE LA LIBRETAS 00086047008 MMAyA-UCEP MI RIEGO IMPLEM. PROGRAMA BOLIVIA RESILIENTE Bs. A LA CUENTA 10000023012276 TGN - DEVOLUCION DE RECURSOS AL TESORO POR MULTAS DE LAS GESTIONES 2020-2021- 2022,SEGUN INFORME INF/UCEP-RIEGO/UCOOR/ADM N° 0542/2023, RESPUESTA NOTA INTERNA NI/MMAYA/DGAA 064/2023; NOTA INTERNA NI/MMAYA/DGP/UGPC 0313/2023 Y DOCUMENTACION ADJUNTO."/>
    <m/>
    <m/>
    <m/>
    <m/>
    <m/>
    <m/>
    <n v="188240.79"/>
    <n v="0"/>
    <s v="NO_CONCILIADO"/>
    <m/>
    <m/>
  </r>
  <r>
    <x v="1"/>
    <m/>
    <x v="1"/>
    <x v="156"/>
    <s v="S10683740002"/>
    <s v="CRV"/>
    <n v="943"/>
    <m/>
    <s v="||TRANSFERENCIA A LA CUENTA UNICA DEL TESORO POR REMUNERACION MAXIMA DEL SECTOR PUBLICO DE ROLANDO SERGIO COLQUE SOLDADO, CORRESPONDIENTE AL MES DE AGOSTO, SEGÚN DOCUMENTOS ADJUNTOS Y ROC N° 943/2023 DEL DCR TRANSFERENCIA REM MAXIMA DE ROLANDO SERGIO COLQUE SOLDADO DE AGOSTO/2023 LIBRETA 00099021001"/>
    <m/>
    <m/>
    <m/>
    <m/>
    <m/>
    <m/>
    <n v="0"/>
    <n v="4491.68"/>
    <s v="NO_CONCILIADO"/>
    <m/>
    <m/>
  </r>
  <r>
    <x v="50"/>
    <m/>
    <x v="50"/>
    <x v="156"/>
    <s v="O21385140002"/>
    <s v="BOD"/>
    <n v="2138514"/>
    <m/>
    <s v="00099021001 DEPOSITO DE EFECTIVO, DEPOSITANTE: GROVER EDUARDO JUSTINIANO ZEGALES, CONCEPTO: DEVOLUCION A LA CUT/ PASAJES TERRESTRES DE GERSON CAMACHO/ FACTURAS NO EMITIDAS A NOMBRE DEL MEFP, CUENTA DE DEPOSITO: CUENTA UNICA DEL TESORO"/>
    <m/>
    <m/>
    <m/>
    <m/>
    <m/>
    <m/>
    <n v="0"/>
    <n v="100"/>
    <s v="NO_CONCILIADO"/>
    <m/>
    <m/>
  </r>
  <r>
    <x v="0"/>
    <m/>
    <x v="0"/>
    <x v="156"/>
    <s v="O21385190002"/>
    <s v="BOD"/>
    <n v="2138519"/>
    <m/>
    <s v="00099021001 DEPOSITO DE EFECTIVO, DEPOSITANTE: TEOFILO BAPTISTA RAMIREZ, CONCEPTO: DEVOLUCION DE HABERES 2010 MES  DE AGOSTO DE 2023, CUENTA DE DEPOSITO: CUENTA UNICA DEL TESORO"/>
    <m/>
    <m/>
    <m/>
    <m/>
    <m/>
    <m/>
    <n v="0"/>
    <n v="1364.9"/>
    <s v="NO_CONCILIADO"/>
    <m/>
    <m/>
  </r>
  <r>
    <x v="1"/>
    <m/>
    <x v="1"/>
    <x v="156"/>
    <s v="O21385440002"/>
    <s v="BOD"/>
    <n v="2138544"/>
    <m/>
    <s v="00099021001 DEPOSITO DE EFECTIVO, DEPOSITANTE: MAMANI CAIHUARA SANTIAGO  CI 1331090, CONCEPTO: DEVOLUCION  DE SALARIO EXCEDENTE AL ASIGNADO AL PRESIDENTE SEPTIEMBRE 2022, CUENTA DE DEPOSITO: CUENTA UNICA DEL TESORO/DJBR"/>
    <m/>
    <m/>
    <m/>
    <m/>
    <m/>
    <m/>
    <n v="0"/>
    <n v="233.42"/>
    <s v="NO_CONCILIADO"/>
    <m/>
    <m/>
  </r>
  <r>
    <x v="1"/>
    <m/>
    <x v="1"/>
    <x v="156"/>
    <s v="O21385450002"/>
    <s v="BOD"/>
    <n v="2138545"/>
    <m/>
    <s v="00099021001 DEPOSITO DE EFECTIVO, DEPOSITANTE: MAMANI CAIHUARA SANTIAGO  CI 1331090, CONCEPTO: DEVOLUCION  DE SALARIO EXCEDENTE AL ASIGNADO AL PRESIDENTE OCTUBRE  2022, CUENTA DE DEPOSITO: CUENTA UNICA DEL TESORO/DJBR"/>
    <m/>
    <m/>
    <m/>
    <m/>
    <m/>
    <m/>
    <n v="0"/>
    <n v="233.42"/>
    <s v="NO_CONCILIADO"/>
    <m/>
    <m/>
  </r>
  <r>
    <x v="1"/>
    <m/>
    <x v="1"/>
    <x v="156"/>
    <s v="B21385460002"/>
    <s v="BOD"/>
    <n v="2138546"/>
    <m/>
    <s v="00099021001 DEP.DE CHEQ.AJENOS,RET.DE CAM.,CONCEPTO: PAGO POR INCAPACIDADES TEMPORALES (REEMBOLSO MINISTERIO DE ECONOMIA Y FINANZAS PUBLICAS),DEP.: CAJA NACIONAL DE SALUD , PROCEDENCIA: BANCO UNION S.A., CHEQUE: 33257, FECHA DE EMISION:08/09/2023"/>
    <m/>
    <m/>
    <m/>
    <m/>
    <m/>
    <m/>
    <n v="0"/>
    <n v="799249.14"/>
    <s v="NO_CONCILIADO"/>
    <m/>
    <m/>
  </r>
  <r>
    <x v="1"/>
    <m/>
    <x v="1"/>
    <x v="156"/>
    <s v="O21385480002"/>
    <s v="BOD"/>
    <n v="2138548"/>
    <m/>
    <s v="00099021001 DEPOSITO DE EFECTIVO, DEPOSITANTE: BURGOS VILLALPANDO GONZALO CI 3693226, CONCEPTO: DEVOLUCION  DE SALARIO EXCEDENTE AL ASIGNADO AL PRESIDENTE SEPTIEMBRE 2022, CUENTA DE DEPOSITO: CUENTA UNICA DEL TESORO/DJBR"/>
    <m/>
    <m/>
    <m/>
    <m/>
    <m/>
    <m/>
    <n v="0"/>
    <n v="1151.5"/>
    <s v="NO_CONCILIADO"/>
    <m/>
    <m/>
  </r>
  <r>
    <x v="1"/>
    <m/>
    <x v="1"/>
    <x v="156"/>
    <s v="O21385500002"/>
    <s v="BOD"/>
    <n v="2138550"/>
    <m/>
    <s v="00099021001 DEPOSITO DE EFECTIVO, DEPOSITANTE: BURGOS VILLALPANDO GONZALO CI 3693226, CONCEPTO: DEVOLUCION  DE SALARIO EXCEDENTE AL ASIGNADO AL PRESIDENTE OCTUBRE  2022, CUENTA DE DEPOSITO: CUENTA UNICA DEL TESORO/DJBR"/>
    <m/>
    <m/>
    <m/>
    <m/>
    <m/>
    <m/>
    <n v="0"/>
    <n v="2615.42"/>
    <s v="NO_CONCILIADO"/>
    <m/>
    <m/>
  </r>
  <r>
    <x v="1"/>
    <m/>
    <x v="1"/>
    <x v="156"/>
    <s v="O21385520002"/>
    <s v="BOD"/>
    <n v="2138552"/>
    <m/>
    <s v="00099021001 DEPOSITO DE EFECTIVO, DEPOSITANTE: BURGOS VILLALPANDO GONZALO CI 3693226, CONCEPTO: DEVOLUCION  DE SALARIO EXCEDENTE AL ASIGNADO AL PRESIDENTE DICIEMBRE  2022, CUENTA DE DEPOSITO: CUENTA UNICA DEL TESORO/DJBR"/>
    <m/>
    <m/>
    <m/>
    <m/>
    <m/>
    <m/>
    <n v="0"/>
    <n v="481.55"/>
    <s v="NO_CONCILIADO"/>
    <m/>
    <m/>
  </r>
  <r>
    <x v="1"/>
    <m/>
    <x v="1"/>
    <x v="157"/>
    <s v="J05643270001"/>
    <s v="NTE"/>
    <n v="6411446"/>
    <m/>
    <s v="De: 00099021001 Transferencia de recursos para la reposición de recursos correspondiente a la TEC Nº 195 reporte adjunto."/>
    <m/>
    <m/>
    <m/>
    <m/>
    <m/>
    <m/>
    <n v="300000000"/>
    <n v="0"/>
    <s v="NO_CONCILIADO"/>
    <m/>
    <m/>
  </r>
  <r>
    <x v="1"/>
    <m/>
    <x v="1"/>
    <x v="157"/>
    <s v="J05643250001"/>
    <s v="NTE"/>
    <n v="6411427"/>
    <m/>
    <s v="De: 00099021001 Transferencia de recursos para la reposición de recursos correspondiente a la TEC Nº 211 reporte adjunto"/>
    <m/>
    <m/>
    <m/>
    <m/>
    <m/>
    <m/>
    <n v="40000000"/>
    <n v="0"/>
    <s v="NO_CONCILIADO"/>
    <m/>
    <m/>
  </r>
  <r>
    <x v="0"/>
    <m/>
    <x v="0"/>
    <x v="158"/>
    <s v="O21391590002"/>
    <s v="BOD"/>
    <n v="2139159"/>
    <m/>
    <s v="00099021001 DEPOSITO DE EFECTIVO, DEPOSITANTE: º, CONCEPTO: POR COBRO INDEBIDO (SEGUNDAS NUPCIAS) DE LOLA CELESTINA CUNO CANASA (QEPD), CUENTA DE DEPOSITO: CUENTA UNICA DEL TESORO"/>
    <m/>
    <m/>
    <m/>
    <m/>
    <m/>
    <m/>
    <n v="0"/>
    <n v="800"/>
    <s v="NO_CONCILIADO"/>
    <m/>
    <m/>
  </r>
  <r>
    <x v="2"/>
    <m/>
    <x v="2"/>
    <x v="159"/>
    <s v="Q18756510002"/>
    <s v="CRV"/>
    <n v="1875651"/>
    <m/>
    <s v="NUMERO DE LIBRETA CUT: 00086011102 OPERACIÓN E18 TRANSFERENCIA DEL SISTEMA FINANCIERO POR CUENTA DE TERCEROS A LA CUT SOL. ESC. DE REPSOL E&amp;P BOLIVIA S.A."/>
    <m/>
    <m/>
    <m/>
    <m/>
    <m/>
    <m/>
    <n v="0"/>
    <n v="186896.88"/>
    <s v="NO_CONCILIADO"/>
    <m/>
    <m/>
  </r>
  <r>
    <x v="20"/>
    <m/>
    <x v="20"/>
    <x v="159"/>
    <s v="G24096130001"/>
    <s v="CVD"/>
    <n v="2409613"/>
    <m/>
    <s v="COBRO COSTOS DE PAPELERIA SEGUN TRANSFERENCIA DEL EXTERIOR POR ORDEN DE TRADERSOUT LIMITED REF: INVOICE ALPACA LIB. 00593012001 EMPRESA ESTATAL YACANA - RECURSOS PROPIOS"/>
    <m/>
    <m/>
    <m/>
    <m/>
    <m/>
    <m/>
    <n v="50"/>
    <n v="0"/>
    <s v="NO_CONCILIADO"/>
    <m/>
    <m/>
  </r>
  <r>
    <x v="9"/>
    <m/>
    <x v="9"/>
    <x v="159"/>
    <s v="B21395420002"/>
    <s v="BOD"/>
    <n v="2139542"/>
    <m/>
    <s v="00099021001 DEP.DE CHEQ.AJENOS,RET.DE CAM.,CONCEPTO: DEPÓSITO POR DOBLE PERCEPCION BENEFICIARIO: PASCUAL MARQUEZ TICONA,DEP.: GOBIERNO AUTONOMO MUNICIPAL DE LA PAZ , PROCEDENCIA: BANCO UNION S.A., CHEQUE: 67563, FECHA DE EMISION:12/09/2023/DJBR"/>
    <m/>
    <m/>
    <m/>
    <m/>
    <m/>
    <m/>
    <n v="0"/>
    <n v="2143.4899999999998"/>
    <s v="NO_CONCILIADO"/>
    <m/>
    <m/>
  </r>
  <r>
    <x v="9"/>
    <m/>
    <x v="9"/>
    <x v="159"/>
    <s v="B21395440002"/>
    <s v="BOD"/>
    <n v="2139544"/>
    <m/>
    <s v="00099021001 DEP.DE CHEQ.AJENOS,RET.DE CAM.,CONCEPTO: DEPÓSITO POR DOBLE PERCEPCION BENEFICIARIO: PASCUAL MARQUEZ TICONA,DEP.: GOBIERNO AUTONOMO MUNICIPAL DE LA PAZ , PROCEDENCIA: BANCO UNION S.A., CHEQUE: 67566, FECHA DE EMISION:12/09/2023/DJBR"/>
    <m/>
    <m/>
    <m/>
    <m/>
    <m/>
    <m/>
    <n v="0"/>
    <n v="2143.4899999999998"/>
    <s v="NO_CONCILIADO"/>
    <m/>
    <m/>
  </r>
  <r>
    <x v="9"/>
    <m/>
    <x v="9"/>
    <x v="159"/>
    <s v="B21395470002"/>
    <s v="BOD"/>
    <n v="2139547"/>
    <m/>
    <s v="00099021001 DEP.DE CHEQ.AJENOS,RET.DE CAM.,CONCEPTO: DEPÓSITO POR DOBLE PERCEPCION BENEFICIARIO: PASCUAL MARQUEZ TICONA,DEP.: GOBIERNO AUTONOMO MUNICIPAL DE LA PAZ , PROCEDENCIA: BANCO UNION S.A., CHEQUE: 67567, FECHA DE EMISION:12/09/2023"/>
    <m/>
    <m/>
    <m/>
    <m/>
    <m/>
    <m/>
    <n v="0"/>
    <n v="2143.4899999999998"/>
    <s v="NO_CONCILIADO"/>
    <m/>
    <m/>
  </r>
  <r>
    <x v="9"/>
    <m/>
    <x v="9"/>
    <x v="159"/>
    <s v="B21395500002"/>
    <s v="BOD"/>
    <n v="2139550"/>
    <m/>
    <s v="00099021001 DEP.DE CHEQ.AJENOS,RET.DE CAM.,CONCEPTO: DEPÓSITO POR DOBLE PERCEPCION BENEFICIARIO: PASCUAL MARQUEZ TICONA,DEP.: GOBIERNO AUTONOMO MUNICIPAL DE LA PAZ , PROCEDENCIA: BANCO UNION S.A., CHEQUE: 67565, FECHA DE EMISION:12/09/2023"/>
    <m/>
    <m/>
    <m/>
    <m/>
    <m/>
    <m/>
    <n v="0"/>
    <n v="2143.4899999999998"/>
    <s v="NO_CONCILIADO"/>
    <m/>
    <m/>
  </r>
  <r>
    <x v="9"/>
    <m/>
    <x v="9"/>
    <x v="159"/>
    <s v="B21395520002"/>
    <s v="BOD"/>
    <n v="2139552"/>
    <m/>
    <s v="00099021001 DEP.DE CHEQ.AJENOS,RET.DE CAM.,CONCEPTO: DEPÓSITO POR DOBLE PERCEPCION BENEFICIARIO: PASCUAL MARQUEZ TICONA,DEP.: GOBIERNO AUTONOMO MUNICIPAL DE LA PAZ , PROCEDENCIA: BANCO UNION S.A., CHEQUE: 67564, FECHA DE EMISION:12/09/2023"/>
    <m/>
    <m/>
    <m/>
    <m/>
    <m/>
    <m/>
    <n v="0"/>
    <n v="2143.4899999999998"/>
    <s v="NO_CONCILIADO"/>
    <m/>
    <m/>
  </r>
  <r>
    <x v="1"/>
    <m/>
    <x v="1"/>
    <x v="159"/>
    <s v="B21395640002"/>
    <s v="BOD"/>
    <n v="2139564"/>
    <m/>
    <s v="00099021001 DEP.DE CHEQ.AJENOS,RET.DE CAM.,CONCEPTO: PAGO POR INCAPACIDAD TEMPORAL -REEMBOLSO MINISTERIO DE ECONOMIA Y FINANZAS PUBLICAS,DEP.: CAJA NACIONAL DE SALUD , PROCEDENCIA: BANCO UNION S.A., CHEQUE: 33340, FECHA DE EMISION:12/09/2023"/>
    <m/>
    <m/>
    <m/>
    <m/>
    <m/>
    <m/>
    <n v="0"/>
    <n v="121797.89"/>
    <s v="NO_CONCILIADO"/>
    <m/>
    <m/>
  </r>
  <r>
    <x v="1"/>
    <m/>
    <x v="1"/>
    <x v="159"/>
    <s v="B21395660002"/>
    <s v="BOD"/>
    <n v="2139566"/>
    <m/>
    <s v="00099021001 DEP.DE CHEQ.AJENOS,RET.DE CAM.,CONCEPTO: PAGO POR INCAPACIDAD TEMPORAL -REEMBOLSO MINISTERIO DE ECONOMIA Y FINANZAS PUBLICAS,DEP.: CAJA NACIONAL DE SALUD , PROCEDENCIA: BANCO UNION S.A., CHEQUE: 33336, FECHA DE EMISION:12/09/2023"/>
    <m/>
    <m/>
    <m/>
    <m/>
    <m/>
    <m/>
    <n v="0"/>
    <n v="229883.88"/>
    <s v="NO_CONCILIADO"/>
    <m/>
    <m/>
  </r>
  <r>
    <x v="0"/>
    <m/>
    <x v="0"/>
    <x v="159"/>
    <s v="B21395860002"/>
    <s v="BOD"/>
    <n v="2139586"/>
    <m/>
    <s v="00099021001 DEP.DE CHEQ.AJENOS,RET.DE CAM.,CONCEPTO: PARTES BAJAS MEDICAS  MES DE JUNIO 2023,DEP.: CAJA DE SALUD DE LA BANCA PRIVADA , PROCEDENCIA: BANCO NACIONAL DE BOLIVIA S.A., CHEQUE: 9846538, FECHA DE EMISION:31/08/2023"/>
    <m/>
    <m/>
    <m/>
    <m/>
    <m/>
    <m/>
    <n v="0"/>
    <n v="13355.01"/>
    <s v="NO_CONCILIADO"/>
    <m/>
    <m/>
  </r>
  <r>
    <x v="0"/>
    <m/>
    <x v="0"/>
    <x v="159"/>
    <s v="O21396360002"/>
    <s v="BOD"/>
    <n v="2139636"/>
    <m/>
    <s v="00099021001 DEPOSITO DE EFECTIVO, DEPOSITANTE: YASCIRA NILDA PADILLA AGUILERA, CONCEPTO: DEVOLUCION DE SUELDOS Y SALARIOS, CUENTA DE DEPOSITO: CUENTA UNICA DEL TESORO"/>
    <m/>
    <m/>
    <m/>
    <m/>
    <m/>
    <m/>
    <n v="0"/>
    <n v="25887"/>
    <s v="NO_CONCILIADO"/>
    <m/>
    <m/>
  </r>
  <r>
    <x v="2"/>
    <m/>
    <x v="2"/>
    <x v="160"/>
    <s v="F0014033"/>
    <s v="NTE"/>
    <n v="6382860"/>
    <m/>
    <s v="De: 00086047004 DE: 00086047004 A:10000023012276 TRANSFERENCIA DE LA LIBRETAS 00086047004 MMAyA-Bs.-PROGRAMA PRONAREC III A LA CUENTA 10000023012276 TGN - DEVOLUCION DE RECURSOS AL TESORO POR MULTAS DE LAS GESTIONES 2020-2021- 2022, SEGUN INFORME INF/UCEP-RIEGO/UCOOR/ADM N° 0542/2023, HOJA DE RUTA UCEP-RIEGO/2023-38738 Y DOCUMENTACION ADJUNTO."/>
    <m/>
    <m/>
    <m/>
    <m/>
    <m/>
    <m/>
    <n v="1253164.8700000001"/>
    <n v="0"/>
    <s v="NO_CONCILIADO"/>
    <m/>
    <m/>
  </r>
  <r>
    <x v="41"/>
    <m/>
    <x v="41"/>
    <x v="160"/>
    <s v="O21398490002"/>
    <s v="BOD"/>
    <n v="2139849"/>
    <m/>
    <s v="00099021001 DEPOSITO DE EFECTIVO, DEPOSITANTE: BIKMAR ALVARADO TORREZ VILLARROEL, CONCEPTO: DEVOLUCION, CUENTA DE DEPOSITO: CUENTA UNICA DEL TESORO"/>
    <m/>
    <m/>
    <m/>
    <m/>
    <m/>
    <m/>
    <n v="0"/>
    <n v="3.84"/>
    <s v="CONCILIADO_PARCIAL"/>
    <m/>
    <m/>
  </r>
  <r>
    <x v="0"/>
    <m/>
    <x v="0"/>
    <x v="160"/>
    <s v="B21398600002"/>
    <s v="BOD"/>
    <n v="2139860"/>
    <m/>
    <s v="00099021001 DEP.DE CHEQ.AJENOS,RET.DE CAM.,CONCEPTO: PAULINA CAMACHO SOTO,DEP.: BANCO UNION SA , PROCEDENCIA: BANCO UNION S.A., CHEQUE: 196827, FECHA DE EMISION:14/09/2023"/>
    <m/>
    <m/>
    <m/>
    <m/>
    <m/>
    <m/>
    <n v="0"/>
    <n v="5170.4799999999996"/>
    <s v="NO_CONCILIADO"/>
    <m/>
    <m/>
  </r>
  <r>
    <x v="0"/>
    <m/>
    <x v="0"/>
    <x v="160"/>
    <s v="B21398630002"/>
    <s v="BOD"/>
    <n v="2139863"/>
    <m/>
    <s v="00099021001 DEP.DE CHEQ.AJENOS,RET.DE CAM.,CONCEPTO: GERMAN ARTURO MARAÑON MATIENZA,DEP.: BANCO UNION SA , PROCEDENCIA: BANCO UNION S.A., CHEQUE: 196826, FECHA DE EMISION:14/09/2023"/>
    <m/>
    <m/>
    <m/>
    <m/>
    <m/>
    <m/>
    <n v="0"/>
    <n v="8.84"/>
    <s v="NO_CONCILIADO"/>
    <m/>
    <m/>
  </r>
  <r>
    <x v="25"/>
    <m/>
    <x v="25"/>
    <x v="160"/>
    <s v="O21398740002"/>
    <s v="BOD"/>
    <n v="2139874"/>
    <m/>
    <s v="00099021001 DEPOSITO DE EFECTIVO, DEPOSITANTE: THANIA BELEN RIOS LLAVE, CONCEPTO: DEVOLUCION DE VIATICOS DE THANIA BELEN RIOS LLAVE - AGETIC, CUENTA DE DEPOSITO: CUENTA UNICA DEL TESORO/DJBR"/>
    <m/>
    <m/>
    <m/>
    <m/>
    <m/>
    <m/>
    <n v="0"/>
    <n v="371"/>
    <s v="NO_CONCILIADO"/>
    <m/>
    <m/>
  </r>
  <r>
    <x v="2"/>
    <m/>
    <x v="2"/>
    <x v="160"/>
    <s v="O21399060002"/>
    <s v="BOD"/>
    <n v="2139906"/>
    <m/>
    <s v="00086011102 DEPOSITO DE EFECTIVO, DEPOSITANTE: SOCIEDAD INDUSTRIAL TIERRA SA, CONCEPTO: PAGO DE MULTA DE ACUERDO A RESOLUCION ADMINISTRATIVA, CUENTA DE DEPOSITO: CUENTA UNICA DEL TESORO"/>
    <m/>
    <m/>
    <m/>
    <m/>
    <m/>
    <m/>
    <n v="0"/>
    <n v="90000"/>
    <s v="NO_CONCILIADO"/>
    <m/>
    <m/>
  </r>
  <r>
    <x v="8"/>
    <m/>
    <x v="8"/>
    <x v="161"/>
    <s v="S10690770002"/>
    <s v="CRV"/>
    <n v="1069077"/>
    <m/>
    <s v="||PAGO PRÉSTAMO IDA 2013-BO VCTO.15-09-2023 POR CUENTA DE COMIBOL, SEGÚN NOTA CITE: UNTE-206/2023 DEL 14/SEPT/2023, CAPITAL DEG134.859,00 INTERESES DEG6.068,66 LIBRETA NRO.00099021001 - RECURSOS ORDINARIOS (3987) MDRI"/>
    <m/>
    <m/>
    <m/>
    <m/>
    <m/>
    <m/>
    <n v="0"/>
    <n v="1297114.1100000001"/>
    <s v="NO_CONCILIADO"/>
    <m/>
    <m/>
  </r>
  <r>
    <x v="33"/>
    <m/>
    <x v="33"/>
    <x v="161"/>
    <s v="O21402900002"/>
    <s v="BOD"/>
    <n v="2140290"/>
    <m/>
    <s v="00099021001 DEPOSITO DE EFECTIVO, DEPOSITANTE: JUAN CARLOS TORRICO ALBINO, CONCEPTO: DEVOLUCION DE VIATICOS, CUENTA DE DEPOSITO: CUENTA UNICA DEL TESORO/DJBR"/>
    <m/>
    <m/>
    <m/>
    <m/>
    <m/>
    <m/>
    <n v="0"/>
    <n v="371"/>
    <s v="NO_CONCILIADO"/>
    <m/>
    <m/>
  </r>
  <r>
    <x v="8"/>
    <m/>
    <x v="8"/>
    <x v="162"/>
    <s v="G24149600003"/>
    <s v="CRV"/>
    <n v="2414960"/>
    <m/>
    <s v="PAGO A BID PRÉSTAMO 1075-SF-BO VCTO. 18-09-2023 POR CUENTA DE FNDR SEGÚN NOTA COD. LIQ. 017779 DE FECHA 07-09-2023, VALOR 18-09-2023 CAPITAL USD 42.924,39 INTERESES USD 15.579,79 LIBRETA NRO. 00099021001 TGN-RECURSOS ORDINARIOS - 3987 - MDRI"/>
    <m/>
    <m/>
    <m/>
    <m/>
    <m/>
    <m/>
    <n v="0"/>
    <n v="407189.09"/>
    <s v="NO_CONCILIADO"/>
    <m/>
    <m/>
  </r>
  <r>
    <x v="0"/>
    <m/>
    <x v="0"/>
    <x v="162"/>
    <s v="B21405230002"/>
    <s v="BOD"/>
    <n v="2140523"/>
    <m/>
    <s v="00099021001 DEP.DE CHEQ.AJENOS,RET.DE CAM.,CONCEPTO: JUAN MAMANI CONDORI,DEP.: BANCO UNION SA , PROCEDENCIA: BANCO UNION S.A., CHEQUE: 196832, FECHA DE EMISION:18/09/2023"/>
    <m/>
    <m/>
    <m/>
    <m/>
    <m/>
    <m/>
    <n v="0"/>
    <n v="4000"/>
    <s v="NO_CONCILIADO"/>
    <m/>
    <m/>
  </r>
  <r>
    <x v="49"/>
    <m/>
    <x v="49"/>
    <x v="162"/>
    <s v="O21405830002"/>
    <s v="BOD"/>
    <n v="2140583"/>
    <m/>
    <s v="00597029202 DEPOSITO DE EFECTIVO, DEPOSITANTE: PEDRO GONZALO OLMEDO VELASQUEZ, CONCEPTO: RESTITUCION AL DAÑO ECONOMICO CAUSADO A YLB, CUENTA DE DEPOSITO: CUENTA UNICA DEL TESORO"/>
    <m/>
    <m/>
    <m/>
    <m/>
    <m/>
    <m/>
    <n v="0"/>
    <n v="4680"/>
    <s v="NO_CONCILIADO"/>
    <m/>
    <m/>
  </r>
  <r>
    <x v="25"/>
    <m/>
    <x v="25"/>
    <x v="162"/>
    <s v="O21405990002"/>
    <s v="BOD"/>
    <n v="2140599"/>
    <m/>
    <s v="00099021001 DEPOSITO DE EFECTIVO, DEPOSITANTE: ROLY MARCELO HUASCO CHOQUE-AGETIC, CONCEPTO: DEPÓSITO POR DEVOLUCION DE PASAJES POR PARTE DE ROLY MARCELO HUASCO CHOQUE - AGETIC, CUENTA DE DEPOSITO: CUENTA UNICA DEL TESORO"/>
    <m/>
    <m/>
    <m/>
    <m/>
    <m/>
    <m/>
    <n v="0"/>
    <n v="1181"/>
    <s v="NO_CONCILIADO"/>
    <m/>
    <m/>
  </r>
  <r>
    <x v="25"/>
    <m/>
    <x v="25"/>
    <x v="162"/>
    <s v="O21406000002"/>
    <s v="BOD"/>
    <n v="2140600"/>
    <m/>
    <s v="00099021001 DEPOSITO DE EFECTIVO, DEPOSITANTE: ROLY MARCELO HUASCO CHOQUE-AGETIC, CONCEPTO: DEPÓSITO POR DEVOLUCION DE VIATICOS POR PARTE DE ROLY MARCELO HUASCO CHOQUE-AGETIC, CUENTA DE DEPOSITO: CUENTA UNICA DEL TESORO"/>
    <m/>
    <m/>
    <m/>
    <m/>
    <m/>
    <m/>
    <n v="0"/>
    <n v="556.5"/>
    <s v="NO_CONCILIADO"/>
    <m/>
    <m/>
  </r>
  <r>
    <x v="14"/>
    <m/>
    <x v="14"/>
    <x v="163"/>
    <s v="O21408200002"/>
    <s v="BOD"/>
    <n v="2140820"/>
    <m/>
    <s v="00099021001 DEPOSITO DE EFECTIVO, DEPOSITANTE: BERTHA BEATRIZ  ACARAPI, CONCEPTO: REPOSICION DE TARJETA DE INGRESO A LA OFICINA DE ASAMBLEA LEGISLATIVA PLURINACIONAL, CUENTA DE DEPOSITO: CUENTA UNICA DEL TESORO"/>
    <m/>
    <m/>
    <m/>
    <m/>
    <m/>
    <m/>
    <n v="0"/>
    <n v="120"/>
    <s v="NO_CONCILIADO"/>
    <m/>
    <m/>
  </r>
  <r>
    <x v="1"/>
    <m/>
    <x v="1"/>
    <x v="164"/>
    <s v="Q18790310002"/>
    <s v="CRV"/>
    <n v="1879031"/>
    <m/>
    <s v="NUMERO DE LIBRETA CUT: 00099021001 OPERACIÓN E18 TRANSFERENCIA DEL SISTEMA FINANCIERO POR CUENTA DE TERCEROS A LA CUT POR DEVOLUCIÓN PAGO CC NO COBRADOS ABRIL 2023"/>
    <m/>
    <m/>
    <m/>
    <m/>
    <m/>
    <m/>
    <n v="0"/>
    <n v="1265711.49"/>
    <s v="NO_CONCILIADO"/>
    <m/>
    <m/>
  </r>
  <r>
    <x v="0"/>
    <m/>
    <x v="0"/>
    <x v="164"/>
    <s v="O21411390002"/>
    <s v="BOD"/>
    <n v="2141139"/>
    <m/>
    <s v="00099021001 DEPOSITO DE EFECTIVO, DEPOSITANTE: FERNANDO MERCADO PEREIRA, CONCEPTO: REVERSION DE BOLETA HABER MENSUAL, CUENTA DE DEPOSITO: CUENTA UNICA DEL TESORO"/>
    <m/>
    <m/>
    <m/>
    <m/>
    <m/>
    <m/>
    <n v="0"/>
    <n v="9941.24"/>
    <s v="NO_CONCILIADO"/>
    <m/>
    <m/>
  </r>
  <r>
    <x v="0"/>
    <m/>
    <x v="0"/>
    <x v="164"/>
    <s v="B21411690002"/>
    <s v="BOD"/>
    <n v="2141169"/>
    <m/>
    <s v="00099021001 DEP.DE CHEQ.AJENOS,RET.DE CAM.,CONCEPTO: PAGO POA DESCUENTO RECURSOS PUBLICOS,DEP.: CAJA NACIONAL DE SALUD , PROCEDENCIA: BANCO UNION S.A., CHEQUE: 70476, FECHA DE EMISION:19/09/2023"/>
    <m/>
    <m/>
    <m/>
    <m/>
    <m/>
    <m/>
    <n v="0"/>
    <n v="12790.75"/>
    <s v="NO_CONCILIADO"/>
    <m/>
    <m/>
  </r>
  <r>
    <x v="0"/>
    <m/>
    <x v="0"/>
    <x v="164"/>
    <s v="B21411710002"/>
    <s v="BOD"/>
    <n v="2141171"/>
    <m/>
    <s v="00099021001 DEP.DE CHEQ.AJENOS,RET.DE CAM.,CONCEPTO: JUAN AQUILINO PEREZ CALANI,DEP.: BANCO UNION S.A. , PROCEDENCIA: BANCO UNION S.A., CHEQUE: 196839, FECHA DE EMISION:20/09/2023"/>
    <m/>
    <m/>
    <m/>
    <m/>
    <m/>
    <m/>
    <n v="0"/>
    <n v="5128.49"/>
    <s v="NO_CONCILIADO"/>
    <m/>
    <m/>
  </r>
  <r>
    <x v="0"/>
    <m/>
    <x v="0"/>
    <x v="165"/>
    <s v="O21414410002"/>
    <s v="BOD"/>
    <n v="2141441"/>
    <m/>
    <s v="00099021001 DEPOSITO DE EFECTIVO, DEPOSITANTE: JEANETTE  ELSA  BUSTAMANTE  ORELLANA, CONCEPTO: DEVOLUCION EXCEDENTE DEL ESCALON PROFESIONAL, CUENTA DE DEPOSITO: CUENTA UNICA DEL TESORO"/>
    <m/>
    <m/>
    <m/>
    <m/>
    <m/>
    <m/>
    <n v="0"/>
    <n v="58948.4"/>
    <s v="NO_CONCILIADO"/>
    <m/>
    <m/>
  </r>
  <r>
    <x v="0"/>
    <m/>
    <x v="0"/>
    <x v="165"/>
    <s v="O21414880002"/>
    <s v="BOD"/>
    <n v="2141488"/>
    <m/>
    <s v="00099021001 DEPOSITO DE EFECTIVO, DEPOSITANTE: JOSE ANTONIO SILVA MIER, CONCEPTO: DEVOLUCION DE MAXIMA REMUNERACION ECONOMICA PERCIBIDA MES ENERO 2023, CUENTA DE DEPOSITO: CUENTA UNICA DEL TESORO"/>
    <m/>
    <m/>
    <m/>
    <m/>
    <m/>
    <m/>
    <n v="0"/>
    <n v="1900"/>
    <s v="NO_CONCILIADO"/>
    <m/>
    <m/>
  </r>
  <r>
    <x v="15"/>
    <m/>
    <x v="15"/>
    <x v="166"/>
    <s v="S10695290004"/>
    <s v="COB"/>
    <n v="1069529"/>
    <m/>
    <s v="||VENTA DE DIVISAS S/G NOTAS GAFC-1775 DFC/URTE-0281/2023, 108/2023 Y ASIG. DIV. P/MEFP, 21/09/2023 REF.:EMISION CARTA DE CREDITO I-2023-44,COMISION EMISION L/C 0,15% S/USD3.075.780,10.- POR 300 DIAS REEMB.GSTS.COM. BS220.-Y EMI. CBTE. CONT. BS50.- LIB 00513042001 YPFB - OPERACIONES GNEE"/>
    <m/>
    <m/>
    <m/>
    <m/>
    <m/>
    <m/>
    <n v="26644.85"/>
    <n v="0"/>
    <s v="NO_CONCILIADO"/>
    <m/>
    <m/>
  </r>
  <r>
    <x v="42"/>
    <m/>
    <x v="42"/>
    <x v="166"/>
    <s v="O21418620002"/>
    <s v="BOD"/>
    <n v="2141862"/>
    <m/>
    <s v="00865012001 DEPOSITO DE EFECTIVO, DEPOSITANTE: FONDESIF, CONCEPTO: DEVOLUCION DE HABER MENSUAL DEL MES DE AGOSTO CONSULTOR INDIVIDUAL DE LINEA, CUENTA DE DEPOSITO: CUENTA UNICA DEL TESORO"/>
    <m/>
    <m/>
    <m/>
    <m/>
    <m/>
    <m/>
    <n v="0"/>
    <n v="524"/>
    <s v="NO_CONCILIADO"/>
    <m/>
    <m/>
  </r>
  <r>
    <x v="8"/>
    <m/>
    <x v="8"/>
    <x v="167"/>
    <s v="G24221200002"/>
    <s v="CRV"/>
    <n v="2422120"/>
    <m/>
    <s v="PAGO A BID PRÉSTAMO 1116-SF-BO VCTO. 25-09-2023 POR CUENTA DE GOB.AUT.DEPT.TARIJA SEGÚN NOTA COD. LIQ. 017775 DE FECHA 14-09-2023, VALOR 25-09-2023 CAPITAL USD 7.531,83 INTERESES USD 3.037,49 LIBRETA N° 00099021001 TGN-RECURSOS ORDINARIOS 3987 - ALIVIO MDRI"/>
    <m/>
    <m/>
    <m/>
    <m/>
    <m/>
    <m/>
    <n v="0"/>
    <n v="73562.47"/>
    <s v="NO_CONCILIADO"/>
    <m/>
    <m/>
  </r>
  <r>
    <x v="1"/>
    <m/>
    <x v="1"/>
    <x v="167"/>
    <s v="J05661160002"/>
    <s v="NTE"/>
    <n v="6535295"/>
    <m/>
    <s v="A:00099021001 Transferencia que realizamos a solicitud de la Unidad de Administración e Información Salarial mediante nota CITE: MEFP/VTCP/DGPOT/UAIS/No 1541/2023, informe MEFP/VTCP/DGPOT/UAIS/No. 124/2023 para la reversión definitiva de las Boletas de Pago solicitadas por varias entidades consignadas en el comprobante de pago No. 19050 H.R. 2023-00751-R"/>
    <m/>
    <m/>
    <m/>
    <m/>
    <m/>
    <m/>
    <n v="0"/>
    <n v="31857"/>
    <s v="NO_CONCILIADO"/>
    <m/>
    <m/>
  </r>
  <r>
    <x v="41"/>
    <m/>
    <x v="41"/>
    <x v="167"/>
    <s v="O21420920002"/>
    <s v="BOD"/>
    <n v="2142092"/>
    <m/>
    <s v="00099021001 DEPOSITO DE EFECTIVO, DEPOSITANTE: MINISTERIO DE SALUD Y DEPORTES, CONCEPTO: DEVOLUCION DE SUELDOS Y SALARIOS, CUENTA DE DEPOSITO: CUENTA UNICA DEL TESORO"/>
    <m/>
    <m/>
    <m/>
    <m/>
    <m/>
    <m/>
    <n v="0"/>
    <n v="0.05"/>
    <s v="CONCILIADO_PARCIAL"/>
    <m/>
    <m/>
  </r>
  <r>
    <x v="51"/>
    <m/>
    <x v="51"/>
    <x v="167"/>
    <s v="O21421360002"/>
    <s v="BOD"/>
    <n v="2142136"/>
    <m/>
    <s v="00347012002 DEPOSITO DE EFECTIVO, DEPOSITANTE: INTECSA SRL, CONCEPTO: DEVOLUCION DE FONDOS POR DEPÓSITO EXECIVO, CUENTA DE DEPOSITO: CUENTA UNICA DEL TESORO"/>
    <m/>
    <m/>
    <m/>
    <m/>
    <m/>
    <m/>
    <n v="0"/>
    <n v="2814"/>
    <s v="NO_CONCILIADO"/>
    <m/>
    <m/>
  </r>
  <r>
    <x v="1"/>
    <m/>
    <x v="1"/>
    <x v="167"/>
    <s v="O21421730002"/>
    <s v="BOD"/>
    <n v="2142173"/>
    <m/>
    <s v="00099021001 DEPOSITO DE EFECTIVO, DEPOSITANTE: ALVARO MARCO ANTONIO CABA OLIVAREZ, CONCEPTO: CITE:MEFP/VTCP/DGPOT/UAIS-CPI/N°030/2016 REGULARIZACION:MAYO-JUNIO 2023, CUENTA DE DEPOSITO: CUENTA UNICA DEL TESORO"/>
    <m/>
    <m/>
    <m/>
    <m/>
    <m/>
    <m/>
    <n v="0"/>
    <n v="13500"/>
    <s v="NO_CONCILIADO"/>
    <m/>
    <m/>
  </r>
  <r>
    <x v="41"/>
    <m/>
    <x v="41"/>
    <x v="168"/>
    <s v="Q18821940002"/>
    <s v="CRV"/>
    <n v="1882194"/>
    <m/>
    <s v="NUMERO DE LIBRETA CUT: 00046024102 OPERACIÓN E75 TRANSFERENCIA DE LA CUENTA FISCAL BUN A LA CUT EN MN TRANSFERENCIA DE FONDOS A SOLICITUD DE: GOBIERNO AUTONOMO DEPARTAMENTAL DE LA PAZ CITE: GADLP/SDEF/DF/UTCP/NEX-101/2023 CUENTA CUT 3987 LIBRETA NÂ° 00046024102 TRANSFERENCIAS GOBERNACIONES - SEDE"/>
    <m/>
    <m/>
    <m/>
    <m/>
    <m/>
    <m/>
    <n v="0"/>
    <n v="15177"/>
    <s v="NO_CONCILIADO"/>
    <m/>
    <m/>
  </r>
  <r>
    <x v="8"/>
    <m/>
    <x v="8"/>
    <x v="168"/>
    <s v="S10697730001"/>
    <s v="COB"/>
    <n v="1069773"/>
    <m/>
    <s v="COBRO DE||ÚTILES POR LA ELABORACIÓN DE COMPROBANTE CONTABLE N°1069772 POR EL PRIMER DESEMB. DE RECURSOS AL TGN REPRESENTADO POR EL MEFP, CRED. EXT. FIREPRO, MEFP/VTCP/DGCP/UEPS/N°1393/2022 (TRAM-14943) DE LA LIBRETA N°0009902100 TGN-RECURSOS ORDINARIOS, COSTO ÚTILES DE ESCRITORIO"/>
    <m/>
    <m/>
    <m/>
    <m/>
    <m/>
    <m/>
    <n v="50"/>
    <n v="0"/>
    <s v="NO_CONCILIADO"/>
    <m/>
    <m/>
  </r>
  <r>
    <x v="0"/>
    <m/>
    <x v="0"/>
    <x v="168"/>
    <s v="O21424110002"/>
    <s v="BOD"/>
    <n v="2142411"/>
    <m/>
    <s v="00099021001 DEPOSITO DE EFECTIVO, DEPOSITANTE: DENNIS LEOPOLDO FERNANDEZ ROMANO, CONCEPTO: REPARACION DE DAÑO, CUENTA DE DEPOSITO: CUENTA UNICA DEL TESORO"/>
    <m/>
    <m/>
    <m/>
    <m/>
    <m/>
    <m/>
    <n v="0"/>
    <n v="4087.2"/>
    <s v="NO_CONCILIADO"/>
    <m/>
    <m/>
  </r>
  <r>
    <x v="2"/>
    <m/>
    <x v="2"/>
    <x v="169"/>
    <s v="O21427500002"/>
    <s v="BOD"/>
    <n v="2142750"/>
    <m/>
    <s v="00086058003 DEPOSITO DE EFECTIVO, DEPOSITANTE: CRHISTIAN  ZAMBRANA ARTEAGA, CONCEPTO: DEVOLUCION DE HONORARIOS, CUENTA DE DEPOSITO: CUENTA UNICA DEL TESORO"/>
    <m/>
    <m/>
    <m/>
    <m/>
    <m/>
    <m/>
    <n v="0"/>
    <n v="671"/>
    <s v="NO_CONCILIADO"/>
    <m/>
    <m/>
  </r>
  <r>
    <x v="0"/>
    <m/>
    <x v="0"/>
    <x v="169"/>
    <s v="O21427550002"/>
    <s v="BOD"/>
    <n v="2142755"/>
    <m/>
    <s v="00099021001 DEPOSITO DE EFECTIVO, DEPOSITANTE: ROSA AMALIA QUISBERT DE MARCA, CONCEPTO: DEVOLUCION DE RETROACTIVO, CUENTA DE DEPOSITO: CUENTA UNICA DEL TESORO"/>
    <m/>
    <m/>
    <m/>
    <m/>
    <m/>
    <m/>
    <n v="0"/>
    <n v="200"/>
    <s v="NO_CONCILIADO"/>
    <m/>
    <m/>
  </r>
  <r>
    <x v="7"/>
    <m/>
    <x v="7"/>
    <x v="170"/>
    <s v="T04500340001"/>
    <s v="DEV"/>
    <n v="450034"/>
    <m/>
    <s v="CONTABILIZACION ORDENES DE TRANSFERENCIA GRACOS"/>
    <m/>
    <m/>
    <m/>
    <m/>
    <m/>
    <m/>
    <n v="31882132.77"/>
    <n v="0"/>
    <s v="NO_CONCILIADO"/>
    <m/>
    <m/>
  </r>
  <r>
    <x v="7"/>
    <m/>
    <x v="7"/>
    <x v="170"/>
    <s v="T04500360001"/>
    <s v="DEV"/>
    <n v="450036"/>
    <m/>
    <s v="CONTABILIZACION ORDENES DE TRANSFERENCIA GRACOS"/>
    <m/>
    <m/>
    <m/>
    <m/>
    <m/>
    <m/>
    <n v="5704334.9000000004"/>
    <n v="0"/>
    <s v="NO_CONCILIADO"/>
    <m/>
    <m/>
  </r>
  <r>
    <x v="7"/>
    <m/>
    <x v="7"/>
    <x v="170"/>
    <s v="T04500380001"/>
    <s v="DEV"/>
    <n v="450038"/>
    <m/>
    <s v="CONTABILIZACION ORDENES DE TRANSFERENCIA GRACOS"/>
    <m/>
    <m/>
    <m/>
    <m/>
    <m/>
    <m/>
    <n v="8270.83"/>
    <n v="0"/>
    <s v="NO_CONCILIADO"/>
    <m/>
    <m/>
  </r>
  <r>
    <x v="7"/>
    <m/>
    <x v="7"/>
    <x v="170"/>
    <s v="T04500400001"/>
    <s v="DEV"/>
    <n v="450040"/>
    <m/>
    <s v="CONTABILIZACION ORDENES DE TRANSFERENCIA GRACOS"/>
    <m/>
    <m/>
    <m/>
    <m/>
    <m/>
    <m/>
    <n v="14013.95"/>
    <n v="0"/>
    <s v="NO_CONCILIADO"/>
    <m/>
    <m/>
  </r>
  <r>
    <x v="7"/>
    <m/>
    <x v="7"/>
    <x v="170"/>
    <s v="T04500420001"/>
    <s v="DEV"/>
    <n v="450042"/>
    <m/>
    <s v="CONTABILIZACION ORDENES DE TRANSFERENCIA GRACOS"/>
    <m/>
    <m/>
    <m/>
    <m/>
    <m/>
    <m/>
    <n v="461.95"/>
    <n v="0"/>
    <s v="NO_CONCILIADO"/>
    <m/>
    <m/>
  </r>
  <r>
    <x v="7"/>
    <m/>
    <x v="7"/>
    <x v="170"/>
    <s v="T04500440001"/>
    <s v="DEV"/>
    <n v="450044"/>
    <m/>
    <s v="CONTABILIZACION ORDENES DE TRANSFERENCIA GRACOS"/>
    <m/>
    <m/>
    <m/>
    <m/>
    <m/>
    <m/>
    <n v="441.44"/>
    <n v="0"/>
    <s v="NO_CONCILIADO"/>
    <m/>
    <m/>
  </r>
  <r>
    <x v="7"/>
    <m/>
    <x v="7"/>
    <x v="170"/>
    <s v="T04500460001"/>
    <s v="DEV"/>
    <n v="450046"/>
    <m/>
    <s v="CONTABILIZACION ORDENES DE TRANSFERENCIA GRACOS"/>
    <m/>
    <m/>
    <m/>
    <m/>
    <m/>
    <m/>
    <n v="11594.09"/>
    <n v="0"/>
    <s v="NO_CONCILIADO"/>
    <m/>
    <m/>
  </r>
  <r>
    <x v="7"/>
    <m/>
    <x v="7"/>
    <x v="170"/>
    <s v="T04500480001"/>
    <s v="DEV"/>
    <n v="450048"/>
    <m/>
    <s v="CONTABILIZACION ORDENES DE TRANSFERENCIA GRACOS"/>
    <m/>
    <m/>
    <m/>
    <m/>
    <m/>
    <m/>
    <n v="11594.09"/>
    <n v="0"/>
    <s v="NO_CONCILIADO"/>
    <m/>
    <m/>
  </r>
  <r>
    <x v="7"/>
    <m/>
    <x v="7"/>
    <x v="170"/>
    <s v="T04500500001"/>
    <s v="DEV"/>
    <n v="450050"/>
    <m/>
    <s v="CONTABILIZACION ORDENES DE TRANSFERENCIA GRACOS"/>
    <m/>
    <m/>
    <m/>
    <m/>
    <m/>
    <m/>
    <n v="11594.09"/>
    <n v="0"/>
    <s v="NO_CONCILIADO"/>
    <m/>
    <m/>
  </r>
  <r>
    <x v="7"/>
    <m/>
    <x v="7"/>
    <x v="170"/>
    <s v="T04500520001"/>
    <s v="DEV"/>
    <n v="450052"/>
    <m/>
    <s v="CONTABILIZACION ORDENES DE TRANSFERENCIA GRACOS"/>
    <m/>
    <m/>
    <m/>
    <m/>
    <m/>
    <m/>
    <n v="11594.09"/>
    <n v="0"/>
    <s v="NO_CONCILIADO"/>
    <m/>
    <m/>
  </r>
  <r>
    <x v="7"/>
    <m/>
    <x v="7"/>
    <x v="170"/>
    <s v="T04500600001"/>
    <s v="DEV"/>
    <n v="450060"/>
    <m/>
    <s v="CONTABILIZACION ORDENES DE TRANSFERENCIA GRACOS"/>
    <m/>
    <m/>
    <m/>
    <m/>
    <m/>
    <m/>
    <n v="2923.11"/>
    <n v="0"/>
    <s v="NO_CONCILIADO"/>
    <m/>
    <m/>
  </r>
  <r>
    <x v="7"/>
    <m/>
    <x v="7"/>
    <x v="170"/>
    <s v="T04500540001"/>
    <s v="DEV"/>
    <n v="450054"/>
    <m/>
    <s v="CONTABILIZACION ORDENES DE TRANSFERENCIA GRACOS"/>
    <m/>
    <m/>
    <m/>
    <m/>
    <m/>
    <m/>
    <n v="11594.09"/>
    <n v="0"/>
    <s v="NO_CONCILIADO"/>
    <m/>
    <m/>
  </r>
  <r>
    <x v="7"/>
    <m/>
    <x v="7"/>
    <x v="170"/>
    <s v="T04500560001"/>
    <s v="DEV"/>
    <n v="450056"/>
    <m/>
    <s v="CONTABILIZACION ORDENES DE TRANSFERENCIA GRACOS"/>
    <m/>
    <m/>
    <m/>
    <m/>
    <m/>
    <m/>
    <n v="212547.56"/>
    <n v="0"/>
    <s v="NO_CONCILIADO"/>
    <m/>
    <m/>
  </r>
  <r>
    <x v="7"/>
    <m/>
    <x v="7"/>
    <x v="170"/>
    <s v="T04500580001"/>
    <s v="DEV"/>
    <n v="450058"/>
    <m/>
    <s v="CONTABILIZACION ORDENES DE TRANSFERENCIA GRACOS"/>
    <m/>
    <m/>
    <m/>
    <m/>
    <m/>
    <m/>
    <n v="4952.8500000000004"/>
    <n v="0"/>
    <s v="NO_CONCILIADO"/>
    <m/>
    <m/>
  </r>
  <r>
    <x v="7"/>
    <m/>
    <x v="7"/>
    <x v="170"/>
    <s v="T04500620001"/>
    <s v="DEV"/>
    <n v="450062"/>
    <m/>
    <s v="CONTABILIZACION ORDENES DE TRANSFERENCIA GRACOS"/>
    <m/>
    <m/>
    <m/>
    <m/>
    <m/>
    <m/>
    <n v="163.27000000000001"/>
    <n v="0"/>
    <s v="NO_CONCILIADO"/>
    <m/>
    <m/>
  </r>
  <r>
    <x v="7"/>
    <m/>
    <x v="7"/>
    <x v="170"/>
    <s v="T04500640001"/>
    <s v="DEV"/>
    <n v="450064"/>
    <m/>
    <s v="CONTABILIZACION ORDENES DE TRANSFERENCIA GRACOS"/>
    <m/>
    <m/>
    <m/>
    <m/>
    <m/>
    <m/>
    <n v="156"/>
    <n v="0"/>
    <s v="NO_CONCILIADO"/>
    <m/>
    <m/>
  </r>
  <r>
    <x v="7"/>
    <m/>
    <x v="7"/>
    <x v="170"/>
    <s v="T04500660001"/>
    <s v="DEV"/>
    <n v="450066"/>
    <m/>
    <s v="CONTABILIZACION ORDENES DE TRANSFERENCIA GRACOS"/>
    <m/>
    <m/>
    <m/>
    <m/>
    <m/>
    <m/>
    <n v="4097.62"/>
    <n v="0"/>
    <s v="NO_CONCILIADO"/>
    <m/>
    <m/>
  </r>
  <r>
    <x v="7"/>
    <m/>
    <x v="7"/>
    <x v="170"/>
    <s v="T04500680001"/>
    <s v="DEV"/>
    <n v="450068"/>
    <m/>
    <s v="CONTABILIZACION ORDENES DE TRANSFERENCIA GRACOS"/>
    <m/>
    <m/>
    <m/>
    <m/>
    <m/>
    <m/>
    <n v="4097.62"/>
    <n v="0"/>
    <s v="NO_CONCILIADO"/>
    <m/>
    <m/>
  </r>
  <r>
    <x v="7"/>
    <m/>
    <x v="7"/>
    <x v="170"/>
    <s v="T04500700001"/>
    <s v="DEV"/>
    <n v="450070"/>
    <m/>
    <s v="CONTABILIZACION ORDENES DE TRANSFERENCIA GRACOS"/>
    <m/>
    <m/>
    <m/>
    <m/>
    <m/>
    <m/>
    <n v="4097.62"/>
    <n v="0"/>
    <s v="NO_CONCILIADO"/>
    <m/>
    <m/>
  </r>
  <r>
    <x v="7"/>
    <m/>
    <x v="7"/>
    <x v="170"/>
    <s v="T04500720001"/>
    <s v="DEV"/>
    <n v="450072"/>
    <m/>
    <s v="CONTABILIZACION ORDENES DE TRANSFERENCIA GRACOS"/>
    <m/>
    <m/>
    <m/>
    <m/>
    <m/>
    <m/>
    <n v="4097.62"/>
    <n v="0"/>
    <s v="NO_CONCILIADO"/>
    <m/>
    <m/>
  </r>
  <r>
    <x v="7"/>
    <m/>
    <x v="7"/>
    <x v="170"/>
    <s v="T04500740001"/>
    <s v="DEV"/>
    <n v="450074"/>
    <m/>
    <s v="CONTABILIZACION ORDENES DE TRANSFERENCIA GRACOS"/>
    <m/>
    <m/>
    <m/>
    <m/>
    <m/>
    <m/>
    <n v="4097.62"/>
    <n v="0"/>
    <s v="NO_CONCILIADO"/>
    <m/>
    <m/>
  </r>
  <r>
    <x v="7"/>
    <m/>
    <x v="7"/>
    <x v="170"/>
    <s v="T04500760001"/>
    <s v="DEV"/>
    <n v="450076"/>
    <m/>
    <s v="CONTABILIZACION ORDENES DE TRANSFERENCIA GRACOS"/>
    <m/>
    <m/>
    <m/>
    <m/>
    <m/>
    <m/>
    <n v="38490.839999999997"/>
    <n v="0"/>
    <s v="NO_CONCILIADO"/>
    <m/>
    <m/>
  </r>
  <r>
    <x v="7"/>
    <m/>
    <x v="7"/>
    <x v="170"/>
    <s v="T04500780001"/>
    <s v="DEV"/>
    <n v="450078"/>
    <m/>
    <s v="CONTABILIZACION ORDENES DE TRANSFERENCIA GRACOS"/>
    <m/>
    <m/>
    <m/>
    <m/>
    <m/>
    <m/>
    <n v="22716.82"/>
    <n v="0"/>
    <s v="NO_CONCILIADO"/>
    <m/>
    <m/>
  </r>
  <r>
    <x v="7"/>
    <m/>
    <x v="7"/>
    <x v="170"/>
    <s v="T04500800001"/>
    <s v="DEV"/>
    <n v="450080"/>
    <m/>
    <s v="CONTABILIZACION ORDENES DE TRANSFERENCIA GRACOS"/>
    <m/>
    <m/>
    <m/>
    <m/>
    <m/>
    <m/>
    <n v="1268.83"/>
    <n v="0"/>
    <s v="NO_CONCILIADO"/>
    <m/>
    <m/>
  </r>
  <r>
    <x v="7"/>
    <m/>
    <x v="7"/>
    <x v="170"/>
    <s v="T04500820001"/>
    <s v="DEV"/>
    <n v="450082"/>
    <m/>
    <s v="CONTABILIZACION ORDENES DE TRANSFERENCIA GRACOS"/>
    <m/>
    <m/>
    <m/>
    <m/>
    <m/>
    <m/>
    <n v="1212.3699999999999"/>
    <n v="0"/>
    <s v="NO_CONCILIADO"/>
    <m/>
    <m/>
  </r>
  <r>
    <x v="7"/>
    <m/>
    <x v="7"/>
    <x v="170"/>
    <s v="T04500840001"/>
    <s v="DEV"/>
    <n v="450084"/>
    <m/>
    <s v="CONTABILIZACION ORDENES DE TRANSFERENCIA GRACOS"/>
    <m/>
    <m/>
    <m/>
    <m/>
    <m/>
    <m/>
    <n v="31844.46"/>
    <n v="0"/>
    <s v="NO_CONCILIADO"/>
    <m/>
    <m/>
  </r>
  <r>
    <x v="7"/>
    <m/>
    <x v="7"/>
    <x v="170"/>
    <s v="T04500860001"/>
    <s v="DEV"/>
    <n v="450086"/>
    <m/>
    <s v="CONTABILIZACION ORDENES DE TRANSFERENCIA GRACOS"/>
    <m/>
    <m/>
    <m/>
    <m/>
    <m/>
    <m/>
    <n v="31844.46"/>
    <n v="0"/>
    <s v="NO_CONCILIADO"/>
    <m/>
    <m/>
  </r>
  <r>
    <x v="7"/>
    <m/>
    <x v="7"/>
    <x v="170"/>
    <s v="T04500880001"/>
    <s v="DEV"/>
    <n v="450088"/>
    <m/>
    <s v="CONTABILIZACION ORDENES DE TRANSFERENCIA GRACOS"/>
    <m/>
    <m/>
    <m/>
    <m/>
    <m/>
    <m/>
    <n v="31844.46"/>
    <n v="0"/>
    <s v="NO_CONCILIADO"/>
    <m/>
    <m/>
  </r>
  <r>
    <x v="7"/>
    <m/>
    <x v="7"/>
    <x v="170"/>
    <s v="T04500900001"/>
    <s v="DEV"/>
    <n v="450090"/>
    <m/>
    <s v="CONTABILIZACION ORDENES DE TRANSFERENCIA GRACOS"/>
    <m/>
    <m/>
    <m/>
    <m/>
    <m/>
    <m/>
    <n v="31844.46"/>
    <n v="0"/>
    <s v="NO_CONCILIADO"/>
    <m/>
    <m/>
  </r>
  <r>
    <x v="7"/>
    <m/>
    <x v="7"/>
    <x v="170"/>
    <s v="T04500920001"/>
    <s v="DEV"/>
    <n v="450092"/>
    <m/>
    <s v="CONTABILIZACION ORDENES DE TRANSFERENCIA GRACOS"/>
    <m/>
    <m/>
    <m/>
    <m/>
    <m/>
    <m/>
    <n v="31844.46"/>
    <n v="0"/>
    <s v="NO_CONCILIADO"/>
    <m/>
    <m/>
  </r>
  <r>
    <x v="7"/>
    <m/>
    <x v="7"/>
    <x v="170"/>
    <s v="T04500940001"/>
    <s v="DEV"/>
    <n v="450094"/>
    <m/>
    <s v="CONTABILIZACION ORDENES DE TRANSFERENCIA GRACOS"/>
    <m/>
    <m/>
    <m/>
    <m/>
    <m/>
    <m/>
    <n v="38028.89"/>
    <n v="0"/>
    <s v="NO_CONCILIADO"/>
    <m/>
    <m/>
  </r>
  <r>
    <x v="7"/>
    <m/>
    <x v="7"/>
    <x v="170"/>
    <s v="T04500960001"/>
    <s v="DEV"/>
    <n v="450096"/>
    <m/>
    <s v="CONTABILIZACION ORDENES DE TRANSFERENCIA GRACOS"/>
    <m/>
    <m/>
    <m/>
    <m/>
    <m/>
    <m/>
    <n v="3941.62"/>
    <n v="0"/>
    <s v="NO_CONCILIADO"/>
    <m/>
    <m/>
  </r>
  <r>
    <x v="7"/>
    <m/>
    <x v="7"/>
    <x v="170"/>
    <s v="T04500980001"/>
    <s v="DEV"/>
    <n v="450098"/>
    <m/>
    <s v="CONTABILIZACION ORDENES DE TRANSFERENCIA GRACOS"/>
    <m/>
    <m/>
    <m/>
    <m/>
    <m/>
    <m/>
    <n v="3934.35"/>
    <n v="0"/>
    <s v="NO_CONCILIADO"/>
    <m/>
    <m/>
  </r>
  <r>
    <x v="7"/>
    <m/>
    <x v="7"/>
    <x v="170"/>
    <s v="T04499060001"/>
    <s v="DEV"/>
    <n v="449906"/>
    <m/>
    <s v="CONTABILIZACION ORDENES DE TRANSFERENCIA GRACOS"/>
    <m/>
    <m/>
    <m/>
    <m/>
    <m/>
    <m/>
    <n v="1739109.13"/>
    <n v="0"/>
    <s v="NO_CONCILIADO"/>
    <m/>
    <m/>
  </r>
  <r>
    <x v="7"/>
    <m/>
    <x v="7"/>
    <x v="170"/>
    <s v="T04499080001"/>
    <s v="DEV"/>
    <n v="449908"/>
    <m/>
    <s v="CONTABILIZACION ORDENES DE TRANSFERENCIA GRACOS"/>
    <m/>
    <m/>
    <m/>
    <m/>
    <m/>
    <m/>
    <n v="1739109.13"/>
    <n v="0"/>
    <s v="NO_CONCILIADO"/>
    <m/>
    <m/>
  </r>
  <r>
    <x v="7"/>
    <m/>
    <x v="7"/>
    <x v="170"/>
    <s v="T04499100001"/>
    <s v="DEV"/>
    <n v="449910"/>
    <m/>
    <s v="CONTABILIZACION ORDENES DE TRANSFERENCIA GRACOS"/>
    <m/>
    <m/>
    <m/>
    <m/>
    <m/>
    <m/>
    <n v="1739109.13"/>
    <n v="0"/>
    <s v="NO_CONCILIADO"/>
    <m/>
    <m/>
  </r>
  <r>
    <x v="7"/>
    <m/>
    <x v="7"/>
    <x v="170"/>
    <s v="T04499120001"/>
    <s v="DEV"/>
    <n v="449912"/>
    <m/>
    <s v="CONTABILIZACION ORDENES DE TRANSFERENCIA GRACOS"/>
    <m/>
    <m/>
    <m/>
    <m/>
    <m/>
    <m/>
    <n v="1739109.13"/>
    <n v="0"/>
    <s v="NO_CONCILIADO"/>
    <m/>
    <m/>
  </r>
  <r>
    <x v="7"/>
    <m/>
    <x v="7"/>
    <x v="170"/>
    <s v="T04499140001"/>
    <s v="DEV"/>
    <n v="449914"/>
    <m/>
    <s v="CONTABILIZACION ORDENES DE TRANSFERENCIA GRACOS"/>
    <m/>
    <m/>
    <m/>
    <m/>
    <m/>
    <m/>
    <n v="4776667.46"/>
    <n v="0"/>
    <s v="NO_CONCILIADO"/>
    <m/>
    <m/>
  </r>
  <r>
    <x v="7"/>
    <m/>
    <x v="7"/>
    <x v="170"/>
    <s v="T04499160001"/>
    <s v="DEV"/>
    <n v="449916"/>
    <m/>
    <s v="CONTABILIZACION ORDENES DE TRANSFERENCIA GRACOS"/>
    <m/>
    <m/>
    <m/>
    <m/>
    <m/>
    <m/>
    <n v="4776667.46"/>
    <n v="0"/>
    <s v="NO_CONCILIADO"/>
    <m/>
    <m/>
  </r>
  <r>
    <x v="7"/>
    <m/>
    <x v="7"/>
    <x v="170"/>
    <s v="T04499240001"/>
    <s v="DEV"/>
    <n v="449924"/>
    <m/>
    <s v="CONTABILIZACION ORDENES DE TRANSFERENCIA GRACOS"/>
    <m/>
    <m/>
    <m/>
    <m/>
    <m/>
    <m/>
    <n v="4046327.16"/>
    <n v="0"/>
    <s v="NO_CONCILIADO"/>
    <m/>
    <m/>
  </r>
  <r>
    <x v="7"/>
    <m/>
    <x v="7"/>
    <x v="170"/>
    <s v="T04499180001"/>
    <s v="DEV"/>
    <n v="449918"/>
    <m/>
    <s v="CONTABILIZACION ORDENES DE TRANSFERENCIA GRACOS"/>
    <m/>
    <m/>
    <m/>
    <m/>
    <m/>
    <m/>
    <n v="4776667.46"/>
    <n v="0"/>
    <s v="NO_CONCILIADO"/>
    <m/>
    <m/>
  </r>
  <r>
    <x v="7"/>
    <m/>
    <x v="7"/>
    <x v="170"/>
    <s v="T04499200001"/>
    <s v="DEV"/>
    <n v="449920"/>
    <m/>
    <s v="CONTABILIZACION ORDENES DE TRANSFERENCIA GRACOS"/>
    <m/>
    <m/>
    <m/>
    <m/>
    <m/>
    <m/>
    <n v="4776667.46"/>
    <n v="0"/>
    <s v="NO_CONCILIADO"/>
    <m/>
    <m/>
  </r>
  <r>
    <x v="7"/>
    <m/>
    <x v="7"/>
    <x v="170"/>
    <s v="T04499220001"/>
    <s v="DEV"/>
    <n v="449922"/>
    <m/>
    <s v="CONTABILIZACION ORDENES DE TRANSFERENCIA GRACOS"/>
    <m/>
    <m/>
    <m/>
    <m/>
    <m/>
    <m/>
    <n v="4776667.46"/>
    <n v="0"/>
    <s v="NO_CONCILIADO"/>
    <m/>
    <m/>
  </r>
  <r>
    <x v="7"/>
    <m/>
    <x v="7"/>
    <x v="170"/>
    <s v="T04499260001"/>
    <s v="DEV"/>
    <n v="449926"/>
    <m/>
    <s v="CONTABILIZACION ORDENES DE TRANSFERENCIA GRACOS"/>
    <m/>
    <m/>
    <m/>
    <m/>
    <m/>
    <m/>
    <n v="4046327.16"/>
    <n v="0"/>
    <s v="NO_CONCILIADO"/>
    <m/>
    <m/>
  </r>
  <r>
    <x v="7"/>
    <m/>
    <x v="7"/>
    <x v="170"/>
    <s v="T04499280001"/>
    <s v="DEV"/>
    <n v="449928"/>
    <m/>
    <s v="CONTABILIZACION ORDENES DE TRANSFERENCIA GRACOS"/>
    <m/>
    <m/>
    <m/>
    <m/>
    <m/>
    <m/>
    <n v="4046327.16"/>
    <n v="0"/>
    <s v="NO_CONCILIADO"/>
    <m/>
    <m/>
  </r>
  <r>
    <x v="7"/>
    <m/>
    <x v="7"/>
    <x v="170"/>
    <s v="T04499300001"/>
    <s v="DEV"/>
    <n v="449930"/>
    <m/>
    <s v="CONTABILIZACION ORDENES DE TRANSFERENCIA GRACOS"/>
    <m/>
    <m/>
    <m/>
    <m/>
    <m/>
    <m/>
    <n v="4046327.16"/>
    <n v="0"/>
    <s v="NO_CONCILIADO"/>
    <m/>
    <m/>
  </r>
  <r>
    <x v="7"/>
    <m/>
    <x v="7"/>
    <x v="170"/>
    <s v="T04499320001"/>
    <s v="DEV"/>
    <n v="449932"/>
    <m/>
    <s v="CONTABILIZACION ORDENES DE TRANSFERENCIA GRACOS"/>
    <m/>
    <m/>
    <m/>
    <m/>
    <m/>
    <m/>
    <n v="4046327.16"/>
    <n v="0"/>
    <s v="NO_CONCILIADO"/>
    <m/>
    <m/>
  </r>
  <r>
    <x v="7"/>
    <m/>
    <x v="7"/>
    <x v="170"/>
    <s v="T04499340001"/>
    <s v="DEV"/>
    <n v="449934"/>
    <m/>
    <s v="CONTABILIZACION ORDENES DE TRANSFERENCIA GRACOS"/>
    <m/>
    <m/>
    <m/>
    <m/>
    <m/>
    <m/>
    <n v="11113712.92"/>
    <n v="0"/>
    <s v="NO_CONCILIADO"/>
    <m/>
    <m/>
  </r>
  <r>
    <x v="7"/>
    <m/>
    <x v="7"/>
    <x v="170"/>
    <s v="T04499360001"/>
    <s v="DEV"/>
    <n v="449936"/>
    <m/>
    <s v="CONTABILIZACION ORDENES DE TRANSFERENCIA GRACOS"/>
    <m/>
    <m/>
    <m/>
    <m/>
    <m/>
    <m/>
    <n v="11113712.92"/>
    <n v="0"/>
    <s v="NO_CONCILIADO"/>
    <m/>
    <m/>
  </r>
  <r>
    <x v="7"/>
    <m/>
    <x v="7"/>
    <x v="170"/>
    <s v="T04499380001"/>
    <s v="DEV"/>
    <n v="449938"/>
    <m/>
    <s v="CONTABILIZACION ORDENES DE TRANSFERENCIA GRACOS"/>
    <m/>
    <m/>
    <m/>
    <m/>
    <m/>
    <m/>
    <n v="11113712.92"/>
    <n v="0"/>
    <s v="NO_CONCILIADO"/>
    <m/>
    <m/>
  </r>
  <r>
    <x v="7"/>
    <m/>
    <x v="7"/>
    <x v="170"/>
    <s v="T04499400001"/>
    <s v="DEV"/>
    <n v="449940"/>
    <m/>
    <s v="CONTABILIZACION ORDENES DE TRANSFERENCIA GRACOS"/>
    <m/>
    <m/>
    <m/>
    <m/>
    <m/>
    <m/>
    <n v="11113712.92"/>
    <n v="0"/>
    <s v="NO_CONCILIADO"/>
    <m/>
    <m/>
  </r>
  <r>
    <x v="7"/>
    <m/>
    <x v="7"/>
    <x v="170"/>
    <s v="T04499420001"/>
    <s v="DEV"/>
    <n v="449942"/>
    <m/>
    <s v="CONTABILIZACION ORDENES DE TRANSFERENCIA GRACOS"/>
    <m/>
    <m/>
    <m/>
    <m/>
    <m/>
    <m/>
    <n v="11113712.92"/>
    <n v="0"/>
    <s v="NO_CONCILIADO"/>
    <m/>
    <m/>
  </r>
  <r>
    <x v="7"/>
    <m/>
    <x v="7"/>
    <x v="170"/>
    <s v="T04499440001"/>
    <s v="DEV"/>
    <n v="449944"/>
    <m/>
    <s v="CONTABILIZACION ORDENES DE TRANSFERENCIA GRACOS"/>
    <m/>
    <m/>
    <m/>
    <m/>
    <m/>
    <m/>
    <n v="2044709.37"/>
    <n v="0"/>
    <s v="NO_CONCILIADO"/>
    <m/>
    <m/>
  </r>
  <r>
    <x v="7"/>
    <m/>
    <x v="7"/>
    <x v="170"/>
    <s v="T04499460001"/>
    <s v="DEV"/>
    <n v="449946"/>
    <m/>
    <s v="CONTABILIZACION ORDENES DE TRANSFERENCIA GRACOS"/>
    <m/>
    <m/>
    <m/>
    <m/>
    <m/>
    <m/>
    <n v="2044709.37"/>
    <n v="0"/>
    <s v="NO_CONCILIADO"/>
    <m/>
    <m/>
  </r>
  <r>
    <x v="7"/>
    <m/>
    <x v="7"/>
    <x v="170"/>
    <s v="T04499480001"/>
    <s v="DEV"/>
    <n v="449948"/>
    <m/>
    <s v="CONTABILIZACION ORDENES DE TRANSFERENCIA GRACOS"/>
    <m/>
    <m/>
    <m/>
    <m/>
    <m/>
    <m/>
    <n v="2044709.37"/>
    <n v="0"/>
    <s v="NO_CONCILIADO"/>
    <m/>
    <m/>
  </r>
  <r>
    <x v="7"/>
    <m/>
    <x v="7"/>
    <x v="170"/>
    <s v="T04499500001"/>
    <s v="DEV"/>
    <n v="449950"/>
    <m/>
    <s v="CONTABILIZACION ORDENES DE TRANSFERENCIA GRACOS"/>
    <m/>
    <m/>
    <m/>
    <m/>
    <m/>
    <m/>
    <n v="2044709.37"/>
    <n v="0"/>
    <s v="NO_CONCILIADO"/>
    <m/>
    <m/>
  </r>
  <r>
    <x v="7"/>
    <m/>
    <x v="7"/>
    <x v="170"/>
    <s v="T04499520001"/>
    <s v="DEV"/>
    <n v="449952"/>
    <m/>
    <s v="CONTABILIZACION ORDENES DE TRANSFERENCIA GRACOS"/>
    <m/>
    <m/>
    <m/>
    <m/>
    <m/>
    <m/>
    <n v="2044709.37"/>
    <n v="0"/>
    <s v="NO_CONCILIADO"/>
    <m/>
    <m/>
  </r>
  <r>
    <x v="7"/>
    <m/>
    <x v="7"/>
    <x v="170"/>
    <s v="T04499540001"/>
    <s v="DEV"/>
    <n v="449954"/>
    <m/>
    <s v="CONTABILIZACION ORDENES DE TRANSFERENCIA GRACOS"/>
    <m/>
    <m/>
    <m/>
    <m/>
    <m/>
    <m/>
    <n v="1240625.3700000001"/>
    <n v="0"/>
    <s v="NO_CONCILIADO"/>
    <m/>
    <m/>
  </r>
  <r>
    <x v="7"/>
    <m/>
    <x v="7"/>
    <x v="170"/>
    <s v="T04499560001"/>
    <s v="DEV"/>
    <n v="449956"/>
    <m/>
    <s v="CONTABILIZACION ORDENES DE TRANSFERENCIA GRACOS"/>
    <m/>
    <m/>
    <m/>
    <m/>
    <m/>
    <m/>
    <n v="69293.820000000007"/>
    <n v="0"/>
    <s v="NO_CONCILIADO"/>
    <m/>
    <m/>
  </r>
  <r>
    <x v="7"/>
    <m/>
    <x v="7"/>
    <x v="170"/>
    <s v="T04499580001"/>
    <s v="DEV"/>
    <n v="449958"/>
    <m/>
    <s v="CONTABILIZACION ORDENES DE TRANSFERENCIA GRACOS"/>
    <m/>
    <m/>
    <m/>
    <m/>
    <m/>
    <m/>
    <n v="2102087.5699999998"/>
    <n v="0"/>
    <s v="NO_CONCILIADO"/>
    <m/>
    <m/>
  </r>
  <r>
    <x v="7"/>
    <m/>
    <x v="7"/>
    <x v="170"/>
    <s v="T04499600001"/>
    <s v="DEV"/>
    <n v="449960"/>
    <m/>
    <s v="CONTABILIZACION ORDENES DE TRANSFERENCIA GRACOS"/>
    <m/>
    <m/>
    <m/>
    <m/>
    <m/>
    <m/>
    <n v="66211.490000000005"/>
    <n v="0"/>
    <s v="NO_CONCILIADO"/>
    <m/>
    <m/>
  </r>
  <r>
    <x v="7"/>
    <m/>
    <x v="7"/>
    <x v="170"/>
    <s v="T04499620001"/>
    <s v="DEV"/>
    <n v="449962"/>
    <m/>
    <s v="CONTABILIZACION ORDENES DE TRANSFERENCIA GRACOS"/>
    <m/>
    <m/>
    <m/>
    <m/>
    <m/>
    <m/>
    <n v="3407523.35"/>
    <n v="0"/>
    <s v="NO_CONCILIADO"/>
    <m/>
    <m/>
  </r>
  <r>
    <x v="7"/>
    <m/>
    <x v="7"/>
    <x v="170"/>
    <s v="T04499640001"/>
    <s v="DEV"/>
    <n v="449964"/>
    <m/>
    <s v="CONTABILIZACION ORDENES DE TRANSFERENCIA GRACOS"/>
    <m/>
    <m/>
    <m/>
    <m/>
    <m/>
    <m/>
    <n v="181857.64"/>
    <n v="0"/>
    <s v="NO_CONCILIADO"/>
    <m/>
    <m/>
  </r>
  <r>
    <x v="7"/>
    <m/>
    <x v="7"/>
    <x v="170"/>
    <s v="T04499660001"/>
    <s v="DEV"/>
    <n v="449966"/>
    <m/>
    <s v="CONTABILIZACION ORDENES DE TRANSFERENCIA GRACOS"/>
    <m/>
    <m/>
    <m/>
    <m/>
    <m/>
    <m/>
    <n v="5773630.3700000001"/>
    <n v="0"/>
    <s v="NO_CONCILIADO"/>
    <m/>
    <m/>
  </r>
  <r>
    <x v="7"/>
    <m/>
    <x v="7"/>
    <x v="170"/>
    <s v="T04499680001"/>
    <s v="DEV"/>
    <n v="449968"/>
    <m/>
    <s v="CONTABILIZACION ORDENES DE TRANSFERENCIA GRACOS"/>
    <m/>
    <m/>
    <m/>
    <m/>
    <m/>
    <m/>
    <n v="190323.57"/>
    <n v="0"/>
    <s v="NO_CONCILIADO"/>
    <m/>
    <m/>
  </r>
  <r>
    <x v="7"/>
    <m/>
    <x v="7"/>
    <x v="170"/>
    <s v="T04499700001"/>
    <s v="DEV"/>
    <n v="449970"/>
    <m/>
    <s v="CONTABILIZACION ORDENES DE TRANSFERENCIA GRACOS"/>
    <m/>
    <m/>
    <m/>
    <m/>
    <m/>
    <m/>
    <n v="154052.07"/>
    <n v="0"/>
    <s v="NO_CONCILIADO"/>
    <m/>
    <m/>
  </r>
  <r>
    <x v="7"/>
    <m/>
    <x v="7"/>
    <x v="170"/>
    <s v="T04499720001"/>
    <s v="DEV"/>
    <n v="449972"/>
    <m/>
    <s v="CONTABILIZACION ORDENES DE TRANSFERENCIA GRACOS"/>
    <m/>
    <m/>
    <m/>
    <m/>
    <m/>
    <m/>
    <n v="2886521.78"/>
    <n v="0"/>
    <s v="NO_CONCILIADO"/>
    <m/>
    <m/>
  </r>
  <r>
    <x v="7"/>
    <m/>
    <x v="7"/>
    <x v="170"/>
    <s v="T04499740001"/>
    <s v="DEV"/>
    <n v="449974"/>
    <m/>
    <s v="CONTABILIZACION ORDENES DE TRANSFERENCIA GRACOS"/>
    <m/>
    <m/>
    <m/>
    <m/>
    <m/>
    <m/>
    <n v="4890857.03"/>
    <n v="0"/>
    <s v="NO_CONCILIADO"/>
    <m/>
    <m/>
  </r>
  <r>
    <x v="7"/>
    <m/>
    <x v="7"/>
    <x v="170"/>
    <s v="T04499760001"/>
    <s v="DEV"/>
    <n v="449976"/>
    <m/>
    <s v="CONTABILIZACION ORDENES DE TRANSFERENCIA GRACOS"/>
    <m/>
    <m/>
    <m/>
    <m/>
    <m/>
    <m/>
    <n v="161223.57999999999"/>
    <n v="0"/>
    <s v="NO_CONCILIADO"/>
    <m/>
    <m/>
  </r>
  <r>
    <x v="7"/>
    <m/>
    <x v="7"/>
    <x v="170"/>
    <s v="T04499780001"/>
    <s v="DEV"/>
    <n v="449978"/>
    <m/>
    <s v="CONTABILIZACION ORDENES DE TRANSFERENCIA GRACOS"/>
    <m/>
    <m/>
    <m/>
    <m/>
    <m/>
    <m/>
    <n v="442819.45"/>
    <n v="0"/>
    <s v="NO_CONCILIADO"/>
    <m/>
    <m/>
  </r>
  <r>
    <x v="7"/>
    <m/>
    <x v="7"/>
    <x v="170"/>
    <s v="T04499800001"/>
    <s v="DEV"/>
    <n v="449980"/>
    <m/>
    <s v="CONTABILIZACION ORDENES DE TRANSFERENCIA GRACOS"/>
    <m/>
    <m/>
    <m/>
    <m/>
    <m/>
    <m/>
    <n v="13433313.33"/>
    <n v="0"/>
    <s v="NO_CONCILIADO"/>
    <m/>
    <m/>
  </r>
  <r>
    <x v="7"/>
    <m/>
    <x v="7"/>
    <x v="170"/>
    <s v="T04499820001"/>
    <s v="DEV"/>
    <n v="449982"/>
    <m/>
    <s v="CONTABILIZACION ORDENES DE TRANSFERENCIA GRACOS"/>
    <m/>
    <m/>
    <m/>
    <m/>
    <m/>
    <m/>
    <n v="423122.06"/>
    <n v="0"/>
    <s v="NO_CONCILIADO"/>
    <m/>
    <m/>
  </r>
  <r>
    <x v="7"/>
    <m/>
    <x v="7"/>
    <x v="170"/>
    <s v="T04499840001"/>
    <s v="DEV"/>
    <n v="449984"/>
    <m/>
    <s v="CONTABILIZACION ORDENES DE TRANSFERENCIA GRACOS"/>
    <m/>
    <m/>
    <m/>
    <m/>
    <m/>
    <m/>
    <n v="7928171.0800000001"/>
    <n v="0"/>
    <s v="NO_CONCILIADO"/>
    <m/>
    <m/>
  </r>
  <r>
    <x v="7"/>
    <m/>
    <x v="7"/>
    <x v="170"/>
    <s v="T04499920001"/>
    <s v="DEV"/>
    <n v="449992"/>
    <m/>
    <s v="CONTABILIZACION ORDENES DE TRANSFERENCIA GRACOS"/>
    <m/>
    <m/>
    <m/>
    <m/>
    <m/>
    <m/>
    <n v="81470.25"/>
    <n v="0"/>
    <s v="NO_CONCILIADO"/>
    <m/>
    <m/>
  </r>
  <r>
    <x v="7"/>
    <m/>
    <x v="7"/>
    <x v="170"/>
    <s v="T04499860001"/>
    <s v="DEV"/>
    <n v="449986"/>
    <m/>
    <s v="CONTABILIZACION ORDENES DE TRANSFERENCIA GRACOS"/>
    <m/>
    <m/>
    <m/>
    <m/>
    <m/>
    <m/>
    <n v="6427074.1799999997"/>
    <n v="0"/>
    <s v="NO_CONCILIADO"/>
    <m/>
    <m/>
  </r>
  <r>
    <x v="7"/>
    <m/>
    <x v="7"/>
    <x v="170"/>
    <s v="T04499880001"/>
    <s v="DEV"/>
    <n v="449988"/>
    <m/>
    <s v="CONTABILIZACION ORDENES DE TRANSFERENCIA GRACOS"/>
    <m/>
    <m/>
    <m/>
    <m/>
    <m/>
    <m/>
    <n v="2471471.2000000002"/>
    <n v="0"/>
    <s v="NO_CONCILIADO"/>
    <m/>
    <m/>
  </r>
  <r>
    <x v="7"/>
    <m/>
    <x v="7"/>
    <x v="170"/>
    <s v="T04499900001"/>
    <s v="DEV"/>
    <n v="449990"/>
    <m/>
    <s v="CONTABILIZACION ORDENES DE TRANSFERENCIA GRACOS"/>
    <m/>
    <m/>
    <m/>
    <m/>
    <m/>
    <m/>
    <n v="77846.320000000007"/>
    <n v="0"/>
    <s v="NO_CONCILIADO"/>
    <m/>
    <m/>
  </r>
  <r>
    <x v="7"/>
    <m/>
    <x v="7"/>
    <x v="170"/>
    <s v="T04499940001"/>
    <s v="DEV"/>
    <n v="449994"/>
    <m/>
    <s v="CONTABILIZACION ORDENES DE TRANSFERENCIA GRACOS"/>
    <m/>
    <m/>
    <m/>
    <m/>
    <m/>
    <m/>
    <n v="1458630.96"/>
    <n v="0"/>
    <s v="NO_CONCILIADO"/>
    <m/>
    <m/>
  </r>
  <r>
    <x v="7"/>
    <m/>
    <x v="7"/>
    <x v="170"/>
    <s v="T04499960001"/>
    <s v="DEV"/>
    <n v="449996"/>
    <m/>
    <s v="CONTABILIZACION ORDENES DE TRANSFERENCIA GRACOS"/>
    <m/>
    <m/>
    <m/>
    <m/>
    <m/>
    <m/>
    <n v="1669815.31"/>
    <n v="0"/>
    <s v="NO_CONCILIADO"/>
    <m/>
    <m/>
  </r>
  <r>
    <x v="7"/>
    <m/>
    <x v="7"/>
    <x v="170"/>
    <s v="T04499980001"/>
    <s v="DEV"/>
    <n v="449998"/>
    <m/>
    <s v="CONTABILIZACION ORDENES DE TRANSFERENCIA GRACOS"/>
    <m/>
    <m/>
    <m/>
    <m/>
    <m/>
    <m/>
    <n v="498483.68"/>
    <n v="0"/>
    <s v="NO_CONCILIADO"/>
    <m/>
    <m/>
  </r>
  <r>
    <x v="7"/>
    <m/>
    <x v="7"/>
    <x v="170"/>
    <s v="T04500000001"/>
    <s v="DEV"/>
    <n v="450000"/>
    <m/>
    <s v="CONTABILIZACION ORDENES DE TRANSFERENCIA GRACOS"/>
    <m/>
    <m/>
    <m/>
    <m/>
    <m/>
    <m/>
    <n v="1672897.64"/>
    <n v="0"/>
    <s v="NO_CONCILIADO"/>
    <m/>
    <m/>
  </r>
  <r>
    <x v="7"/>
    <m/>
    <x v="7"/>
    <x v="170"/>
    <s v="T04500020001"/>
    <s v="DEV"/>
    <n v="450002"/>
    <m/>
    <s v="CONTABILIZACION ORDENES DE TRANSFERENCIA GRACOS"/>
    <m/>
    <m/>
    <m/>
    <m/>
    <m/>
    <m/>
    <n v="4594809.82"/>
    <n v="0"/>
    <s v="NO_CONCILIADO"/>
    <m/>
    <m/>
  </r>
  <r>
    <x v="7"/>
    <m/>
    <x v="7"/>
    <x v="170"/>
    <s v="T04500040001"/>
    <s v="DEV"/>
    <n v="450004"/>
    <m/>
    <s v="CONTABILIZACION ORDENES DE TRANSFERENCIA GRACOS"/>
    <m/>
    <m/>
    <m/>
    <m/>
    <m/>
    <m/>
    <n v="1369144.04"/>
    <n v="0"/>
    <s v="NO_CONCILIADO"/>
    <m/>
    <m/>
  </r>
  <r>
    <x v="7"/>
    <m/>
    <x v="7"/>
    <x v="170"/>
    <s v="T04500060001"/>
    <s v="DEV"/>
    <n v="450006"/>
    <m/>
    <s v="CONTABILIZACION ORDENES DE TRANSFERENCIA GRACOS"/>
    <m/>
    <m/>
    <m/>
    <m/>
    <m/>
    <m/>
    <n v="4586343.9000000004"/>
    <n v="0"/>
    <s v="NO_CONCILIADO"/>
    <m/>
    <m/>
  </r>
  <r>
    <x v="7"/>
    <m/>
    <x v="7"/>
    <x v="170"/>
    <s v="T04500080001"/>
    <s v="DEV"/>
    <n v="450008"/>
    <m/>
    <s v="CONTABILIZACION ORDENES DE TRANSFERENCIA GRACOS"/>
    <m/>
    <m/>
    <m/>
    <m/>
    <m/>
    <m/>
    <n v="3892275.16"/>
    <n v="0"/>
    <s v="NO_CONCILIADO"/>
    <m/>
    <m/>
  </r>
  <r>
    <x v="7"/>
    <m/>
    <x v="7"/>
    <x v="170"/>
    <s v="T04500100001"/>
    <s v="DEV"/>
    <n v="450010"/>
    <m/>
    <s v="CONTABILIZACION ORDENES DE TRANSFERENCIA GRACOS"/>
    <m/>
    <m/>
    <m/>
    <m/>
    <m/>
    <m/>
    <n v="3885103.65"/>
    <n v="0"/>
    <s v="NO_CONCILIADO"/>
    <m/>
    <m/>
  </r>
  <r>
    <x v="7"/>
    <m/>
    <x v="7"/>
    <x v="170"/>
    <s v="T04500120001"/>
    <s v="DEV"/>
    <n v="450012"/>
    <m/>
    <s v="CONTABILIZACION ORDENES DE TRANSFERENCIA GRACOS"/>
    <m/>
    <m/>
    <m/>
    <m/>
    <m/>
    <m/>
    <n v="1159805.45"/>
    <n v="0"/>
    <s v="NO_CONCILIADO"/>
    <m/>
    <m/>
  </r>
  <r>
    <x v="7"/>
    <m/>
    <x v="7"/>
    <x v="170"/>
    <s v="T04500140001"/>
    <s v="DEV"/>
    <n v="450014"/>
    <m/>
    <s v="CONTABILIZACION ORDENES DE TRANSFERENCIA GRACOS"/>
    <m/>
    <m/>
    <m/>
    <m/>
    <m/>
    <m/>
    <n v="10670893.539999999"/>
    <n v="0"/>
    <s v="NO_CONCILIADO"/>
    <m/>
    <m/>
  </r>
  <r>
    <x v="7"/>
    <m/>
    <x v="7"/>
    <x v="170"/>
    <s v="T04500160001"/>
    <s v="DEV"/>
    <n v="450016"/>
    <m/>
    <s v="CONTABILIZACION ORDENES DE TRANSFERENCIA GRACOS"/>
    <m/>
    <m/>
    <m/>
    <m/>
    <m/>
    <m/>
    <n v="3185541.91"/>
    <n v="0"/>
    <s v="NO_CONCILIADO"/>
    <m/>
    <m/>
  </r>
  <r>
    <x v="7"/>
    <m/>
    <x v="7"/>
    <x v="170"/>
    <s v="T04500180001"/>
    <s v="DEV"/>
    <n v="450018"/>
    <m/>
    <s v="CONTABILIZACION ORDENES DE TRANSFERENCIA GRACOS"/>
    <m/>
    <m/>
    <m/>
    <m/>
    <m/>
    <m/>
    <n v="10690590.869999999"/>
    <n v="0"/>
    <s v="NO_CONCILIADO"/>
    <m/>
    <m/>
  </r>
  <r>
    <x v="7"/>
    <m/>
    <x v="7"/>
    <x v="170"/>
    <s v="T04500200001"/>
    <s v="DEV"/>
    <n v="450020"/>
    <m/>
    <s v="CONTABILIZACION ORDENES DE TRANSFERENCIA GRACOS"/>
    <m/>
    <m/>
    <m/>
    <m/>
    <m/>
    <m/>
    <n v="1966863.05"/>
    <n v="0"/>
    <s v="NO_CONCILIADO"/>
    <m/>
    <m/>
  </r>
  <r>
    <x v="7"/>
    <m/>
    <x v="7"/>
    <x v="170"/>
    <s v="T04500220001"/>
    <s v="DEV"/>
    <n v="450022"/>
    <m/>
    <s v="CONTABILIZACION ORDENES DE TRANSFERENCIA GRACOS"/>
    <m/>
    <m/>
    <m/>
    <m/>
    <m/>
    <m/>
    <n v="1963239.12"/>
    <n v="0"/>
    <s v="NO_CONCILIADO"/>
    <m/>
    <m/>
  </r>
  <r>
    <x v="7"/>
    <m/>
    <x v="7"/>
    <x v="170"/>
    <s v="T04500240001"/>
    <s v="DEV"/>
    <n v="450024"/>
    <m/>
    <s v="CONTABILIZACION ORDENES DE TRANSFERENCIA GRACOS"/>
    <m/>
    <m/>
    <m/>
    <m/>
    <m/>
    <m/>
    <n v="586078.41"/>
    <n v="0"/>
    <s v="NO_CONCILIADO"/>
    <m/>
    <m/>
  </r>
  <r>
    <x v="7"/>
    <m/>
    <x v="7"/>
    <x v="170"/>
    <s v="T04500260001"/>
    <s v="DEV"/>
    <n v="450026"/>
    <m/>
    <s v="CONTABILIZACION ORDENES DE TRANSFERENCIA GRACOS"/>
    <m/>
    <m/>
    <m/>
    <m/>
    <m/>
    <m/>
    <n v="13272085.9"/>
    <n v="0"/>
    <s v="NO_CONCILIADO"/>
    <m/>
    <m/>
  </r>
  <r>
    <x v="7"/>
    <m/>
    <x v="7"/>
    <x v="170"/>
    <s v="T04500280001"/>
    <s v="DEV"/>
    <n v="450028"/>
    <m/>
    <s v="CONTABILIZACION ORDENES DE TRANSFERENCIA GRACOS"/>
    <m/>
    <m/>
    <m/>
    <m/>
    <m/>
    <m/>
    <n v="13013109.1"/>
    <n v="0"/>
    <s v="NO_CONCILIADO"/>
    <m/>
    <m/>
  </r>
  <r>
    <x v="7"/>
    <m/>
    <x v="7"/>
    <x v="170"/>
    <s v="T04500300001"/>
    <s v="DEV"/>
    <n v="450030"/>
    <m/>
    <s v="CONTABILIZACION ORDENES DE TRANSFERENCIA GRACOS"/>
    <m/>
    <m/>
    <m/>
    <m/>
    <m/>
    <m/>
    <n v="16687271.25"/>
    <n v="0"/>
    <s v="NO_CONCILIADO"/>
    <m/>
    <m/>
  </r>
  <r>
    <x v="7"/>
    <m/>
    <x v="7"/>
    <x v="170"/>
    <s v="T04500320001"/>
    <s v="DEV"/>
    <n v="450032"/>
    <m/>
    <s v="CONTABILIZACION ORDENES DE TRANSFERENCIA GRACOS"/>
    <m/>
    <m/>
    <m/>
    <m/>
    <m/>
    <m/>
    <n v="74179095.170000002"/>
    <n v="0"/>
    <s v="NO_CONCILIADO"/>
    <m/>
    <m/>
  </r>
  <r>
    <x v="7"/>
    <m/>
    <x v="7"/>
    <x v="170"/>
    <s v="T04498890001"/>
    <s v="DEV"/>
    <n v="449889"/>
    <m/>
    <s v="CONTABILIZACION ORDENES DE TRANSFERENCIA GRACOS"/>
    <m/>
    <m/>
    <m/>
    <m/>
    <m/>
    <m/>
    <n v="1174.5"/>
    <n v="0"/>
    <s v="NO_CONCILIADO"/>
    <m/>
    <m/>
  </r>
  <r>
    <x v="7"/>
    <m/>
    <x v="7"/>
    <x v="170"/>
    <s v="T04498910001"/>
    <s v="DEV"/>
    <n v="449891"/>
    <m/>
    <s v="CONTABILIZACION ORDENES DE TRANSFERENCIA GRACOS"/>
    <m/>
    <m/>
    <m/>
    <m/>
    <m/>
    <m/>
    <n v="11132.13"/>
    <n v="0"/>
    <s v="NO_CONCILIADO"/>
    <m/>
    <m/>
  </r>
  <r>
    <x v="7"/>
    <m/>
    <x v="7"/>
    <x v="170"/>
    <s v="T04498930001"/>
    <s v="DEV"/>
    <n v="449893"/>
    <m/>
    <s v="CONTABILIZACION ORDENES DE TRANSFERENCIA GRACOS"/>
    <m/>
    <m/>
    <m/>
    <m/>
    <m/>
    <m/>
    <n v="3323.26"/>
    <n v="0"/>
    <s v="NO_CONCILIADO"/>
    <m/>
    <m/>
  </r>
  <r>
    <x v="7"/>
    <m/>
    <x v="7"/>
    <x v="170"/>
    <s v="T04498950001"/>
    <s v="DEV"/>
    <n v="449895"/>
    <m/>
    <s v="CONTABILIZACION ORDENES DE TRANSFERENCIA GRACOS"/>
    <m/>
    <m/>
    <m/>
    <m/>
    <m/>
    <m/>
    <n v="11152.65"/>
    <n v="0"/>
    <s v="NO_CONCILIADO"/>
    <m/>
    <m/>
  </r>
  <r>
    <x v="7"/>
    <m/>
    <x v="7"/>
    <x v="170"/>
    <s v="T04498970001"/>
    <s v="DEV"/>
    <n v="449897"/>
    <m/>
    <s v="CONTABILIZACION ORDENES DE TRANSFERENCIA GRACOS"/>
    <m/>
    <m/>
    <m/>
    <m/>
    <m/>
    <m/>
    <n v="9127.64"/>
    <n v="0"/>
    <s v="NO_CONCILIADO"/>
    <m/>
    <m/>
  </r>
  <r>
    <x v="7"/>
    <m/>
    <x v="7"/>
    <x v="170"/>
    <s v="T04498990001"/>
    <s v="DEV"/>
    <n v="449899"/>
    <m/>
    <s v="CONTABILIZACION ORDENES DE TRANSFERENCIA GRACOS"/>
    <m/>
    <m/>
    <m/>
    <m/>
    <m/>
    <m/>
    <n v="30632.1"/>
    <n v="0"/>
    <s v="NO_CONCILIADO"/>
    <m/>
    <m/>
  </r>
  <r>
    <x v="7"/>
    <m/>
    <x v="7"/>
    <x v="170"/>
    <s v="T04499010001"/>
    <s v="DEV"/>
    <n v="449901"/>
    <m/>
    <s v="CONTABILIZACION ORDENES DE TRANSFERENCIA GRACOS"/>
    <m/>
    <m/>
    <m/>
    <m/>
    <m/>
    <m/>
    <n v="30575.64"/>
    <n v="0"/>
    <s v="NO_CONCILIADO"/>
    <m/>
    <m/>
  </r>
  <r>
    <x v="7"/>
    <m/>
    <x v="7"/>
    <x v="170"/>
    <s v="T04499040001"/>
    <s v="DEV"/>
    <n v="449904"/>
    <m/>
    <s v="CONTABILIZACION ORDENES DE TRANSFERENCIA GRACOS"/>
    <m/>
    <m/>
    <m/>
    <m/>
    <m/>
    <m/>
    <n v="1739109.13"/>
    <n v="0"/>
    <s v="NO_CONCILIADO"/>
    <m/>
    <m/>
  </r>
  <r>
    <x v="0"/>
    <m/>
    <x v="0"/>
    <x v="170"/>
    <s v="B21430270002"/>
    <s v="BOD"/>
    <n v="2143027"/>
    <m/>
    <s v="00099021001 DEP.DE CHEQ.AJENOS,RET.DE CAM.,CONCEPTO: DEVOLUCION POR REPOSICION DE CREDENCIALES"/>
    <m/>
    <m/>
    <m/>
    <m/>
    <m/>
    <m/>
    <n v="0"/>
    <n v="140.36000000000001"/>
    <s v="NO_CONCILIADO"/>
    <m/>
    <m/>
  </r>
  <r>
    <x v="0"/>
    <m/>
    <x v="0"/>
    <x v="170"/>
    <s v="O21430440002"/>
    <s v="BOD"/>
    <n v="2143044"/>
    <m/>
    <s v="00099021001 DEPOSITO DE EFECTIVO, DEPOSITANTE: JUAN CARLOS FERNANDEZ  COLQUE, CONCEPTO: SALDO DE DEVOLUCION POR TOPE SALARIAL DE MARZO DEL 2023, CUENTA DE DEPOSITO: CUENTA UNICA DEL TESORO"/>
    <m/>
    <m/>
    <m/>
    <m/>
    <m/>
    <m/>
    <n v="0"/>
    <n v="410.82"/>
    <s v="NO_CONCILIADO"/>
    <m/>
    <m/>
  </r>
  <r>
    <x v="0"/>
    <m/>
    <x v="0"/>
    <x v="170"/>
    <s v="O21430450002"/>
    <s v="BOD"/>
    <n v="2143045"/>
    <m/>
    <s v="00099021001 DEPOSITO DE EFECTIVO, DEPOSITANTE: JUAN CARLOS FERNANDEZ  COLQUE, CONCEPTO: SALDO DE DEVOLUCION POR TOPE SALARIAL DE ABRIL DEL 2023, CUENTA DE DEPOSITO: CUENTA UNICA DEL TESORO"/>
    <m/>
    <m/>
    <m/>
    <m/>
    <m/>
    <m/>
    <n v="0"/>
    <n v="410.82"/>
    <s v="NO_CONCILIADO"/>
    <m/>
    <m/>
  </r>
  <r>
    <x v="0"/>
    <m/>
    <x v="0"/>
    <x v="170"/>
    <s v="O21430470002"/>
    <s v="BOD"/>
    <n v="2143047"/>
    <m/>
    <s v="00099021001 DEPOSITO DE EFECTIVO, DEPOSITANTE: JUAN CARLOS FERNANDEZ  COLQUE, CONCEPTO: DEVOLUCION POR TOPE SALARIAL DE MAYO DEL 2023, CUENTA DE DEPOSITO: CUENTA UNICA DEL TESORO"/>
    <m/>
    <m/>
    <m/>
    <m/>
    <m/>
    <m/>
    <n v="0"/>
    <n v="3505.56"/>
    <s v="NO_CONCILIADO"/>
    <m/>
    <m/>
  </r>
  <r>
    <x v="2"/>
    <m/>
    <x v="2"/>
    <x v="170"/>
    <s v="O21430900002"/>
    <s v="BOD"/>
    <n v="2143090"/>
    <m/>
    <s v="00086011102 DEPOSITO DE EFECTIVO, DEPOSITANTE: INTERTANK LTDA, CONCEPTO: MULTAS POR CONTRAVENCIONES  A LA LEY DE MEDIO AMBIENTE, CUENTA DE DEPOSITO: CUENTA UNICA DEL TESORO"/>
    <m/>
    <m/>
    <m/>
    <m/>
    <m/>
    <m/>
    <n v="0"/>
    <n v="29582.71"/>
    <s v="NO_CONCILIADO"/>
    <m/>
    <m/>
  </r>
  <r>
    <x v="23"/>
    <m/>
    <x v="23"/>
    <x v="170"/>
    <s v="O21431150002"/>
    <s v="BOD"/>
    <n v="2143115"/>
    <m/>
    <s v="00099021001 DEPOSITO DE EFECTIVO, DEPOSITANTE: AUTORIDAD DE SUPERVISION DEL SISTEMA FINANCIERO, CONCEPTO: POR CONCEPTO DE FACTURA NAABOL  23.07.2023 NO PRESENTADA PARA SU DECLARACION EN EL LIBRO DE COMPRAS, CUENTA DE DEPOSITO: CUENTA UNICA DEL TESORO"/>
    <m/>
    <m/>
    <m/>
    <m/>
    <m/>
    <m/>
    <n v="0"/>
    <n v="15"/>
    <s v="NO_CONCILIADO"/>
    <m/>
    <m/>
  </r>
  <r>
    <x v="0"/>
    <m/>
    <x v="0"/>
    <x v="171"/>
    <s v="B21433870002"/>
    <s v="BOD"/>
    <n v="2143387"/>
    <m/>
    <s v="00099021001 DEP.DE CHEQ.AJENOS,RET.DE CAM.,CONCEPTO: JUAN PABLO CORDERO ROMERO,DEP.: BANCO UNION S.A. , PROCEDENCIA: BANCO UNION S.A., CHEQUE: 196843, FECHA DE EMISION:29/09/2023"/>
    <m/>
    <m/>
    <m/>
    <m/>
    <m/>
    <m/>
    <n v="0"/>
    <n v="2414.65"/>
    <s v="NO_CONCILIADO"/>
    <m/>
    <m/>
  </r>
  <r>
    <x v="10"/>
    <m/>
    <x v="10"/>
    <x v="171"/>
    <s v="O21434400002"/>
    <s v="BOD"/>
    <n v="2143440"/>
    <m/>
    <s v="00099021001 DEPOSITO DE EFECTIVO, DEPOSITANTE: ROLANDO SERGIO COLQUE SOLDADO, CONCEPTO: DEVOLUCION DE RECURSOS POR MAXIMA REMUNERACION, CUENTA DE DEPOSITO: CUENTA UNICA DEL TESORO/DJBR"/>
    <m/>
    <m/>
    <m/>
    <m/>
    <m/>
    <m/>
    <n v="0"/>
    <n v="258.14"/>
    <s v="NO_CONCILIADO"/>
    <m/>
    <m/>
  </r>
  <r>
    <x v="8"/>
    <m/>
    <x v="8"/>
    <x v="172"/>
    <s v="G24305370003"/>
    <s v="CRV"/>
    <n v="2430537"/>
    <m/>
    <s v="PAGO A NATIXIS FRANCIA PRÉSTAMO 931-OA1 VCTO. 30-09-2023 POR CUENTA DE GMSCZ , VALOR 02-10-2023 CAPITAL EUR 8.968,00 INTERESES EUR 1.158,20 LIB. 00099031002 RECUP.DIFERENCIALES CAPITAL E INTERES-CRED.EXT."/>
    <m/>
    <m/>
    <m/>
    <m/>
    <m/>
    <m/>
    <n v="0"/>
    <n v="6249.1"/>
    <s v="NO_CONCILIADO"/>
    <m/>
    <m/>
  </r>
  <r>
    <x v="8"/>
    <m/>
    <x v="8"/>
    <x v="172"/>
    <s v="G24306890002"/>
    <s v="CRV"/>
    <n v="2430689"/>
    <m/>
    <s v="PAGO PRÉSTAMO IDA 948-BO VCTO. 01-10-2023 POR CUENTA DE SAGUAPAC , VALOR 02-10-2023 CAPITAL USD 135.000,00 INTERESES USD 6.075,00 LIB. 00099021001 - RECURSOS ORDINARIOS (3987) - MDRI"/>
    <m/>
    <m/>
    <m/>
    <m/>
    <m/>
    <m/>
    <n v="0"/>
    <n v="981882"/>
    <s v="NO_CONCILIADO"/>
    <m/>
    <m/>
  </r>
  <r>
    <x v="2"/>
    <m/>
    <x v="2"/>
    <x v="172"/>
    <s v="Q18855990002"/>
    <s v="CRV"/>
    <n v="1885599"/>
    <m/>
    <s v="NUMERO DE LIBRETA CUT: 00086051101 OPERACIÓN E18 TRANSFERENCIA DEL SISTEMA FINANCIERO POR CUENTA DE TERCEROS A LA CUT MINISTERIO DE MEDIO AMBIENTE Y AGUA MMAYA"/>
    <m/>
    <m/>
    <m/>
    <m/>
    <m/>
    <m/>
    <n v="0"/>
    <n v="13832702.630000001"/>
    <s v="NO_CONCILIADO"/>
    <m/>
    <m/>
  </r>
  <r>
    <x v="0"/>
    <m/>
    <x v="0"/>
    <x v="173"/>
    <s v="O21439570002"/>
    <s v="BOD"/>
    <n v="2143957"/>
    <m/>
    <s v="00099021001 DEPOSITO DE EFECTIVO, DEPOSITANTE: PANOZO FERNANDEZ JIMMY, CONCEPTO: DEVOLUCION POR SUELDO EN EXCESO, CUENTA DE DEPOSITO: CUENTA UNICA DEL TESORO"/>
    <m/>
    <m/>
    <m/>
    <m/>
    <m/>
    <m/>
    <n v="0"/>
    <n v="2118.87"/>
    <s v="NO_CONCILIADO"/>
    <m/>
    <m/>
  </r>
  <r>
    <x v="0"/>
    <m/>
    <x v="0"/>
    <x v="173"/>
    <s v="O21439590002"/>
    <s v="BOD"/>
    <n v="2143959"/>
    <m/>
    <s v="00099021001 DEPOSITO DE EFECTIVO, DEPOSITANTE: PEREZ PARADA RODNEY, CONCEPTO: DEVOLUCION POR SUELDO EN EXCESO, CUENTA DE DEPOSITO: CUENTA UNICA DEL TESORO"/>
    <m/>
    <m/>
    <m/>
    <m/>
    <m/>
    <m/>
    <n v="0"/>
    <n v="1403.08"/>
    <s v="NO_CONCILIADO"/>
    <m/>
    <m/>
  </r>
  <r>
    <x v="0"/>
    <m/>
    <x v="0"/>
    <x v="173"/>
    <s v="O21439600002"/>
    <s v="BOD"/>
    <n v="2143960"/>
    <m/>
    <s v="00099021001 DEPOSITO DE EFECTIVO, DEPOSITANTE: VELARDE MUÑOZ JHONNY, CONCEPTO: DEVOLUCION POR SUELDO EN EXCESO, CUENTA DE DEPOSITO: CUENTA UNICA DEL TESORO"/>
    <m/>
    <m/>
    <m/>
    <m/>
    <m/>
    <m/>
    <n v="0"/>
    <n v="49.44"/>
    <s v="NO_CONCILIADO"/>
    <m/>
    <m/>
  </r>
  <r>
    <x v="0"/>
    <m/>
    <x v="0"/>
    <x v="173"/>
    <s v="O21439620002"/>
    <s v="BOD"/>
    <n v="2143962"/>
    <m/>
    <s v="00099021001 DEPOSITO DE EFECTIVO, DEPOSITANTE: DE LA VIA RODRIGUEZ IGNACIO, CONCEPTO: DEVOLUCION POR SUELDO EN EXCESO, CUENTA DE DEPOSITO: CUENTA UNICA DEL TESORO"/>
    <m/>
    <m/>
    <m/>
    <m/>
    <m/>
    <m/>
    <n v="0"/>
    <n v="4171.57"/>
    <s v="NO_CONCILIADO"/>
    <m/>
    <m/>
  </r>
  <r>
    <x v="0"/>
    <m/>
    <x v="0"/>
    <x v="173"/>
    <s v="O21439630002"/>
    <s v="BOD"/>
    <n v="2143963"/>
    <m/>
    <s v="00099021001 DEPOSITO DE EFECTIVO, DEPOSITANTE: BARAÑADO LOREDO  GLORIA, CONCEPTO: DEVOLUCION POR SUELDO EN EXCESO, CUENTA DE DEPOSITO: CUENTA UNICA DEL TESORO"/>
    <m/>
    <m/>
    <m/>
    <m/>
    <m/>
    <m/>
    <n v="0"/>
    <n v="450.12"/>
    <s v="NO_CONCILIADO"/>
    <m/>
    <m/>
  </r>
  <r>
    <x v="0"/>
    <m/>
    <x v="0"/>
    <x v="173"/>
    <s v="O21439690002"/>
    <s v="BOD"/>
    <n v="2143969"/>
    <m/>
    <s v="00099021001 DEPOSITO DE EFECTIVO, DEPOSITANTE: JORGE NINA BERNAL, CONCEPTO: DEVOLUCION POR DOBLE PERCEPCION DE  ACUERDO A CONVENIO, CUENTA DE DEPOSITO: CUENTA UNICA DEL TESORO"/>
    <m/>
    <m/>
    <m/>
    <m/>
    <m/>
    <m/>
    <n v="0"/>
    <n v="900"/>
    <s v="NO_CONCILIADO"/>
    <m/>
    <m/>
  </r>
  <r>
    <x v="52"/>
    <m/>
    <x v="52"/>
    <x v="173"/>
    <s v="B21439820002"/>
    <s v="BOD"/>
    <n v="2143982"/>
    <m/>
    <s v="00041044201 DEP.DE CHEQ.AJENOS,RET.DE CAM.,CONCEPTO: DEVOLUCION DE RECURSOS,DEP.: ALCIDES MANSILLA HERRERA , PROCEDENCIA: BANCO UNION S.A., CHEQUE: 651, FECHA DE EMISION:02/10/2023"/>
    <m/>
    <m/>
    <m/>
    <m/>
    <m/>
    <m/>
    <n v="0"/>
    <n v="105"/>
    <s v="NO_CONCILIADO"/>
    <m/>
    <m/>
  </r>
  <r>
    <x v="0"/>
    <m/>
    <x v="0"/>
    <x v="173"/>
    <s v="O21440050002"/>
    <s v="BOD"/>
    <n v="2144005"/>
    <m/>
    <s v="00099021001 DEPOSITO DE EFECTIVO, DEPOSITANTE: LUCIO PABLO BENAVIDES GONZALES, CONCEPTO: CANCELACION A LA SANCION DE SUSPENCION DE FUNCIONES SIN GOCE DE HABER DE 15 DIAS, CUENTA DE DEPOSITO: CUENTA UNICA DEL TESORO"/>
    <m/>
    <m/>
    <m/>
    <m/>
    <m/>
    <m/>
    <n v="0"/>
    <n v="1664.39"/>
    <s v="NO_CONCILIADO"/>
    <m/>
    <m/>
  </r>
  <r>
    <x v="0"/>
    <m/>
    <x v="0"/>
    <x v="173"/>
    <s v="B21440220002"/>
    <s v="BOD"/>
    <n v="2144022"/>
    <m/>
    <s v="00099021001 DEP.DE CHEQ.AJENOS,RET.DE CAM.,CONCEPTO: ABEL LOPEZ ARRUETA,DEP.: BANCO UNION S.A. , PROCEDENCIA: BANCO UNION S.A., CHEQUE: 196845, FECHA DE EMISION:03/10/2023"/>
    <m/>
    <m/>
    <m/>
    <m/>
    <m/>
    <m/>
    <n v="0"/>
    <n v="1532.13"/>
    <s v="NO_CONCILIADO"/>
    <m/>
    <m/>
  </r>
  <r>
    <x v="0"/>
    <m/>
    <x v="0"/>
    <x v="173"/>
    <s v="O21440520002"/>
    <s v="BOD"/>
    <n v="2144052"/>
    <m/>
    <s v="00099021001 DEPOSITO DE EFECTIVO, DEPOSITANTE: NILO WILSON LIMACHI TOPOCO, CONCEPTO: REVERSION DE BOLETA HABER MENSUAL, CUENTA DE DEPOSITO: CUENTA UNICA DEL TESORO"/>
    <m/>
    <m/>
    <m/>
    <m/>
    <m/>
    <m/>
    <n v="0"/>
    <n v="3446.61"/>
    <s v="NO_CONCILIADO"/>
    <m/>
    <m/>
  </r>
  <r>
    <x v="1"/>
    <m/>
    <x v="1"/>
    <x v="173"/>
    <s v="Q18864550002"/>
    <s v="CRV"/>
    <n v="1886455"/>
    <m/>
    <s v="NUMERO DE LIBRETA CUT: 00099021001 OPERACIÓN E18 TRANSFERENCIA DEL SISTEMA FINANCIERO POR CUENTA DE TERCEROS A LA CUT Devolución del Bono Canasta Familiar de la Gestora Pública de la Seguridad Social de Largo Plazo para el FCI"/>
    <m/>
    <m/>
    <m/>
    <m/>
    <m/>
    <m/>
    <n v="0"/>
    <n v="400"/>
    <s v="NO_CONCILIADO"/>
    <m/>
    <m/>
  </r>
  <r>
    <x v="43"/>
    <m/>
    <x v="43"/>
    <x v="173"/>
    <s v="S10704530001"/>
    <s v="COB"/>
    <n v="1070453"/>
    <m/>
    <s v="||AMPLIACIÓN VALIDEZ 0,15%, S/USD 132.856.- POR 41 DIAS, COMISION ENMIENDA LC BS220.-, REEMB GAST. COM BS.220.- Y EMISION COMP. CONTABLE BS.50.- S/G NOTA SEDEM/GG/KB N° 00153/2023, 28/09/23. REF.: I-2023-26 P/C KOKABOL A/F HENAN OCEAN MACHINERY EQUIPMENT CO., LTD. LIB.00132102001 KOKABOL - GESTION OPERATIVA REF.: COMISIONES ENMIENDA 2 LC I-2023-26"/>
    <m/>
    <m/>
    <m/>
    <m/>
    <m/>
    <m/>
    <n v="645.72"/>
    <n v="0"/>
    <s v="NO_CONCILIADO"/>
    <m/>
    <m/>
  </r>
  <r>
    <x v="53"/>
    <m/>
    <x v="53"/>
    <x v="174"/>
    <s v="B21443590002"/>
    <s v="BOD"/>
    <n v="2144359"/>
    <m/>
    <s v="00587012019 DEP.DE CHEQ.AJENOS,RET.DE CAM.,CONCEPTO: PAILON - CERT. 13 - AGOSTO/23,DEP.: E.B.C. , PROCEDENCIA: BANCO UNION S.A., CHEQUE: 1950, FECHA DE EMISION:03/10/2023"/>
    <m/>
    <m/>
    <m/>
    <m/>
    <m/>
    <m/>
    <n v="0"/>
    <n v="672395.34"/>
    <s v="NO_CONCILIADO"/>
    <m/>
    <m/>
  </r>
  <r>
    <x v="53"/>
    <m/>
    <x v="53"/>
    <x v="174"/>
    <s v="B21443600002"/>
    <s v="BOD"/>
    <n v="2144360"/>
    <m/>
    <s v="00587012012 DEP.DE CHEQ.AJENOS,RET.DE CAM.,CONCEPTO: SAN IGNACIO - CERT. 40 - AGOSTO/23,DEP.: E.B.C. , PROCEDENCIA: BANCO UNION S.A., CHEQUE: 1951, FECHA DE EMISION:03/10/2023"/>
    <m/>
    <m/>
    <m/>
    <m/>
    <m/>
    <m/>
    <n v="0"/>
    <n v="1477538.03"/>
    <s v="NO_CONCILIADO"/>
    <m/>
    <m/>
  </r>
  <r>
    <x v="0"/>
    <m/>
    <x v="0"/>
    <x v="174"/>
    <s v="B21443740002"/>
    <s v="BOD"/>
    <n v="2144374"/>
    <m/>
    <s v="00099021001 DEP.DE CHEQ.AJENOS,RET.DE CAM.,CONCEPTO: DEVOLUCION DE CC NO COBRADA JUNIO Y REINTEGRO 2023,DEP.: LA VITALICIA SEGUROS Y REASEGUROS DE VIDA S.A. , PROCEDENCIA: BANCO BISA S.A., CHEQUE: 80487, FECHA DE EMISION:03/10/2023"/>
    <m/>
    <m/>
    <m/>
    <m/>
    <m/>
    <m/>
    <n v="0"/>
    <n v="123"/>
    <s v="NO_CONCILIADO"/>
    <m/>
    <m/>
  </r>
  <r>
    <x v="0"/>
    <m/>
    <x v="0"/>
    <x v="174"/>
    <s v="B21443770002"/>
    <s v="BOD"/>
    <n v="2144377"/>
    <m/>
    <s v="00099021001 DEP.DE CHEQ.AJENOS,RET.DE CAM.,CONCEPTO: DEVOLUCION DE CC NO COBRADA JUNIO Y REINTEGRO 2023,DEP.: LA VITALICIA SEGUROS Y REASEGUROS DE VIDA S.A. , PROCEDENCIA: BANCO BISA S.A., CHEQUE: 1867471, FECHA DE EMISION:03/10/2023"/>
    <m/>
    <m/>
    <m/>
    <m/>
    <m/>
    <m/>
    <n v="0"/>
    <n v="7016.57"/>
    <s v="NO_CONCILIADO"/>
    <m/>
    <m/>
  </r>
  <r>
    <x v="2"/>
    <m/>
    <x v="2"/>
    <x v="174"/>
    <s v="B21443920002"/>
    <s v="BOD"/>
    <n v="2144392"/>
    <m/>
    <s v="00086038003 DEP.DE CHEQ.AJENOS,RET.DE CAM.,CONCEPTO: INGRESO: CONVENIO FUNDESNAP - SERNAP PROYECTO QUELONIO RB EBB,DEP.: SERNAP , PROCEDENCIA: BANCO UNION S.A., CHEQUE: 1108, FECHA DE EMISION:27/09/2023"/>
    <m/>
    <m/>
    <m/>
    <m/>
    <m/>
    <m/>
    <n v="0"/>
    <n v="13520"/>
    <s v="NO_CONCILIADO"/>
    <m/>
    <m/>
  </r>
  <r>
    <x v="2"/>
    <m/>
    <x v="2"/>
    <x v="174"/>
    <s v="Q18872060002"/>
    <s v="CRV"/>
    <n v="1887206"/>
    <m/>
    <s v="NUMERO DE LIBRETA CUT: 00086104101 OPERACIÓN E75 TRANSFERENCIA DE LA CUENTA FISCAL BUN A LA CUT EN MN TRANSFERENCIA DE FONDOS A SOLICITUD DE: GOB. AUTONOMO MCPAL. TOTORA, CITE: G.A.M.T.CITE NÂ° 0657/2023 CUENTA CUT 3987069001 LIBRETA NÂ° 00086104101 MMAYA - CONTRAPARTES LOCALES PARA PROYECTOS D"/>
    <m/>
    <m/>
    <m/>
    <m/>
    <m/>
    <m/>
    <n v="0"/>
    <n v="440000"/>
    <s v="NO_CONCILIADO"/>
    <m/>
    <m/>
  </r>
  <r>
    <x v="1"/>
    <m/>
    <x v="1"/>
    <x v="174"/>
    <s v="S10705530002"/>
    <s v="CRV"/>
    <n v="1103"/>
    <m/>
    <s v="||TRANSFERENCIA A LA CUENTA UNICA DEL TESORO POR REMUNERACION MAXIMA DEL SECTOR PUBLICO DE ROLANDO SERGIO COLQUE SOLDADO Y HECTOR GUMERCINDO PINO GUZMAN, CORRESPONDIENTE AL MES DE SEPTIEMBRE/2023, SEGUN DOCUMENTOS ADJUNTOS Y ROC N° 1103/2023 DEL DCR TRANSFERENCIA REM.MAXIMA DE ROLANDO SERGIO COLQUE SOLDADO DE SEPTIEMBRE/2023 LIBRETA 00099021001"/>
    <m/>
    <m/>
    <m/>
    <m/>
    <m/>
    <m/>
    <n v="0"/>
    <n v="4749.82"/>
    <s v="NO_CONCILIADO"/>
    <m/>
    <m/>
  </r>
  <r>
    <x v="1"/>
    <m/>
    <x v="1"/>
    <x v="174"/>
    <s v="S10705530003"/>
    <s v="CRV"/>
    <n v="1103"/>
    <m/>
    <s v="||TRANSFERENCIA A LA CUENTA UNICA DEL TESORO POR REMUNERACION MAXIMA DEL SECTOR PUBLICO DE ROLANDO SERGIO COLQUE SOLDADO Y HECTOR GUMERCINDO PINO GUZMAN, CORRESPONDIENTE AL MES DE SEPTIEMBRE/2023, SEGUN DOCUMENTOS ADJUNTOS Y ROC N° 1103/2023 DEL DCR TRANSFERENCIA REM MAXIMA DE HECTOR GUMERCINDO PINO GUZMAN DE SEPTIEMBRE/2023 LIBRETA 00099021001"/>
    <m/>
    <m/>
    <m/>
    <m/>
    <m/>
    <m/>
    <n v="0"/>
    <n v="35.74"/>
    <s v="NO_CONCILIADO"/>
    <m/>
    <m/>
  </r>
  <r>
    <x v="0"/>
    <m/>
    <x v="0"/>
    <x v="175"/>
    <s v="B21446950002"/>
    <s v="BOD"/>
    <n v="2144695"/>
    <m/>
    <s v="00099021001 DEP.DE CHEQ.AJENOS,RET.DE CAM.,CONCEPTO: MANUEL JESUS SUAREZ AVILA,DEP.: BANCO UNION S.A. , PROCEDENCIA: BANCO UNION S.A., CHEQUE: 196846, FECHA DE EMISION:05/10/2023"/>
    <m/>
    <m/>
    <m/>
    <m/>
    <m/>
    <m/>
    <n v="0"/>
    <n v="4919"/>
    <s v="NO_CONCILIADO"/>
    <m/>
    <m/>
  </r>
  <r>
    <x v="54"/>
    <m/>
    <x v="54"/>
    <x v="175"/>
    <s v="O21447390002"/>
    <s v="BOD"/>
    <n v="2144739"/>
    <m/>
    <s v="00378012002 DEPOSITO DE EFECTIVO, DEPOSITANTE: ADHEMAR EMILIO ATORA QUISPE, CONCEPTO: DEVOLUCION DE SOBRANTE DE FONDO ROTATIVO DEL CHEQUE N°0187, CUENTA DE DEPOSITO: CUENTA UNICA DEL TESORO"/>
    <m/>
    <m/>
    <m/>
    <m/>
    <m/>
    <m/>
    <n v="0"/>
    <n v="4223.47"/>
    <s v="NO_CONCILIADO"/>
    <m/>
    <m/>
  </r>
  <r>
    <x v="55"/>
    <m/>
    <x v="55"/>
    <x v="175"/>
    <s v="O21448120002"/>
    <s v="BOD"/>
    <n v="2144812"/>
    <m/>
    <s v="00099021001 DEPOSITO DE EFECTIVO, DEPOSITANTE: INSTITUTO DEL SEGURO AGRARIO, CONCEPTO: DEVOLUCION DE RECURSOS GESTION 2022 DCPI N°1, CUENTA DE DEPOSITO: CUENTA UNICA DEL TESORO"/>
    <m/>
    <m/>
    <m/>
    <m/>
    <m/>
    <m/>
    <n v="0"/>
    <n v="1830"/>
    <s v="NO_CONCILIADO"/>
    <m/>
    <m/>
  </r>
  <r>
    <x v="52"/>
    <m/>
    <x v="52"/>
    <x v="175"/>
    <s v="Q18879790002"/>
    <s v="CRV"/>
    <n v="1887979"/>
    <m/>
    <s v="NUMERO DE LIBRETA CUT: 00041048006 OPERACIÓN E18 TRANSFERENCIA DEL SISTEMA FINANCIERO POR CUENTA DE TERCEROS A LA CUT SOL.EMBAJADA DE SUIZA AGENCIA SUIZA PARA"/>
    <m/>
    <m/>
    <m/>
    <m/>
    <m/>
    <m/>
    <n v="0"/>
    <n v="1000000"/>
    <s v="NO_CONCILIADO"/>
    <m/>
    <m/>
  </r>
  <r>
    <x v="56"/>
    <m/>
    <x v="56"/>
    <x v="176"/>
    <s v="O21449780002"/>
    <s v="BOD"/>
    <n v="2144978"/>
    <m/>
    <s v="00099021001 DEPOSITO DE EFECTIVO, DEPOSITANTE: ERICKA DANIELLA LIMA QUINTANA, CONCEPTO: DEVOLUCION DE PASAJES, CUENTA DE DEPOSITO: CUENTA UNICA DEL TESORO/DJBR"/>
    <m/>
    <m/>
    <m/>
    <m/>
    <m/>
    <m/>
    <n v="0"/>
    <n v="892"/>
    <s v="NO_CONCILIADO"/>
    <m/>
    <m/>
  </r>
  <r>
    <x v="53"/>
    <m/>
    <x v="53"/>
    <x v="176"/>
    <s v="B21450250002"/>
    <s v="BOD"/>
    <n v="2145025"/>
    <m/>
    <s v="00587012016 DEP.DE CHEQ.AJENOS,RET.DE CAM.,CONCEPTO: YACUIBA-CERT 26 Y 27-MAY/23 Y JUN/23,DEP.: E.B.C. , PROCEDENCIA: BANCO UNION S.A., CHEQUE: 1955, FECHA DE EMISION:05/10/2023"/>
    <m/>
    <m/>
    <m/>
    <m/>
    <m/>
    <m/>
    <n v="0"/>
    <n v="9557979.6300000008"/>
    <s v="NO_CONCILIADO"/>
    <m/>
    <m/>
  </r>
  <r>
    <x v="53"/>
    <m/>
    <x v="53"/>
    <x v="176"/>
    <s v="B21450280002"/>
    <s v="BOD"/>
    <n v="2145028"/>
    <m/>
    <s v="00587012013 DEP.DE CHEQ.AJENOS,RET.DE CAM.,CONCEPTO: MUYUPAMPA-CERT 88 - JUNIO/23,DEP.: E.B.C , PROCEDENCIA: BANCO UNION S.A., CHEQUE: 1953, FECHA DE EMISION:05/10/2023"/>
    <m/>
    <m/>
    <m/>
    <m/>
    <m/>
    <m/>
    <n v="0"/>
    <n v="7216332.6600000001"/>
    <s v="NO_CONCILIADO"/>
    <m/>
    <m/>
  </r>
  <r>
    <x v="53"/>
    <m/>
    <x v="53"/>
    <x v="176"/>
    <s v="B21450290002"/>
    <s v="BOD"/>
    <n v="2145029"/>
    <m/>
    <s v="00587012022 DEP.DE CHEQ.AJENOS,RET.DE CAM.,CONCEPTO: CHIMORE-CERT 8 (PARCIAL)-MAY/23,DEP.: E.B.C. , PROCEDENCIA: BANCO UNION S.A., CHEQUE: 1954, FECHA DE EMISION:05/10/2023"/>
    <m/>
    <m/>
    <m/>
    <m/>
    <m/>
    <m/>
    <n v="0"/>
    <n v="634689.61"/>
    <s v="NO_CONCILIADO"/>
    <m/>
    <m/>
  </r>
  <r>
    <x v="25"/>
    <m/>
    <x v="25"/>
    <x v="176"/>
    <s v="O21450580002"/>
    <s v="BOD"/>
    <n v="2145058"/>
    <m/>
    <s v="00099021001 DEPOSITO DE EFECTIVO, DEPOSITANTE: ARIEL ALBERTO AYAVIRI DIAZ, CONCEPTO: DEVOLUCION DE FONDOS GASTOS EN PASAJES LA PAZ - COBIJA - LA PAZ, CUENTA DE DEPOSITO: CUENTA UNICA DEL TESORO/DJBR"/>
    <m/>
    <m/>
    <m/>
    <m/>
    <m/>
    <m/>
    <n v="0"/>
    <n v="1078"/>
    <s v="NO_CONCILIADO"/>
    <m/>
    <m/>
  </r>
  <r>
    <x v="0"/>
    <m/>
    <x v="0"/>
    <x v="176"/>
    <s v="O21451300002"/>
    <s v="BOD"/>
    <n v="2145130"/>
    <m/>
    <s v="00099021001 DEPOSITO DE EFECTIVO, DEPOSITANTE: RODOLFO POMA CHUQUIMIA, CONCEPTO: REGULARIZACION POR TOPE FINANCIAL ENERO 2023, CUENTA DE DEPOSITO: CUENTA UNICA DEL TESORO"/>
    <m/>
    <m/>
    <m/>
    <m/>
    <m/>
    <m/>
    <n v="0"/>
    <n v="2231.34"/>
    <s v="NO_CONCILIADO"/>
    <m/>
    <m/>
  </r>
  <r>
    <x v="0"/>
    <m/>
    <x v="0"/>
    <x v="176"/>
    <s v="O21451320002"/>
    <s v="BOD"/>
    <n v="2145132"/>
    <m/>
    <s v="00099021001 DEPOSITO DE EFECTIVO, DEPOSITANTE: RODOLFO POMA CHUQUIMIA, CONCEPTO: REGULARIZACION PORTOPE FINANCIAL MAYO 2023, CUENTA DE DEPOSITO: CUENTA UNICA DEL TESORO"/>
    <m/>
    <m/>
    <m/>
    <m/>
    <m/>
    <m/>
    <n v="0"/>
    <n v="2930.91"/>
    <s v="NO_CONCILIADO"/>
    <m/>
    <m/>
  </r>
  <r>
    <x v="2"/>
    <m/>
    <x v="2"/>
    <x v="177"/>
    <s v="B21453900002"/>
    <s v="BOD"/>
    <n v="2145390"/>
    <m/>
    <s v="00086031101 DEP.DE CHEQ.AJENOS,RET.DE CAM.,CONCEPTO: POR PROCESOS ADMINISTRATIVOS SANCIONATORIOS POR DAÑOS AMBIENTALES MESES DE MAYO A SEPTIEMBRE,DEP.: &quot;PN - TUNARI&quot; SERNAP , PROCEDENCIA: BANCO UNION S.A., CHEQUE: 732, FECHA DE EMISION:12/09/2023"/>
    <m/>
    <m/>
    <m/>
    <m/>
    <m/>
    <m/>
    <n v="0"/>
    <n v="352025.9"/>
    <s v="NO_CONCILIADO"/>
    <m/>
    <m/>
  </r>
  <r>
    <x v="0"/>
    <m/>
    <x v="0"/>
    <x v="178"/>
    <s v="B21457400002"/>
    <s v="BOD"/>
    <n v="2145740"/>
    <m/>
    <s v="00099021001 DEP.DE CHEQ.AJENOS,RET.DE CAM.,CONCEPTO: DEVOLUCION DE FONDOS NO COBRADOS SEGUN CONCILIACION JUNIO 2023,DEP.: SEGUROS PROVIDA S.A. , PROCEDENCIA: BANCO NACIONAL DE BOLIVIA S.A., CHEQUE: 2312864, FECHA DE EMISION:09/10/2023"/>
    <m/>
    <m/>
    <m/>
    <m/>
    <m/>
    <m/>
    <n v="0"/>
    <n v="1215.1600000000001"/>
    <s v="NO_CONCILIADO"/>
    <m/>
    <m/>
  </r>
  <r>
    <x v="0"/>
    <m/>
    <x v="0"/>
    <x v="178"/>
    <s v="O21457450002"/>
    <s v="BOD"/>
    <n v="2145745"/>
    <m/>
    <s v="00099021001 DEPOSITO DE EFECTIVO, DEPOSITANTE: GUILLERMO ELIODORO ESPINOZA MACHACA, CONCEPTO: REVERSION TOTAL, CUENTA DE DEPOSITO: CUENTA UNICA DEL TESORO"/>
    <m/>
    <m/>
    <m/>
    <m/>
    <m/>
    <m/>
    <n v="0"/>
    <n v="2222"/>
    <s v="NO_CONCILIADO"/>
    <m/>
    <m/>
  </r>
  <r>
    <x v="0"/>
    <m/>
    <x v="0"/>
    <x v="178"/>
    <s v="O21458170002"/>
    <s v="BOD"/>
    <n v="2145817"/>
    <m/>
    <s v="00099021001 DEPOSITO DE EFECTIVO, DEPOSITANTE: CARLOS PELAEZ PACHECO, CONCEPTO: REMUNERACION MAXIMA PERMITIDA MES DE SEPTIEMBRE, CUENTA DE DEPOSITO: CUENTA UNICA DEL TESORO"/>
    <m/>
    <m/>
    <m/>
    <m/>
    <m/>
    <m/>
    <n v="0"/>
    <n v="2631.44"/>
    <s v="NO_CONCILIADO"/>
    <m/>
    <m/>
  </r>
  <r>
    <x v="1"/>
    <m/>
    <x v="1"/>
    <x v="178"/>
    <s v="O21458470002"/>
    <s v="BOD"/>
    <n v="2145847"/>
    <m/>
    <s v="00099021001 DEPOSITO DE EFECTIVO, DEPOSITANTE: GUMERCINDO HECTOR PINO GUZMAN CI.2694888 LP, CONCEPTO: DEVOLUCION POR REMUNERACION MAXIMA PERMITIDA MES DE FEBRERO 2023, CUENTA DE DEPOSITO: CUENTA UNICA DEL TESORO/DJBR"/>
    <m/>
    <m/>
    <m/>
    <m/>
    <m/>
    <m/>
    <n v="0"/>
    <n v="34.57"/>
    <s v="NO_CONCILIADO"/>
    <m/>
    <m/>
  </r>
  <r>
    <x v="1"/>
    <m/>
    <x v="1"/>
    <x v="178"/>
    <s v="O21458490002"/>
    <s v="BOD"/>
    <n v="2145849"/>
    <m/>
    <s v="00099021001 DEPOSITO DE EFECTIVO, DEPOSITANTE: GUMERCINDO HECTOR PINO GUZMAN CI.2694888 LP, CONCEPTO: DEVOLUCION POR REMUNERACION MAXIMA PERMITIDA MES DE MARZO 2023, CUENTA DE DEPOSITO: CUENTA UNICA DEL TESORO/DJBR"/>
    <m/>
    <m/>
    <m/>
    <m/>
    <m/>
    <m/>
    <n v="0"/>
    <n v="34.57"/>
    <s v="NO_CONCILIADO"/>
    <m/>
    <m/>
  </r>
  <r>
    <x v="1"/>
    <m/>
    <x v="1"/>
    <x v="178"/>
    <s v="O21458500002"/>
    <s v="BOD"/>
    <n v="2145850"/>
    <m/>
    <s v="00099021001 DEPOSITO DE EFECTIVO, DEPOSITANTE: GUMERCINDO HECTOR PINO GUZMAN CI.2694888 LP, CONCEPTO: DEVOLUCION POR REMUNERACION MAXIMA PERMITIDA MES DE ABRIL  2023, CUENTA DE DEPOSITO: CUENTA UNICA DEL TESORO/DJBR"/>
    <m/>
    <m/>
    <m/>
    <m/>
    <m/>
    <m/>
    <n v="0"/>
    <n v="34.57"/>
    <s v="NO_CONCILIADO"/>
    <m/>
    <m/>
  </r>
  <r>
    <x v="1"/>
    <m/>
    <x v="1"/>
    <x v="178"/>
    <s v="O21458520002"/>
    <s v="BOD"/>
    <n v="2145852"/>
    <m/>
    <s v="00099021001 DEPOSITO DE EFECTIVO, DEPOSITANTE: GUMERCINDO HECTOR PINO GUZMAN CI.2694888 LP, CONCEPTO: DEVOLUCION POR REMUNERACION MAXIMA PERMITIDA MES DE  MAYO 2023, CUENTA DE DEPOSITO: CUENTA UNICA DEL TESORO/DJBR"/>
    <m/>
    <m/>
    <m/>
    <m/>
    <m/>
    <m/>
    <n v="0"/>
    <n v="34.57"/>
    <s v="NO_CONCILIADO"/>
    <m/>
    <m/>
  </r>
  <r>
    <x v="1"/>
    <m/>
    <x v="1"/>
    <x v="178"/>
    <s v="O21458530002"/>
    <s v="BOD"/>
    <n v="2145853"/>
    <m/>
    <s v="00099021001 DEPOSITO DE EFECTIVO, DEPOSITANTE: GUMERCINDO HECTOR PINO GUZMAN CI.2694888 LP, CONCEPTO: DEVOLUCION POR REMUNERACION MAXIMA PERMITIDA MES DE AGOSTO 2023, CUENTA DE DEPOSITO: CUENTA UNICA DEL TESORO/DJBR"/>
    <m/>
    <m/>
    <m/>
    <m/>
    <m/>
    <m/>
    <n v="0"/>
    <n v="34.57"/>
    <s v="NO_CONCILIADO"/>
    <m/>
    <m/>
  </r>
  <r>
    <x v="2"/>
    <m/>
    <x v="2"/>
    <x v="178"/>
    <s v="Q18900110002"/>
    <s v="CRV"/>
    <n v="1890011"/>
    <m/>
    <s v="NUMERO DE LIBRETA CUT: 00086014407 OPERACIÓN E75 TRANSFERENCIA DE LA CUENTA FISCAL BUN A LA CUT EN MN TRANSFERENCIA DE FONDOS A SOLICITUD DE: GOBIERNO AUTONOMO DEPARTAMENTAL DE CHUQUISACA, CITE:SDGAYF/DAF/JTYCP NÂ°613/2023 CUENTA CUT 3987 LIBRETA NÂ° 00086014407 MMAYA-BS-PLAN NACIONAL DE CUENCA"/>
    <m/>
    <m/>
    <m/>
    <m/>
    <m/>
    <m/>
    <n v="0"/>
    <n v="3309.63"/>
    <s v="NO_CONCILIADO"/>
    <m/>
    <m/>
  </r>
  <r>
    <x v="2"/>
    <m/>
    <x v="2"/>
    <x v="178"/>
    <s v="Q18900120002"/>
    <s v="CRV"/>
    <n v="1890012"/>
    <m/>
    <s v="NUMERO DE LIBRETA CUT: 00086014407 OPERACIÓN E75 TRANSFERENCIA DE LA CUENTA FISCAL BUN A LA CUT EN MN TRANSFERENCIA DE FONDOS A SOLICITUD DE: GOBIERNO AUTONOMO DEPARTAMENTAL DE CHUQUISACA, CITE:SDGAYF/DAF/JTYCP NÂ°614/2023 CUENTA CUT 3987 LIBRETA NÂ° 00086014407 MMAYA-BS-PLAN NACIONAL DE CUENCA"/>
    <m/>
    <m/>
    <m/>
    <m/>
    <m/>
    <m/>
    <n v="0"/>
    <n v="121747.93"/>
    <s v="NO_CONCILIADO"/>
    <m/>
    <m/>
  </r>
  <r>
    <x v="1"/>
    <m/>
    <x v="1"/>
    <x v="178"/>
    <s v="Q18900180002"/>
    <s v="CRV"/>
    <n v="1890018"/>
    <m/>
    <s v="NUMERO DE LIBRETA CUT: 00099021001 OPERACIÓN E18 TRANSFERENCIA DEL SISTEMA FINANCIERO POR CUENTA DE TERCEROS A LA CUT PAGO DE SERVICIOS"/>
    <m/>
    <m/>
    <m/>
    <m/>
    <m/>
    <m/>
    <n v="0"/>
    <n v="153760.85"/>
    <s v="NO_CONCILIADO"/>
    <m/>
    <m/>
  </r>
  <r>
    <x v="0"/>
    <m/>
    <x v="0"/>
    <x v="179"/>
    <s v="O21460070002"/>
    <s v="BOD"/>
    <n v="2146007"/>
    <m/>
    <s v="00099021001 DEPOSITO DE EFECTIVO, DEPOSITANTE: EDUBEISA ARTEAGA SILVA, CONCEPTO: DEVOLUCION PAGO EN DEMASIA HABERES ABRIL/23 A FAVOR SR. JOSE ANTONIO SENZANO ORDOÑEZ PREV C31 1774, CUENTA DE DEPOSITO: CUENTA UNICA DEL TESORO"/>
    <m/>
    <m/>
    <m/>
    <m/>
    <m/>
    <m/>
    <n v="0"/>
    <n v="5809.22"/>
    <s v="CONCILIADO_PARCIAL"/>
    <m/>
    <m/>
  </r>
  <r>
    <x v="0"/>
    <m/>
    <x v="0"/>
    <x v="179"/>
    <s v="O21460090002"/>
    <s v="BOD"/>
    <n v="2146009"/>
    <m/>
    <s v="00099021001 DEPOSITO DE EFECTIVO, DEPOSITANTE: EDUBEISA ARTEAGA SILVA, CONCEPTO: DEVOLUCION PAGO DEMASIA HABERES MARZO/23 FAVOR JOSE ANTONIO SENZANO ORDOÑEZ PREV C31 1374, CUENTA DE DEPOSITO: CUENTA UNICA DEL TESORO"/>
    <m/>
    <m/>
    <m/>
    <m/>
    <m/>
    <m/>
    <n v="0"/>
    <n v="5809.22"/>
    <s v="CONCILIADO_PARCIAL"/>
    <m/>
    <m/>
  </r>
  <r>
    <x v="0"/>
    <m/>
    <x v="0"/>
    <x v="179"/>
    <s v="B21460460002"/>
    <s v="BOD"/>
    <n v="2146046"/>
    <m/>
    <s v="00099021001 DEP.DE CHEQ.AJENOS,RET.DE CAM.,CONCEPTO: GEMA ROXANA AZUGA SELAYA,DEP.: BANCO UNION S.A. , PROCEDENCIA: BANCO UNION S.A., CHEQUE: 196856, FECHA DE EMISION:11/10/2023"/>
    <m/>
    <m/>
    <m/>
    <m/>
    <m/>
    <m/>
    <n v="0"/>
    <n v="2011.11"/>
    <s v="NO_CONCILIADO"/>
    <m/>
    <m/>
  </r>
  <r>
    <x v="0"/>
    <m/>
    <x v="0"/>
    <x v="179"/>
    <s v="B21460480002"/>
    <s v="BOD"/>
    <n v="2146048"/>
    <m/>
    <s v="00099021001 DEP.DE CHEQ.AJENOS,RET.DE CAM.,CONCEPTO: GEMA ROXANA AZUGA SELAYA,DEP.: BANCO UNION S.A. , PROCEDENCIA: BANCO UNION S.A., CHEQUE: 196855, FECHA DE EMISION:11/10/2023"/>
    <m/>
    <m/>
    <m/>
    <m/>
    <m/>
    <m/>
    <n v="0"/>
    <n v="1385.84"/>
    <s v="NO_CONCILIADO"/>
    <m/>
    <m/>
  </r>
  <r>
    <x v="0"/>
    <m/>
    <x v="0"/>
    <x v="179"/>
    <s v="B21460490002"/>
    <s v="BOD"/>
    <n v="2146049"/>
    <m/>
    <s v="00099021001 DEP.DE CHEQ.AJENOS,RET.DE CAM.,CONCEPTO: GEMA ROXANA AZUGA SELAYA,DEP.: BANCO UNION S.A. , PROCEDENCIA: BANCO UNION S.A., CHEQUE: 196854, FECHA DE EMISION:11/10/2023"/>
    <m/>
    <m/>
    <m/>
    <m/>
    <m/>
    <m/>
    <n v="0"/>
    <n v="761.6"/>
    <s v="NO_CONCILIADO"/>
    <m/>
    <m/>
  </r>
  <r>
    <x v="0"/>
    <m/>
    <x v="0"/>
    <x v="179"/>
    <s v="B21460510002"/>
    <s v="BOD"/>
    <n v="2146051"/>
    <m/>
    <s v="00099021001 DEP.DE CHEQ.AJENOS,RET.DE CAM.,CONCEPTO: GEMA ROXANA AZUGA SELAYA,DEP.: BANCO UNION S.A. , PROCEDENCIA: BANCO UNION S.A., CHEQUE: 196853, FECHA DE EMISION:11/10/2023"/>
    <m/>
    <m/>
    <m/>
    <m/>
    <m/>
    <m/>
    <n v="0"/>
    <n v="761.6"/>
    <s v="NO_CONCILIADO"/>
    <m/>
    <m/>
  </r>
  <r>
    <x v="0"/>
    <m/>
    <x v="0"/>
    <x v="179"/>
    <s v="B21460520002"/>
    <s v="BOD"/>
    <n v="2146052"/>
    <m/>
    <s v="00099021001 DEP.DE CHEQ.AJENOS,RET.DE CAM.,CONCEPTO: GEMA ROXANA AZUGA SELAYA,DEP.: BANCO UNION S.A. , PROCEDENCIA: BANCO UNION S.A., CHEQUE: 196852, FECHA DE EMISION:11/10/2023"/>
    <m/>
    <m/>
    <m/>
    <m/>
    <m/>
    <m/>
    <n v="0"/>
    <n v="761.6"/>
    <s v="NO_CONCILIADO"/>
    <m/>
    <m/>
  </r>
  <r>
    <x v="0"/>
    <m/>
    <x v="0"/>
    <x v="179"/>
    <s v="B21460530002"/>
    <s v="BOD"/>
    <n v="2146053"/>
    <m/>
    <s v="00099021001 DEP.DE CHEQ.AJENOS,RET.DE CAM.,CONCEPTO: GEMA ROXANA AZUGA SELAYA,DEP.: BANCO UNION S.A. , PROCEDENCIA: BANCO UNION S.A., CHEQUE: 196851, FECHA DE EMISION:11/10/2023"/>
    <m/>
    <m/>
    <m/>
    <m/>
    <m/>
    <m/>
    <n v="0"/>
    <n v="111.1"/>
    <s v="NO_CONCILIADO"/>
    <m/>
    <m/>
  </r>
  <r>
    <x v="2"/>
    <m/>
    <x v="2"/>
    <x v="179"/>
    <s v="O21460540002"/>
    <s v="BOD"/>
    <n v="2146054"/>
    <m/>
    <s v="00086011109 DEPOSITO DE EFECTIVO, DEPOSITANTE: DESIDERIO MODESTO QUISPE CONDORI, CONCEPTO: REPOSICION DE CREDENCIAL, CUENTA DE DEPOSITO: CUENTA UNICA DEL TESORO"/>
    <m/>
    <m/>
    <m/>
    <m/>
    <m/>
    <m/>
    <n v="0"/>
    <n v="50"/>
    <s v="NO_CONCILIADO"/>
    <m/>
    <m/>
  </r>
  <r>
    <x v="2"/>
    <m/>
    <x v="2"/>
    <x v="179"/>
    <s v="O21460580002"/>
    <s v="BOD"/>
    <n v="2146058"/>
    <m/>
    <s v="00099021001 DEPOSITO DE EFECTIVO, DEPOSITANTE: ANGELICA PONCE CHAMBI, CONCEPTO: DEVOLUCION DE PASAJES, CUENTA DE DEPOSITO: CUENTA UNICA DEL TESORO/DJBR"/>
    <m/>
    <m/>
    <m/>
    <m/>
    <m/>
    <m/>
    <n v="0"/>
    <n v="6000"/>
    <s v="NO_CONCILIADO"/>
    <m/>
    <m/>
  </r>
  <r>
    <x v="57"/>
    <m/>
    <x v="57"/>
    <x v="179"/>
    <s v="O21461060002"/>
    <s v="BOD"/>
    <n v="2146106"/>
    <m/>
    <s v="00133012001 DEPOSITO DE EFECTIVO, DEPOSITANTE: MERY OLGA GUISBELY LIMACHI, CONCEPTO: DEVOLUCION DE SUELDOS PAGADOS EN EXCESO MES 09/2023, CUENTA DE DEPOSITO: CUENTA UNICA DEL TESORO"/>
    <m/>
    <m/>
    <m/>
    <m/>
    <m/>
    <m/>
    <n v="0"/>
    <n v="4667.87"/>
    <s v="NO_CONCILIADO"/>
    <m/>
    <m/>
  </r>
  <r>
    <x v="41"/>
    <m/>
    <x v="41"/>
    <x v="180"/>
    <s v="O21462960002"/>
    <s v="BOD"/>
    <n v="2146296"/>
    <m/>
    <s v="00099021001 DEPOSITO DE EFECTIVO, DEPOSITANTE: FRANZ ISAO CALLE ROCHA, CONCEPTO: DEVOLUCION DE SUELDOS Y SALARIOS, CUENTA DE DEPOSITO: CUENTA UNICA DEL TESORO/DJBR"/>
    <m/>
    <m/>
    <m/>
    <m/>
    <m/>
    <m/>
    <n v="0"/>
    <n v="114"/>
    <s v="NO_CONCILIADO"/>
    <m/>
    <m/>
  </r>
  <r>
    <x v="1"/>
    <m/>
    <x v="1"/>
    <x v="181"/>
    <s v="J05692110002"/>
    <s v="NTE"/>
    <n v="6688266"/>
    <m/>
    <s v="A:00099021001 Transferencia que realizamos a solicitud de la Unidad de Administración e Información Salarial mediante nota CITE: MEFP/VTCP/DGPOT/UAIS/No 1639/2023, informe MEFP/VTCP/DGPOT/UAIS/No.135/2023 para la reversión definitiva de las Boletas de Pago solicitadas por COSSMIL consignadas en el comprobante de pago No. 71988 H.R. 6-17806-R"/>
    <m/>
    <m/>
    <m/>
    <m/>
    <m/>
    <m/>
    <n v="0"/>
    <n v="22035.87"/>
    <s v="NO_CONCILIADO"/>
    <m/>
    <m/>
  </r>
  <r>
    <x v="0"/>
    <m/>
    <x v="0"/>
    <x v="182"/>
    <s v="O21469440002"/>
    <s v="BOD"/>
    <n v="2146944"/>
    <m/>
    <s v="00099021001 DEPOSITO DE EFECTIVO, DEPOSITANTE: FREDDY QUIROGA CALIZAYA, CONCEPTO: PAGO POR HORAS INDEBIDAS 4 HORAS MES DE MAYO DEL 2023, CUENTA DE DEPOSITO: CUENTA UNICA DEL TESORO"/>
    <m/>
    <m/>
    <m/>
    <m/>
    <m/>
    <m/>
    <n v="0"/>
    <n v="245.38"/>
    <s v="NO_CONCILIADO"/>
    <m/>
    <m/>
  </r>
  <r>
    <x v="0"/>
    <m/>
    <x v="0"/>
    <x v="182"/>
    <s v="O21469470002"/>
    <s v="BOD"/>
    <n v="2146947"/>
    <m/>
    <s v="00099021001 DEPOSITO DE EFECTIVO, DEPOSITANTE: LIMBERG LEODAN CAZON CASTRO, CONCEPTO: PAGO POR HORAS INDEBIDAS DE 16 HORAS, PERIODO MES DE MAYO DEL 2023, CUENTA DE DEPOSITO: CUENTA UNICA DEL TESORO"/>
    <m/>
    <m/>
    <m/>
    <m/>
    <m/>
    <m/>
    <n v="0"/>
    <n v="1046.97"/>
    <s v="NO_CONCILIADO"/>
    <m/>
    <m/>
  </r>
  <r>
    <x v="58"/>
    <m/>
    <x v="58"/>
    <x v="182"/>
    <s v="O21469500002"/>
    <s v="BOD"/>
    <n v="2146950"/>
    <m/>
    <s v="00099021001 DEPOSITO DE EFECTIVO, DEPOSITANTE: SONIA GARCIA QUISPE, CONCEPTO: PAGO POR HORAS INDEBIDAS 8  HORAS PERIODO MES DE MAYO DE 2023, CUENTA DE DEPOSITO: CUENTA UNICA DEL TESORO/DJBR"/>
    <m/>
    <m/>
    <m/>
    <m/>
    <m/>
    <m/>
    <n v="0"/>
    <n v="425.33"/>
    <s v="NO_CONCILIADO"/>
    <m/>
    <m/>
  </r>
  <r>
    <x v="8"/>
    <m/>
    <x v="8"/>
    <x v="182"/>
    <s v="G24481790003"/>
    <s v="CRV"/>
    <n v="2448179"/>
    <m/>
    <s v="PAGO PRÉSTAMO IDA 2565-BO VCTO. 15-10-2023 POR CUENTA DE FNDR , SEGUN NOTA CITE: DE-GEF-LCR-JSZ-5720-CAR/23 DEL 13-10-2023 NTI. 017950 VALOR 16-10-2023 CAPITAL USD 361.044,31 INTERESES USD 28.432,24 LIB. 00099021001 - RECURSOS ORDINARIOS (3987) - MDRI"/>
    <m/>
    <m/>
    <m/>
    <m/>
    <m/>
    <m/>
    <n v="0"/>
    <n v="2710756.79"/>
    <s v="NO_CONCILIADO"/>
    <m/>
    <m/>
  </r>
  <r>
    <x v="8"/>
    <m/>
    <x v="8"/>
    <x v="182"/>
    <s v="G24481560003"/>
    <s v="COB"/>
    <n v="17986"/>
    <m/>
    <s v="PAGO A BID PRÉSTAMO 3725/BL-BO VCTO. 15-10-2023 POR CUENTA DE TGN , SEGUN NOTA MEFP/VTCP/DGCP/UODP/No 960/2023 DEL 13-10-2023 NTI. 017986 VALOR 16-10-2023 INTERESES USD 11.696,33 CTA. 3987 CUENTA UNICA DEL TESORO LIB. 00099021001 REF.: COMISIONES BANCARIAS"/>
    <m/>
    <m/>
    <m/>
    <m/>
    <m/>
    <m/>
    <n v="326.18"/>
    <n v="0"/>
    <s v="NO_CONCILIADO"/>
    <m/>
    <m/>
  </r>
  <r>
    <x v="8"/>
    <m/>
    <x v="8"/>
    <x v="182"/>
    <s v="G24481570003"/>
    <s v="COB"/>
    <n v="17983"/>
    <m/>
    <s v="PAGO A BID PRÉSTAMO 3725/BL-BO VCTO. 15-10-2023 POR CUENTA DE TGN , SEGUN NOTA MEFP/VTCP/DGCP/UODP/No 960/2023 DEL 13-10-2023 NTI. 017983 VALOR 16-10-2023 CAPITAL USD 1.101.635,42 INTERESES USD 1.077.772,26 CTA. 3987 CUENTA UNICA DEL TESORO LIB. 00099021001 REF.: COMISIONES BANCARIAS"/>
    <m/>
    <m/>
    <m/>
    <m/>
    <m/>
    <m/>
    <n v="10735.55"/>
    <n v="0"/>
    <s v="NO_CONCILIADO"/>
    <m/>
    <m/>
  </r>
  <r>
    <x v="8"/>
    <m/>
    <x v="8"/>
    <x v="182"/>
    <s v="G24481740003"/>
    <s v="COB"/>
    <n v="17883"/>
    <m/>
    <s v="PAGO A BID PRÉSTAMO 4643/BL-BO VCTO. 15-10-2023 POR CUENTA DE TGN , SEGUN NOTA MEFP/VTCP/DGCP/UODP/No 960/2023 DEL 13-10-2023 NTI. 017883 VALOR 16-10-2023 INTERESES USD 2.561,70 CTA. 3987 CUENTA UNICA DEL TESORO LIB. 00099021001 REF.: COMISIONES BANCARIAS"/>
    <m/>
    <m/>
    <m/>
    <m/>
    <m/>
    <m/>
    <n v="282.27999999999997"/>
    <n v="0"/>
    <s v="NO_CONCILIADO"/>
    <m/>
    <m/>
  </r>
  <r>
    <x v="8"/>
    <m/>
    <x v="8"/>
    <x v="182"/>
    <s v="G24481750003"/>
    <s v="COB"/>
    <n v="17885"/>
    <m/>
    <s v="PAGO A BID PRÉSTAMO 4643/BL-BO VCTO. 15-10-2023 POR CUENTA DE TGN , SEGUN NOTA MEFP/VTC/DGCP/UODP/No 960/2023 DEL 13-10-2023 NTI. 017885 VALOR 16-10-2023 INTERESES USD 315.461,11 COMISIONES USD 867,00 CTA. 3987 CUENTA UNICA DEL TESORO LIB. 00099021001 REF.: COMISIONES BANCARIAS"/>
    <m/>
    <m/>
    <m/>
    <m/>
    <m/>
    <m/>
    <n v="1789.01"/>
    <n v="0"/>
    <s v="NO_CONCILIADO"/>
    <m/>
    <m/>
  </r>
  <r>
    <x v="48"/>
    <m/>
    <x v="48"/>
    <x v="183"/>
    <s v="B21472800002 "/>
    <s v="BOD"/>
    <n v="2147280"/>
    <m/>
    <s v="00099021001 DEP.DE CHEQ.AJENOS,RET.DE CAM.,CONCEPTO: PAGO INCAPACIDADES TEMPORALES REEMBOLSO MINISTERIO DE ECONOMIA Y FINANZAS PÚBLICAS,DEP.: CAJA NACIONAL DE SALUD , PROCEDENCIA: BANCO UNION S.A., CHEQUE: 33687, FECHA DE EMISION:13/10/2023._x000a_DT - 794 P - 3112"/>
    <m/>
    <m/>
    <m/>
    <m/>
    <m/>
    <m/>
    <n v="0"/>
    <n v="1458.1100000000151"/>
    <s v="CONCILIADO_PARCIAL"/>
    <m/>
    <m/>
  </r>
  <r>
    <x v="59"/>
    <m/>
    <x v="59"/>
    <x v="183"/>
    <s v="B21472800002 "/>
    <s v="BOD"/>
    <n v="2147280"/>
    <m/>
    <s v="00099021001 DEP.DE CHEQ.AJENOS,RET.DE CAM.,CONCEPTO: PAGO INCAPACIDADES TEMPORALES REEMBOLSO MINISTERIO DE ECONOMIA Y FINANZAS PÚBLICAS,DEP.: CAJA NACIONAL DE SALUD , PROCEDENCIA: BANCO UNION S.A., CHEQUE: 33687, FECHA DE EMISION:13/10/2023._x000a_DT - 794 P - 3112"/>
    <m/>
    <m/>
    <m/>
    <m/>
    <m/>
    <m/>
    <n v="0"/>
    <n v="18949.830000000002"/>
    <s v="CONCILIADO_PARCIAL"/>
    <m/>
    <m/>
  </r>
  <r>
    <x v="60"/>
    <m/>
    <x v="60"/>
    <x v="183"/>
    <s v="B21472800002 "/>
    <s v="BOD"/>
    <n v="2147280"/>
    <m/>
    <s v="00099021001 DEP.DE CHEQ.AJENOS,RET.DE CAM.,CONCEPTO: PAGO INCAPACIDADES TEMPORALES REEMBOLSO MINISTERIO DE ECONOMIA Y FINANZAS PÚBLICAS,DEP.: CAJA NACIONAL DE SALUD , PROCEDENCIA: BANCO UNION S.A., CHEQUE: 33687, FECHA DE EMISION:13/10/2023._x000a_DT - 794 P - 3112"/>
    <m/>
    <m/>
    <m/>
    <m/>
    <m/>
    <m/>
    <n v="0"/>
    <n v="6348.06"/>
    <s v="CONCILIADO_PARCIAL"/>
    <m/>
    <m/>
  </r>
  <r>
    <x v="41"/>
    <m/>
    <x v="41"/>
    <x v="183"/>
    <s v="B21472800002 "/>
    <s v="BOD"/>
    <n v="2147280"/>
    <m/>
    <s v="00099021001 DEP.DE CHEQ.AJENOS,RET.DE CAM.,CONCEPTO: PAGO INCAPACIDADES TEMPORALES REEMBOLSO MINISTERIO DE ECONOMIA Y FINANZAS PÚBLICAS,DEP.: CAJA NACIONAL DE SALUD , PROCEDENCIA: BANCO UNION S.A., CHEQUE: 33687, FECHA DE EMISION:13/10/2023._x000a_DT - 794 P - 3112"/>
    <m/>
    <m/>
    <m/>
    <m/>
    <m/>
    <m/>
    <n v="0"/>
    <n v="101707.94"/>
    <s v="CONCILIADO_PARCIAL"/>
    <m/>
    <m/>
  </r>
  <r>
    <x v="61"/>
    <m/>
    <x v="61"/>
    <x v="183"/>
    <s v="B21472800002 "/>
    <s v="BOD"/>
    <n v="2147280"/>
    <m/>
    <s v="00099021001 DEP.DE CHEQ.AJENOS,RET.DE CAM.,CONCEPTO: PAGO INCAPACIDADES TEMPORALES REEMBOLSO MINISTERIO DE ECONOMIA Y FINANZAS PÚBLICAS,DEP.: CAJA NACIONAL DE SALUD , PROCEDENCIA: BANCO UNION S.A., CHEQUE: 33687, FECHA DE EMISION:13/10/2023._x000a_DT - 794 P - 3112"/>
    <m/>
    <m/>
    <m/>
    <m/>
    <m/>
    <m/>
    <n v="0"/>
    <n v="26117.14"/>
    <s v="CONCILIADO_PARCIAL"/>
    <m/>
    <m/>
  </r>
  <r>
    <x v="61"/>
    <m/>
    <x v="61"/>
    <x v="183"/>
    <s v="B21472870002"/>
    <s v="BOD"/>
    <n v="2147287"/>
    <m/>
    <s v="00099021001 DEP.DE CHEQ.AJENOS,RET.DE CAM.,CONCEPTO: PAGO INCAPACIDADES TEMPORALES REEMBOLSO MINISTERIO DE ECONOMIA Y FINANZAS PÚBLICAS,DEP.: CAJA NACIONAL DE SALUD , PROCEDENCIA: BANCO UNION S.A., CHEQUE: 33719, FECHA DE EMISION:13/10/2023_x000a_DT - 784 P - 3108"/>
    <m/>
    <m/>
    <m/>
    <m/>
    <m/>
    <m/>
    <n v="0"/>
    <n v="204.25"/>
    <s v="CONCILIADO_PARCIAL"/>
    <m/>
    <m/>
  </r>
  <r>
    <x v="62"/>
    <m/>
    <x v="62"/>
    <x v="183"/>
    <s v="B21472870002"/>
    <s v="BOD"/>
    <n v="2147287"/>
    <m/>
    <s v="00099021001 DEP.DE CHEQ.AJENOS,RET.DE CAM.,CONCEPTO: PAGO INCAPACIDADES TEMPORALES REEMBOLSO MINISTERIO DE ECONOMIA Y FINANZAS PÚBLICAS,DEP.: CAJA NACIONAL DE SALUD , PROCEDENCIA: BANCO UNION S.A., CHEQUE: 33719, FECHA DE EMISION:13/10/2023_x000a_DT - 784 P - 3108"/>
    <m/>
    <m/>
    <m/>
    <m/>
    <m/>
    <m/>
    <n v="0"/>
    <n v="18227.43"/>
    <s v="CONCILIADO_PARCIAL"/>
    <m/>
    <m/>
  </r>
  <r>
    <x v="62"/>
    <m/>
    <x v="62"/>
    <x v="183"/>
    <s v="B21472870002"/>
    <s v="BOD"/>
    <n v="2147287"/>
    <m/>
    <s v="00099021001 DEP.DE CHEQ.AJENOS,RET.DE CAM.,CONCEPTO: PAGO INCAPACIDADES TEMPORALES REEMBOLSO MINISTERIO DE ECONOMIA Y FINANZAS PÚBLICAS,DEP.: CAJA NACIONAL DE SALUD , PROCEDENCIA: BANCO UNION S.A., CHEQUE: 33719, FECHA DE EMISION:13/10/2023_x000a_DT - 784 P - 3108"/>
    <m/>
    <m/>
    <m/>
    <m/>
    <m/>
    <m/>
    <n v="0"/>
    <n v="46156.87"/>
    <s v="CONCILIADO_PARCIAL"/>
    <m/>
    <m/>
  </r>
  <r>
    <x v="1"/>
    <m/>
    <x v="1"/>
    <x v="183"/>
    <s v="B21472950002"/>
    <s v="BOD"/>
    <n v="2147295"/>
    <m/>
    <s v="00099021001 DEP.DE CHEQ.AJENOS,RET.DE CAM.,CONCEPTO: REEMBOLSO POR INCAPACIDAD TEMPORAL :DE CAJA DE SALUD CORDES PARA: MINISTERIO MEDIO AMBIENTE Y AGUA,DEP.: CAJA DE SALUD CORDES , PROCEDENCIA: BANCO UNION S.A., CHEQUE: 33267, FECHA DE EMISION:29/09/2023"/>
    <m/>
    <m/>
    <m/>
    <m/>
    <m/>
    <m/>
    <n v="0"/>
    <n v="17082"/>
    <s v="NO_CONCILIADO"/>
    <m/>
    <m/>
  </r>
  <r>
    <x v="61"/>
    <m/>
    <x v="61"/>
    <x v="184"/>
    <s v="B21472810002"/>
    <s v="BOD"/>
    <n v="2147281"/>
    <m/>
    <s v="00099021001 DEP.DE CHEQ.AJENOS,RET.DE CAM.,CONCEPTO: PAGO INCAPACIDADES TEMPORALES REEMBOLSO MINISTERIO DE ECONOMIA Y FINANZAS PÚBLICAS,DEP.: CAJA NACIONAL DE SALUD , PROCEDENCIA: BANCO UNION S.A., CHEQUE: 33759, FECHA DE EMISION:13/10/2023._x000a_DT - 784 P - 3119"/>
    <m/>
    <m/>
    <m/>
    <m/>
    <m/>
    <m/>
    <n v="0"/>
    <n v="31458.7"/>
    <s v="CONCILIADO_PARCIAL"/>
    <m/>
    <m/>
  </r>
  <r>
    <x v="63"/>
    <m/>
    <x v="63"/>
    <x v="184"/>
    <s v="B21472810002"/>
    <s v="BOD"/>
    <n v="2147281"/>
    <m/>
    <s v="00099021001 DEP.DE CHEQ.AJENOS,RET.DE CAM.,CONCEPTO: PAGO INCAPACIDADES TEMPORALES REEMBOLSO MINISTERIO DE ECONOMIA Y FINANZAS PÚBLICAS,DEP.: CAJA NACIONAL DE SALUD , PROCEDENCIA: BANCO UNION S.A., CHEQUE: 33759, FECHA DE EMISION:13/10/2023._x000a_DT - 784 P - 3119"/>
    <m/>
    <m/>
    <m/>
    <m/>
    <m/>
    <m/>
    <n v="0"/>
    <n v="5898.75"/>
    <s v="CONCILIADO_PARCIAL"/>
    <m/>
    <m/>
  </r>
  <r>
    <x v="63"/>
    <m/>
    <x v="63"/>
    <x v="184"/>
    <s v="B21472810002"/>
    <s v="BOD"/>
    <n v="2147281"/>
    <m/>
    <s v="00099021001 DEP.DE CHEQ.AJENOS,RET.DE CAM.,CONCEPTO: PAGO INCAPACIDADES TEMPORALES REEMBOLSO MINISTERIO DE ECONOMIA Y FINANZAS PÚBLICAS,DEP.: CAJA NACIONAL DE SALUD , PROCEDENCIA: BANCO UNION S.A., CHEQUE: 33759, FECHA DE EMISION:13/10/2023._x000a_DT - 784 P - 3119"/>
    <m/>
    <m/>
    <m/>
    <m/>
    <m/>
    <m/>
    <n v="0"/>
    <n v="17696.25"/>
    <s v="CONCILIADO_PARCIAL"/>
    <m/>
    <m/>
  </r>
  <r>
    <x v="63"/>
    <m/>
    <x v="63"/>
    <x v="184"/>
    <s v="B21472810002"/>
    <s v="BOD"/>
    <n v="2147281"/>
    <m/>
    <s v="00099021001 DEP.DE CHEQ.AJENOS,RET.DE CAM.,CONCEPTO: PAGO INCAPACIDADES TEMPORALES REEMBOLSO MINISTERIO DE ECONOMIA Y FINANZAS PÚBLICAS,DEP.: CAJA NACIONAL DE SALUD , PROCEDENCIA: BANCO UNION S.A., CHEQUE: 33759, FECHA DE EMISION:13/10/2023._x000a_DT - 784 P - 3119"/>
    <m/>
    <m/>
    <m/>
    <m/>
    <m/>
    <m/>
    <n v="0"/>
    <n v="1307.3"/>
    <s v="CONCILIADO_PARCIAL"/>
    <m/>
    <m/>
  </r>
  <r>
    <x v="0"/>
    <m/>
    <x v="0"/>
    <x v="184"/>
    <s v="O21475770002"/>
    <s v="BOD"/>
    <n v="2147577"/>
    <m/>
    <s v="00099021001 DEPOSITO DE EFECTIVO, DEPOSITANTE: TEOFILO BAPTISTA RAMIREZ, CONCEPTO: DEVOLUCION DE HABERES 2010  MES DE SEPTIEMBRE DE 2023, CUENTA DE DEPOSITO: CUENTA UNICA DEL TESORO"/>
    <m/>
    <m/>
    <m/>
    <m/>
    <m/>
    <m/>
    <n v="0"/>
    <n v="1364.9"/>
    <s v="NO_CONCILIADO"/>
    <m/>
    <m/>
  </r>
  <r>
    <x v="14"/>
    <m/>
    <x v="14"/>
    <x v="184"/>
    <s v="O21477200002"/>
    <s v="BOD"/>
    <n v="2147720"/>
    <m/>
    <s v="00099021001 DEPOSITO DE EFECTIVO, DEPOSITANTE: RONALD QUISBERTH CARRILLO C.I. 4860367, CONCEPTO: FONDO EN AVANCE FIC´S, CUENTA DE DEPOSITO: CUENTA UNICA DEL TESORO/DJBR"/>
    <m/>
    <m/>
    <m/>
    <m/>
    <m/>
    <m/>
    <n v="0"/>
    <n v="108.6"/>
    <s v="NO_CONCILIADO"/>
    <m/>
    <m/>
  </r>
  <r>
    <x v="14"/>
    <m/>
    <x v="14"/>
    <x v="184"/>
    <s v="O21477240002"/>
    <s v="BOD"/>
    <n v="2147724"/>
    <m/>
    <s v="00099021001 DEPOSITO DE EFECTIVO, DEPOSITANTE: RONALD QUISBERTH CARRILLO C.I. 4860367, CONCEPTO: FONDO EN AVANCE FIC´S, CUENTA DE DEPOSITO: CUENTA UNICA DEL TESORO/DJBR"/>
    <m/>
    <m/>
    <m/>
    <m/>
    <m/>
    <m/>
    <n v="0"/>
    <n v="108.6"/>
    <s v="NO_CONCILIADO"/>
    <m/>
    <m/>
  </r>
  <r>
    <x v="8"/>
    <m/>
    <x v="8"/>
    <x v="184"/>
    <s v="S10718750001"/>
    <s v="NTI"/>
    <n v="1071875"/>
    <m/>
    <s v="||PAGO AL BID PRÉSTAMO BID 2908/BL-BO (OC) VCTO. 18-10-2023 POR CUENTA DEL TGN, S/G NOTA MEFP/VTCP/DGCP/UODP/N° 965/2023 DE 16-10-2023, VALOR 18-10-2023 CAPITAL USD721.951,51 INTERESES USD607.760,04 CTA. 3987 CUENTA ÚNICA DEL TESORO LIB. 00099021001"/>
    <m/>
    <m/>
    <m/>
    <m/>
    <m/>
    <m/>
    <n v="9254792.3900000006"/>
    <n v="0"/>
    <s v="NO_CONCILIADO"/>
    <m/>
    <m/>
  </r>
  <r>
    <x v="8"/>
    <m/>
    <x v="8"/>
    <x v="184"/>
    <s v="S10718750003"/>
    <s v="COB"/>
    <n v="1071875"/>
    <m/>
    <s v="||PAGO AL BID PRÉSTAMO BID 2908/BL-BO (OC) VCTO. 18-10-2023 POR CUENTA DEL TGN, S/G NOTA MEFP/VTCP/DGCP/UODP/N° 965/2023 DE 16-10-2023, VALOR 18-10-2023 CAPITAL USD721.951,51 INTERESES USD607.760,04 CTA. 3987 CUENTA ÚNICA DEL TESORO LIB. 00099021001 REF.: COMISIONES BANCARIAS"/>
    <m/>
    <m/>
    <m/>
    <m/>
    <m/>
    <m/>
    <n v="6655.29"/>
    <n v="0"/>
    <s v="NO_CONCILIADO"/>
    <m/>
    <m/>
  </r>
  <r>
    <x v="8"/>
    <m/>
    <x v="8"/>
    <x v="184"/>
    <s v="S10718770001"/>
    <s v="NTI"/>
    <n v="1071877"/>
    <m/>
    <s v="||PAGO AL BID PRÉSTAMO BID 2908/BL-BO (SF) VCTO. 18-10-2023 POR CUENTA DEL TGN, S/G NOTA MEFP/VTCP/DGCP/UODP/N° 965/2023 DE 16-10-2023, VALOR 18-10-2023 INTERESES USD10.860,32 CTA. 3987 CUENTA ÚNICA DEL TESORO LIB. 00099021001"/>
    <m/>
    <m/>
    <m/>
    <m/>
    <m/>
    <m/>
    <n v="75587.83"/>
    <n v="0"/>
    <s v="NO_CONCILIADO"/>
    <m/>
    <m/>
  </r>
  <r>
    <x v="8"/>
    <m/>
    <x v="8"/>
    <x v="184"/>
    <s v="S10718770003"/>
    <s v="COB"/>
    <n v="1071877"/>
    <m/>
    <s v="||PAGO AL BID PRÉSTAMO BID 2908/BL-BO (SF) VCTO. 18-10-2023 POR CUENTA DEL TGN, S/G NOTA MEFP/VTCP/DGCP/UODP/N° 965/2023 DE 16-10-2023, VALOR 18-10-2023 INTERESES USD10.860,32 CTA. 3987 CUENTA ÚNICA DEL TESORO LIB. 00099021001 REF.: COMISIONES BANCARIAS"/>
    <m/>
    <m/>
    <m/>
    <m/>
    <m/>
    <m/>
    <n v="322.14"/>
    <n v="0"/>
    <s v="NO_CONCILIADO"/>
    <m/>
    <m/>
  </r>
  <r>
    <x v="2"/>
    <m/>
    <x v="2"/>
    <x v="185"/>
    <s v="B21479470002"/>
    <s v="BOD"/>
    <n v="2147947"/>
    <m/>
    <s v="00086031101 DEP.DE CHEQ.AJENOS,RET.DE CAM.,CONCEPTO: INGRESO: SISCO EL PALMAR MES DE SEPTIEMBRE,DEP.: AREA PROTEGIDA EL PALMAR SERNAP , PROCEDENCIA: BANCO UNION S.A., CHEQUE: 1338, FECHA DE EMISION:04/10/2023"/>
    <m/>
    <m/>
    <m/>
    <m/>
    <m/>
    <m/>
    <n v="0"/>
    <n v="1260"/>
    <s v="NO_CONCILIADO"/>
    <m/>
    <m/>
  </r>
  <r>
    <x v="2"/>
    <m/>
    <x v="2"/>
    <x v="185"/>
    <s v="B21479500002"/>
    <s v="BOD"/>
    <n v="2147950"/>
    <m/>
    <s v="00086031101 DEP.DE CHEQ.AJENOS,RET.DE CAM.,CONCEPTO: INGRESO: SISCO PN CARRASCO MES DE SEPTIEMBRE,DEP.: PN CARRASCO SERNAP , PROCEDENCIA: BANCO UNION S.A., CHEQUE: 1562, FECHA DE EMISION:30/09/2023"/>
    <m/>
    <m/>
    <m/>
    <m/>
    <m/>
    <m/>
    <n v="0"/>
    <n v="3250"/>
    <s v="NO_CONCILIADO"/>
    <m/>
    <m/>
  </r>
  <r>
    <x v="2"/>
    <m/>
    <x v="2"/>
    <x v="185"/>
    <s v="L00051100001"/>
    <s v="DEV"/>
    <n v="5110"/>
    <m/>
    <s v="REGISTRO DEL RECHAZO MANUAL DEL CHEQUE:1562, PROCEDENCIA: BANCO UNIÓN S.A., FECHA DE EMISIÓN: 30/09/2023, CONCEPTO: INGRESO: SISCO PN CARRASCO MES DE SEPTIEMBRE DEBIDO A ERROR EN COMUNICACIÓN DE RESULTADOS POR PARTE DE LA GEF. RETIRO PARCIAL DEL COMPROBANTE B-2147950, LIBRETA 00086031101, POR RECHAZO DEL CHEQUE"/>
    <m/>
    <m/>
    <m/>
    <m/>
    <m/>
    <m/>
    <n v="3250"/>
    <n v="0"/>
    <s v="NO_CONCILIADO"/>
    <m/>
    <m/>
  </r>
  <r>
    <x v="1"/>
    <m/>
    <x v="1"/>
    <x v="186"/>
    <s v="B21481430002"/>
    <s v="BOD"/>
    <n v="2148143"/>
    <m/>
    <s v="00099021001 DEP.DE CHEQ.AJENOS,RET.DE CAM.,CONCEPTO: PAGO INCAPACIDADES TEMPORAL (REEMBOLSO MINISTERIO DE ECONOMIA Y FINANZAS PUBLICAS),DEP.: CAJA NACIONAL DE SALUD , PROCEDENCIA: BANCO UNION S.A., CHEQUE: 33462, FECHA DE EMISION:21/09/2023"/>
    <m/>
    <m/>
    <m/>
    <m/>
    <m/>
    <m/>
    <n v="0"/>
    <n v="597863.64"/>
    <s v="NO_CONCILIADO"/>
    <m/>
    <m/>
  </r>
  <r>
    <x v="1"/>
    <m/>
    <x v="1"/>
    <x v="186"/>
    <s v="B21481450002"/>
    <s v="BOD"/>
    <n v="2148145"/>
    <m/>
    <s v="00099021001 DEP.DE CHEQ.AJENOS,RET.DE CAM.,CONCEPTO: PAGO INCAPACIDADES TEMPORAL (REEMBOLSO MINISTERIO DE ECONOMIA Y FINANZAS PUBLICAS),DEP.: CAJA NACIONAL DE SALUD , PROCEDENCIA: BANCO UNION S.A., CHEQUE: 33473, FECHA DE EMISION:19/10/2023"/>
    <m/>
    <m/>
    <m/>
    <m/>
    <m/>
    <m/>
    <n v="0"/>
    <n v="628120.82999999996"/>
    <s v="NO_CONCILIADO"/>
    <m/>
    <m/>
  </r>
  <r>
    <x v="1"/>
    <m/>
    <x v="1"/>
    <x v="186"/>
    <s v="B21481490002"/>
    <s v="BOD"/>
    <n v="2148149"/>
    <m/>
    <s v="00099021001 DEP.DE CHEQ.AJENOS,RET.DE CAM.,CONCEPTO: PAGO INCAPACIDADES TEMPORAL (REEMBOLSO MINISTERIO DE ECONOMIA Y FINANZAS PUBLICAS),DEP.: CAJA NACIONAL DE SALUD , PROCEDENCIA: BANCO UNION S.A., CHEQUE: 33514, FECHA DE EMISION:19/10/2023"/>
    <m/>
    <m/>
    <m/>
    <m/>
    <m/>
    <m/>
    <n v="0"/>
    <n v="122652.12"/>
    <s v="NO_CONCILIADO"/>
    <m/>
    <m/>
  </r>
  <r>
    <x v="0"/>
    <m/>
    <x v="0"/>
    <x v="186"/>
    <s v="B21482080002"/>
    <s v="BOD"/>
    <n v="2148208"/>
    <m/>
    <s v="00099021001 DEP.DE CHEQ.AJENOS,RET.DE CAM.,CONCEPTO: ELOY CALLAO TORRICO,DEP.: BANCO UNION S.A. , PROCEDENCIA: BANCO UNION S.A., CHEQUE: 196858, FECHA DE EMISION:20/10/2023"/>
    <m/>
    <m/>
    <m/>
    <m/>
    <m/>
    <m/>
    <n v="0"/>
    <n v="20782.3"/>
    <s v="NO_CONCILIADO"/>
    <m/>
    <m/>
  </r>
  <r>
    <x v="0"/>
    <m/>
    <x v="0"/>
    <x v="186"/>
    <s v="B21482120002"/>
    <s v="BOD"/>
    <n v="2148212"/>
    <m/>
    <s v="00099021001 DEP.DE CHEQ.AJENOS,RET.DE CAM.,CONCEPTO: MIRIAM BALDERRAMA BELLIDO,DEP.: BANCO UNION S.A. , PROCEDENCIA: BANCO UNION S.A., CHEQUE: 196860, FECHA DE EMISION:20/10/2023"/>
    <m/>
    <m/>
    <m/>
    <m/>
    <m/>
    <m/>
    <n v="0"/>
    <n v="1155.92"/>
    <s v="NO_CONCILIADO"/>
    <m/>
    <m/>
  </r>
  <r>
    <x v="0"/>
    <m/>
    <x v="0"/>
    <x v="186"/>
    <s v="B21482140002"/>
    <s v="BOD"/>
    <n v="2148214"/>
    <m/>
    <s v="00099021001 DEP.DE CHEQ.AJENOS,RET.DE CAM.,CONCEPTO: JULIA ROSA RODRIGUEZ FLOR,DEP.: BANCO UNION S.A. , PROCEDENCIA: BANCO UNION S.A., CHEQUE: 196861, FECHA DE EMISION:20/10/2023"/>
    <m/>
    <m/>
    <m/>
    <m/>
    <m/>
    <m/>
    <n v="0"/>
    <n v="2094.65"/>
    <s v="NO_CONCILIADO"/>
    <m/>
    <m/>
  </r>
  <r>
    <x v="41"/>
    <m/>
    <x v="41"/>
    <x v="186"/>
    <s v="O21482640002"/>
    <s v="BOD"/>
    <n v="2148264"/>
    <m/>
    <s v="00046024204 DEPOSITO DE EFECTIVO, DEPOSITANTE: RENE SALOMON ESCOBAR OROSCO, CONCEPTO: DEVOLUCION DE PASAJE AEREO 9309795874975, CUENTA DE DEPOSITO: CUENTA UNICA DEL TESORO"/>
    <m/>
    <m/>
    <m/>
    <m/>
    <m/>
    <m/>
    <n v="0"/>
    <n v="722"/>
    <s v="NO_CONCILIADO"/>
    <m/>
    <m/>
  </r>
  <r>
    <x v="14"/>
    <m/>
    <x v="14"/>
    <x v="186"/>
    <s v="O21482910002"/>
    <s v="BOD"/>
    <n v="2148291"/>
    <m/>
    <s v="00099021001 DEPOSITO DE EFECTIVO, DEPOSITANTE: CAMARA DE DIPUTADOS, CONCEPTO: FONDO EN AVANCE FIC'S, CUENTA DE DEPOSITO: CUENTA UNICA DEL TESORO"/>
    <m/>
    <m/>
    <m/>
    <m/>
    <m/>
    <m/>
    <n v="0"/>
    <n v="6"/>
    <s v="NO_CONCILIADO"/>
    <m/>
    <m/>
  </r>
  <r>
    <x v="1"/>
    <m/>
    <x v="1"/>
    <x v="186"/>
    <s v="Q18957750002"/>
    <s v="CRV"/>
    <n v="1895775"/>
    <m/>
    <s v="NUMERO DE LIBRETA CUT: 00099021001 OPERACIÓN E18 TRANSFERENCIA DEL SISTEMA FINANCIERO POR CUENTA DE TERCEROS A LA CUT devolución del TGN por concepto de conciliación de compensacion de cotizaciones mensual y fracción complementaria- conciliación mayo 2023 de la gestora publica de la seguridad soc"/>
    <m/>
    <m/>
    <m/>
    <m/>
    <m/>
    <m/>
    <n v="0"/>
    <n v="1620110.67"/>
    <s v="NO_CONCILIADO"/>
    <m/>
    <m/>
  </r>
  <r>
    <x v="0"/>
    <m/>
    <x v="0"/>
    <x v="187"/>
    <s v="O21484740002"/>
    <s v="BOD"/>
    <n v="2148474"/>
    <m/>
    <s v="00099021001 DEPOSITO DE EFECTIVO, DEPOSITANTE: FREDDY HERNAN VILLCA BERRIOS, CONCEPTO: DEVOLUCION DE INGRESOS, CUENTA DE DEPOSITO: CUENTA UNICA DEL TESORO"/>
    <m/>
    <m/>
    <m/>
    <m/>
    <m/>
    <m/>
    <n v="0"/>
    <n v="11151.6"/>
    <s v="NO_CONCILIADO"/>
    <m/>
    <m/>
  </r>
  <r>
    <x v="4"/>
    <m/>
    <x v="4"/>
    <x v="187"/>
    <s v="B21484760002"/>
    <s v="BOD"/>
    <n v="2148476"/>
    <m/>
    <s v="00099021001 DEP.DE CHEQ.AJENOS,RET.DE CAM.,CONCEPTO: DEVOLUCION DE PLANILLA DE INCAPACIDAD SEGURO SOCIAL,DEP.: SEDES-COCHABAMBA , PROCEDENCIA: BANCO UNION S.A., CHEQUE: 22983, FECHA DE EMISION:20/10/2023"/>
    <m/>
    <m/>
    <m/>
    <m/>
    <m/>
    <m/>
    <n v="0"/>
    <n v="16456.400000000001"/>
    <s v="NO_CONCILIADO"/>
    <m/>
    <m/>
  </r>
  <r>
    <x v="4"/>
    <m/>
    <x v="4"/>
    <x v="187"/>
    <s v="B21484780002"/>
    <s v="BOD"/>
    <n v="2148478"/>
    <m/>
    <s v="00099021001 DEP.DE CHEQ.AJENOS,RET.DE CAM.,CONCEPTO: DEVOLUCION PLANILLA DE INCAPACIDAD SEGURO SOCIAL UNIVERSITARIO,DEP.: SEDES-COCHABAMBA , PROCEDENCIA: BANCO UNION S.A., CHEQUE: 22913, FECHA DE EMISION:20/10/2023"/>
    <m/>
    <m/>
    <m/>
    <m/>
    <m/>
    <m/>
    <n v="0"/>
    <n v="7311.08"/>
    <s v="NO_CONCILIADO"/>
    <m/>
    <m/>
  </r>
  <r>
    <x v="0"/>
    <m/>
    <x v="0"/>
    <x v="187"/>
    <s v="O21485350002"/>
    <s v="BOD"/>
    <n v="2148535"/>
    <m/>
    <s v="00099021001 DEPOSITO DE EFECTIVO, DEPOSITANTE: DEISY CHOQUE ARNEZ, CONCEPTO: DEVOLUCION DE PASAJES TERRESTRES INTERNACIONALES, CUENTA DE DEPOSITO: CUENTA UNICA DEL TESORO"/>
    <m/>
    <m/>
    <m/>
    <m/>
    <m/>
    <m/>
    <n v="0"/>
    <n v="2.0099999999999998"/>
    <s v="CONCILIADO_PARCIAL"/>
    <m/>
    <m/>
  </r>
  <r>
    <x v="41"/>
    <m/>
    <x v="41"/>
    <x v="187"/>
    <s v="O21485940002"/>
    <s v="BOD"/>
    <n v="2148594"/>
    <m/>
    <s v="00099021001 DEPOSITO DE EFECTIVO, DEPOSITANTE: RUTH DANIELA GOYZUETA PAREDES, CONCEPTO: DEVOLUCION DE SUELDOS Y SALARIOS DE JULIO, CUENTA DE DEPOSITO: CUENTA UNICA DEL TESORO/DJBR"/>
    <m/>
    <m/>
    <m/>
    <m/>
    <m/>
    <m/>
    <n v="0"/>
    <n v="4326.5"/>
    <s v="NO_CONCILIADO"/>
    <m/>
    <m/>
  </r>
  <r>
    <x v="41"/>
    <m/>
    <x v="41"/>
    <x v="187"/>
    <s v="O21485970002"/>
    <s v="BOD"/>
    <n v="2148597"/>
    <m/>
    <s v="00099021001 DEPOSITO DE EFECTIVO, DEPOSITANTE: RUTH DANIELA GOYZUETA PAREDES, CONCEPTO: DEVOLUCION DE SUELDOS Y SALARIOS DE JUNIO, CUENTA DE DEPOSITO: CUENTA UNICA DEL TESORO/DJBR"/>
    <m/>
    <m/>
    <m/>
    <m/>
    <m/>
    <m/>
    <n v="0"/>
    <n v="4326.5"/>
    <s v="NO_CONCILIADO"/>
    <m/>
    <m/>
  </r>
  <r>
    <x v="23"/>
    <m/>
    <x v="23"/>
    <x v="187"/>
    <s v="O21486070002"/>
    <s v="BOD"/>
    <n v="2148607"/>
    <m/>
    <s v="00099021001 DEPOSITO DE EFECTIVO, DEPOSITANTE: JAEL CARMIÑA LEMUS VARGAS, CONCEPTO: DEVOLUCION FACTURA NAABOL, CUENTA DE DEPOSITO: CUENTA UNICA DEL TESORO/DJBR"/>
    <m/>
    <m/>
    <m/>
    <m/>
    <m/>
    <m/>
    <n v="0"/>
    <n v="15"/>
    <s v="NO_CONCILIADO"/>
    <m/>
    <m/>
  </r>
  <r>
    <x v="23"/>
    <m/>
    <x v="23"/>
    <x v="187"/>
    <s v="O21486080002"/>
    <s v="BOD"/>
    <n v="2148608"/>
    <m/>
    <s v="00099021001 DEPOSITO DE EFECTIVO, DEPOSITANTE: MARCOS JOSIAS SANCHEZ CUSICANQUI, CONCEPTO: DEVOLUCION FACTURAS NAABOL, CUENTA DE DEPOSITO: CUENTA UNICA DEL TESORO/DJBR"/>
    <m/>
    <m/>
    <m/>
    <m/>
    <m/>
    <m/>
    <n v="0"/>
    <n v="15"/>
    <s v="NO_CONCILIADO"/>
    <m/>
    <m/>
  </r>
  <r>
    <x v="10"/>
    <m/>
    <x v="10"/>
    <x v="188"/>
    <s v="O21491170002"/>
    <s v="BOD"/>
    <n v="2149117"/>
    <m/>
    <s v="00099021001 DEPOSITO DE EFECTIVO, DEPOSITANTE: GUMERCINDO HECTOR PINO GUZMAN CI. 2694888 LP, CONCEPTO: DEVOLUCION REMUNERACION MAXIMA PERMITIDA MES DE AGOSTO 2023, CUENTA DE DEPOSITO: CUENTA UNICA DEL TESORO/DJBR"/>
    <m/>
    <m/>
    <m/>
    <m/>
    <m/>
    <m/>
    <n v="0"/>
    <n v="1.17"/>
    <s v="NO_CONCILIADO"/>
    <m/>
    <m/>
  </r>
  <r>
    <x v="0"/>
    <m/>
    <x v="0"/>
    <x v="188"/>
    <s v="O21491510002"/>
    <s v="BOD"/>
    <n v="2149151"/>
    <m/>
    <s v="00099021001 DEPOSITO DE EFECTIVO, DEPOSITANTE: CARLOS EDUARDO TITO MELGAR, CONCEPTO: REGULARIZACIONES TOPE SALARIAL GESTION ENERO 2023, CUENTA DE DEPOSITO: CUENTA UNICA DEL TESORO"/>
    <m/>
    <m/>
    <m/>
    <m/>
    <m/>
    <m/>
    <n v="0"/>
    <n v="4381.6099999999997"/>
    <s v="NO_CONCILIADO"/>
    <m/>
    <m/>
  </r>
  <r>
    <x v="0"/>
    <m/>
    <x v="0"/>
    <x v="188"/>
    <s v="O21491530002"/>
    <s v="BOD"/>
    <n v="2149153"/>
    <m/>
    <s v="00099021001 DEPOSITO DE EFECTIVO, DEPOSITANTE: CARLOS EDUARDO TITO MELGAR, CONCEPTO: REGULARIZACIONES TOPE SALARIAL GESTION FEBRERO 2023, CUENTA DE DEPOSITO: CUENTA UNICA DEL TESORO"/>
    <m/>
    <m/>
    <m/>
    <m/>
    <m/>
    <m/>
    <n v="0"/>
    <n v="4381.6099999999997"/>
    <s v="NO_CONCILIADO"/>
    <m/>
    <m/>
  </r>
  <r>
    <x v="0"/>
    <m/>
    <x v="0"/>
    <x v="188"/>
    <s v="O21491540002"/>
    <s v="BOD"/>
    <n v="2149154"/>
    <m/>
    <s v="00099021001 DEPOSITO DE EFECTIVO, DEPOSITANTE: CARLOS EDUARDO TITO MELGAR, CONCEPTO: REGULARIZACIONES TOPE SALARIAL GESTION MARZO 2023, CUENTA DE DEPOSITO: CUENTA UNICA DEL TESORO"/>
    <m/>
    <m/>
    <m/>
    <m/>
    <m/>
    <m/>
    <n v="0"/>
    <n v="4381.6099999999997"/>
    <s v="NO_CONCILIADO"/>
    <m/>
    <m/>
  </r>
  <r>
    <x v="0"/>
    <m/>
    <x v="0"/>
    <x v="188"/>
    <s v="O21491560002"/>
    <s v="BOD"/>
    <n v="2149156"/>
    <m/>
    <s v="00099021001 DEPOSITO DE EFECTIVO, DEPOSITANTE: CARLOS EDUARDO TITO MELGAR, CONCEPTO: REGULARIZACIONES TOPE SALARIAL GESTION ABRIL 2023, CUENTA DE DEPOSITO: CUENTA UNICA DEL TESORO"/>
    <m/>
    <m/>
    <m/>
    <m/>
    <m/>
    <m/>
    <n v="0"/>
    <n v="4381.6099999999997"/>
    <s v="NO_CONCILIADO"/>
    <m/>
    <m/>
  </r>
  <r>
    <x v="0"/>
    <m/>
    <x v="0"/>
    <x v="188"/>
    <s v="O21491580002"/>
    <s v="BOD"/>
    <n v="2149158"/>
    <m/>
    <s v="00099021001 DEPOSITO DE EFECTIVO, DEPOSITANTE: CARLOS EDUARDO TITO MELGAR, CONCEPTO: REGULARIZACIONES TOPE SALARIAL GESTION MAYO 2023, CUENTA DE DEPOSITO: CUENTA UNICA DEL TESORO"/>
    <m/>
    <m/>
    <m/>
    <m/>
    <m/>
    <m/>
    <n v="0"/>
    <n v="4381.6099999999997"/>
    <s v="NO_CONCILIADO"/>
    <m/>
    <m/>
  </r>
  <r>
    <x v="0"/>
    <m/>
    <x v="0"/>
    <x v="188"/>
    <s v="B21491660002"/>
    <s v="BOD"/>
    <n v="2149166"/>
    <m/>
    <s v="00099021001 DEP.DE CHEQ.AJENOS,RET.DE CAM.,CONCEPTO: DEVOLUCION DE CC-PAGOS POSTERIORES A LA FECHA DE FALLECIMIENTO,DEP.: LA VITALICIA SEGUROS Y REASEGUROS DE VIDA S.A. , PROCEDENCIA: BANCO BISA S.A., CHEQUE: 80494, FECHA DE EMISION:25/10/2023"/>
    <m/>
    <m/>
    <m/>
    <m/>
    <m/>
    <m/>
    <n v="0"/>
    <n v="215917.76"/>
    <s v="NO_CONCILIADO"/>
    <m/>
    <m/>
  </r>
  <r>
    <x v="0"/>
    <m/>
    <x v="0"/>
    <x v="188"/>
    <s v="B21491720002"/>
    <s v="BOD"/>
    <n v="2149172"/>
    <m/>
    <s v="00099021001 DEP.DE CHEQ.AJENOS,RET.DE CAM.,CONCEPTO: PAGO DESCUENTO RECURSOS PÚBLICOS,DEP.: CAJA NACIONAL DE SALUD , PROCEDENCIA: BANCO UNION S.A., CHEQUE: 71009, FECHA DE EMISION:24/10/2023"/>
    <m/>
    <m/>
    <m/>
    <m/>
    <m/>
    <m/>
    <n v="0"/>
    <n v="12790.75"/>
    <s v="NO_CONCILIADO"/>
    <m/>
    <m/>
  </r>
  <r>
    <x v="0"/>
    <m/>
    <x v="0"/>
    <x v="188"/>
    <s v="O21492070002"/>
    <s v="BOD"/>
    <n v="2149207"/>
    <m/>
    <s v="00099021001 DEPOSITO DE EFECTIVO, DEPOSITANTE: UNIDAD RI-29 CAP. ECHEVERRIA, CONCEPTO: DEVOLUCION MES AGOSTO, CUENTA DE DEPOSITO: CUENTA UNICA DEL TESORO"/>
    <m/>
    <m/>
    <m/>
    <m/>
    <m/>
    <m/>
    <n v="0"/>
    <n v="0.5"/>
    <s v="NO_CONCILIADO"/>
    <m/>
    <m/>
  </r>
  <r>
    <x v="2"/>
    <m/>
    <x v="2"/>
    <x v="189"/>
    <s v="O21494690002"/>
    <s v="BOD"/>
    <n v="2149469"/>
    <m/>
    <s v="00086018043 DEPOSITO DE EFECTIVO, DEPOSITANTE: HONDA SERVICE, CONCEPTO: DEVOLUCION POR PAGO ADICIONAL AL SERVICIO DE MANTENIMIENTO DEL VEHICULO DEL MMAYA, CUENTA DE DEPOSITO: CUENTA UNICA DEL TESORO"/>
    <m/>
    <m/>
    <m/>
    <m/>
    <m/>
    <m/>
    <n v="0"/>
    <n v="40"/>
    <s v="NO_CONCILIADO"/>
    <m/>
    <m/>
  </r>
  <r>
    <x v="2"/>
    <m/>
    <x v="2"/>
    <x v="189"/>
    <s v="B21494840002"/>
    <s v="BOD"/>
    <n v="2149484"/>
    <m/>
    <s v="00086051101 DEP.DE CHEQ.AJENOS,RET.DE CAM.,CONCEPTO: REF. PRIMER DESEMBOLSO CONTRAPARTE PROYECTO CONSTRUCCION EXT. RED. DE AP Y ALC,DEP.: EPSAS S.A. , PROCEDENCIA: BANCO UNION S.A., CHEQUE: 196, FECHA DE EMISION:23/10/2023"/>
    <m/>
    <m/>
    <m/>
    <m/>
    <m/>
    <m/>
    <n v="0"/>
    <n v="1578723.82"/>
    <s v="NO_CONCILIADO"/>
    <m/>
    <m/>
  </r>
  <r>
    <x v="0"/>
    <m/>
    <x v="0"/>
    <x v="189"/>
    <s v="B21494940002"/>
    <s v="BOD"/>
    <n v="2149494"/>
    <m/>
    <s v="00099021001 DEP.DE CHEQ.AJENOS,RET.DE CAM.,CONCEPTO: JUN MAMANI CONDORI,DEP.: BANCO UNION S.A. , PROCEDENCIA: BANCO UNION S.A., CHEQUE: 196871, FECHA DE EMISION:26/10/2023"/>
    <m/>
    <m/>
    <m/>
    <m/>
    <m/>
    <m/>
    <n v="0"/>
    <n v="2014"/>
    <s v="NO_CONCILIADO"/>
    <m/>
    <m/>
  </r>
  <r>
    <x v="0"/>
    <m/>
    <x v="0"/>
    <x v="189"/>
    <s v="B21494970002"/>
    <s v="BOD"/>
    <n v="2149497"/>
    <m/>
    <s v="00099021001 DEP.DE CHEQ.AJENOS,RET.DE CAM.,CONCEPTO: LOURDES OTONDO TEJERINA,DEP.: BANCO UNION S.A. , PROCEDENCIA: BANCO UNION S.A., CHEQUE: 196870, FECHA DE EMISION:26/10/2023"/>
    <m/>
    <m/>
    <m/>
    <m/>
    <m/>
    <m/>
    <n v="0"/>
    <n v="2423.7600000000002"/>
    <s v="NO_CONCILIADO"/>
    <m/>
    <m/>
  </r>
  <r>
    <x v="0"/>
    <m/>
    <x v="0"/>
    <x v="189"/>
    <s v="B21494980002"/>
    <s v="BOD"/>
    <n v="2149498"/>
    <m/>
    <s v="00099021001 DEP.DE CHEQ.AJENOS,RET.DE CAM.,CONCEPTO: KARINA VANIA BEATRIZ CARTAGENA PEREZ,DEP.: BANCO UNION S.A. , PROCEDENCIA: BANCO UNION S.A., CHEQUE: 196868, FECHA DE EMISION:26/10/2023"/>
    <m/>
    <m/>
    <m/>
    <m/>
    <m/>
    <m/>
    <n v="0"/>
    <n v="3036.86"/>
    <s v="NO_CONCILIADO"/>
    <m/>
    <m/>
  </r>
  <r>
    <x v="0"/>
    <m/>
    <x v="0"/>
    <x v="189"/>
    <s v="B21495000002"/>
    <s v="BOD"/>
    <n v="2149500"/>
    <m/>
    <s v="00099021001 DEP.DE CHEQ.AJENOS,RET.DE CAM.,CONCEPTO: FLORENTINO ALAVE QUINO,DEP.: BANCO UNION S.A. , PROCEDENCIA: BANCO UNION S.A., CHEQUE: 196865, FECHA DE EMISION:26/10/2023"/>
    <m/>
    <m/>
    <m/>
    <m/>
    <m/>
    <m/>
    <n v="0"/>
    <n v="872.84"/>
    <s v="NO_CONCILIADO"/>
    <m/>
    <m/>
  </r>
  <r>
    <x v="0"/>
    <m/>
    <x v="0"/>
    <x v="189"/>
    <s v="B21495040002"/>
    <s v="BOD"/>
    <n v="2149504"/>
    <m/>
    <s v="00099021001 DEP.DE CHEQ.AJENOS,RET.DE CAM.,CONCEPTO: ELBA MIRIAM CAMACHO LARA,DEP.: BANCO UNION S.A. , PROCEDENCIA: BANCO UNION S.A., CHEQUE: 196872, FECHA DE EMISION:26/10/2023"/>
    <m/>
    <m/>
    <m/>
    <m/>
    <m/>
    <m/>
    <n v="0"/>
    <n v="2569.1999999999998"/>
    <s v="NO_CONCILIADO"/>
    <m/>
    <m/>
  </r>
  <r>
    <x v="0"/>
    <m/>
    <x v="0"/>
    <x v="189"/>
    <s v="B21495070002"/>
    <s v="BOD"/>
    <n v="2149507"/>
    <m/>
    <s v="00099021001 DEP.DE CHEQ.AJENOS,RET.DE CAM.,CONCEPTO: JOSE LUIS LASERNA KING,DEP.: BANCO UNION S.A. , PROCEDENCIA: BANCO UNION S.A., CHEQUE: 196869, FECHA DE EMISION:26/10/2023"/>
    <m/>
    <m/>
    <m/>
    <m/>
    <m/>
    <m/>
    <n v="0"/>
    <n v="3279.97"/>
    <s v="NO_CONCILIADO"/>
    <m/>
    <m/>
  </r>
  <r>
    <x v="46"/>
    <m/>
    <x v="46"/>
    <x v="189"/>
    <s v="O21495210002"/>
    <s v="BOD"/>
    <n v="2149521"/>
    <m/>
    <s v="00047137004 DEPOSITO DE EFECTIVO, DEPOSITANTE: ALIANZAS RURALES - PAR III, CONCEPTO: DEVOLUCION PARCIAL PAGO DE PLANILLA, MES DE SEPTIEMBRE 2023 DEL CONSULTOR RUMI NAYRA PEREZ GUTIERREZ, CUENTA DE DEPOSITO: CUENTA UNICA DEL TESORO"/>
    <m/>
    <m/>
    <m/>
    <m/>
    <m/>
    <m/>
    <n v="0"/>
    <n v="144.81"/>
    <s v="NO_CONCILIADO"/>
    <m/>
    <m/>
  </r>
  <r>
    <x v="14"/>
    <m/>
    <x v="14"/>
    <x v="189"/>
    <s v="O21495270002"/>
    <s v="BOD"/>
    <n v="2149527"/>
    <m/>
    <s v="00099021001 DEPOSITO DE EFECTIVO, DEPOSITANTE: EMILIANA OLGUIN MEDINA, CONCEPTO: DEVOLUCION PASAJES TERRESTRES, CUENTA DE DEPOSITO: CUENTA UNICA DEL TESORO/DJBR"/>
    <m/>
    <m/>
    <m/>
    <m/>
    <m/>
    <m/>
    <n v="0"/>
    <n v="20"/>
    <s v="NO_CONCILIADO"/>
    <m/>
    <m/>
  </r>
  <r>
    <x v="10"/>
    <m/>
    <x v="10"/>
    <x v="189"/>
    <s v="O21495500002"/>
    <s v="BOD"/>
    <n v="2149550"/>
    <m/>
    <s v="00099021001 DEPOSITO DE EFECTIVO, DEPOSITANTE: ROLANDO SERGIO COLQUE SOLDADO CI. 4330473, CONCEPTO: DEVOLUCION DE RETENCIONROLANDO SERGIO COLQUE SOLDADO CI. 4330473, CUENTA DE DEPOSITO: CUENTA UNICA DEL TESORO/DJBR"/>
    <m/>
    <m/>
    <m/>
    <m/>
    <m/>
    <m/>
    <n v="0"/>
    <n v="262.77"/>
    <s v="NO_CONCILIADO"/>
    <m/>
    <m/>
  </r>
  <r>
    <x v="53"/>
    <m/>
    <x v="53"/>
    <x v="190"/>
    <s v="B21497560002"/>
    <s v="BOD"/>
    <n v="2149756"/>
    <m/>
    <s v="00587012016 DEP.DE CHEQ.AJENOS,RET.DE CAM.,CONCEPTO: YACUIBA-CERT 28-JULIO/23,DEP.: E.B.C. , PROCEDENCIA: BANCO UNION S.A., CHEQUE: 1958, FECHA DE EMISION:27/10/2023"/>
    <m/>
    <m/>
    <m/>
    <m/>
    <m/>
    <m/>
    <n v="0"/>
    <n v="5840108.4400000004"/>
    <s v="NO_CONCILIADO"/>
    <m/>
    <m/>
  </r>
  <r>
    <x v="53"/>
    <m/>
    <x v="53"/>
    <x v="190"/>
    <s v="B21497570002"/>
    <s v="BOD"/>
    <n v="2149757"/>
    <m/>
    <s v="00587012019 DEP.DE CHEQ.AJENOS,RET.DE CAM.,CONCEPTO: PAILON-CERT.12-JULIO/23,DEP.: E.B.C. , PROCEDENCIA: BANCO UNION S.A., CHEQUE: 1957, FECHA DE EMISION:27/10/2023"/>
    <m/>
    <m/>
    <m/>
    <m/>
    <m/>
    <m/>
    <n v="0"/>
    <n v="818708.94"/>
    <s v="NO_CONCILIADO"/>
    <m/>
    <m/>
  </r>
  <r>
    <x v="53"/>
    <m/>
    <x v="53"/>
    <x v="190"/>
    <s v="B21497590002"/>
    <s v="BOD"/>
    <n v="2149759"/>
    <m/>
    <s v="00587012001 DEP.DE CHEQ.AJENOS,RET.DE CAM.,CONCEPTO: EL SENA-CERT 17 -SEPT/23,DEP.: E.B.C. , PROCEDENCIA: BANCO UNION S.A., CHEQUE: 1960, FECHA DE EMISION:27/10/2023"/>
    <m/>
    <m/>
    <m/>
    <m/>
    <m/>
    <m/>
    <n v="0"/>
    <n v="365347.1"/>
    <s v="NO_CONCILIADO"/>
    <m/>
    <m/>
  </r>
  <r>
    <x v="53"/>
    <m/>
    <x v="53"/>
    <x v="190"/>
    <s v="B21497600002"/>
    <s v="BOD"/>
    <n v="2149760"/>
    <m/>
    <s v="00587012023 DEP.DE CHEQ.AJENOS,RET.DE CAM.,CONCEPTO: ICHILO-CERT 10-JULIO/23,DEP.: E.B.C. , PROCEDENCIA: BANCO UNION S.A., CHEQUE: 1959, FECHA DE EMISION:27/10/2023"/>
    <m/>
    <m/>
    <m/>
    <m/>
    <m/>
    <m/>
    <n v="0"/>
    <n v="749689.21"/>
    <s v="NO_CONCILIADO"/>
    <m/>
    <m/>
  </r>
  <r>
    <x v="53"/>
    <m/>
    <x v="53"/>
    <x v="190"/>
    <s v="B21497620002"/>
    <s v="BOD"/>
    <n v="2149762"/>
    <m/>
    <s v="00587012013 DEP.DE CHEQ.AJENOS,RET.DE CAM.,CONCEPTO: MUYUPAMPA-CERT 90-JULIO/23,DEP.: E.B.C. , PROCEDENCIA: BANCO UNION S.A., CHEQUE: 1961, FECHA DE EMISION:27/10/2023"/>
    <m/>
    <m/>
    <m/>
    <m/>
    <m/>
    <m/>
    <n v="0"/>
    <n v="8077492.04"/>
    <s v="NO_CONCILIADO"/>
    <m/>
    <m/>
  </r>
  <r>
    <x v="0"/>
    <m/>
    <x v="0"/>
    <x v="190"/>
    <s v="B21497700002"/>
    <s v="BOD"/>
    <n v="2149770"/>
    <m/>
    <s v="00099021001 DEP.DE CHEQ.AJENOS,RET.DE CAM.,CONCEPTO: MARIA VERONICA LOPEZ CARTAGENA,DEP.: BANCO UNION S.A. , PROCEDENCIA: BANCO UNION S.A., CHEQUE: 196874, FECHA DE EMISION:27/10/2023"/>
    <m/>
    <m/>
    <m/>
    <m/>
    <m/>
    <m/>
    <n v="0"/>
    <n v="3365.04"/>
    <s v="NO_CONCILIADO"/>
    <m/>
    <m/>
  </r>
  <r>
    <x v="0"/>
    <m/>
    <x v="0"/>
    <x v="190"/>
    <s v="B21497730002"/>
    <s v="BOD"/>
    <n v="2149773"/>
    <m/>
    <s v="00099021001 DEP.DE CHEQ.AJENOS,RET.DE CAM.,CONCEPTO: RICARDO DANIEL GUERRA HERBAS,DEP.: BANCO UNION S.A. , PROCEDENCIA: BANCO UNION S.A., CHEQUE: 196873, FECHA DE EMISION:27/10/2023"/>
    <m/>
    <m/>
    <m/>
    <m/>
    <m/>
    <m/>
    <n v="0"/>
    <n v="4091.79"/>
    <s v="NO_CONCILIADO"/>
    <m/>
    <m/>
  </r>
  <r>
    <x v="23"/>
    <m/>
    <x v="23"/>
    <x v="190"/>
    <s v="O21498090002"/>
    <s v="BOD"/>
    <n v="2149809"/>
    <m/>
    <s v="00099021001 DEPOSITO DE EFECTIVO, DEPOSITANTE: IVONE ADRIANA ANDRADE, CONCEPTO: DEVOLUCION FACTURA NAABOL, CUENTA DE DEPOSITO: CUENTA UNICA DEL TESORO/DJBR"/>
    <m/>
    <m/>
    <m/>
    <m/>
    <m/>
    <m/>
    <n v="0"/>
    <n v="15"/>
    <s v="NO_CONCILIADO"/>
    <m/>
    <m/>
  </r>
  <r>
    <x v="23"/>
    <m/>
    <x v="23"/>
    <x v="190"/>
    <s v="O21498100002"/>
    <s v="BOD"/>
    <n v="2149810"/>
    <m/>
    <s v="00099021001 DEPOSITO DE EFECTIVO, DEPOSITANTE: RICARDO LOAYZA LIMA, CONCEPTO: DEVOLUCION FACTURA NAABOL, CUENTA DE DEPOSITO: CUENTA UNICA DEL TESORO/DJBR"/>
    <m/>
    <m/>
    <m/>
    <m/>
    <m/>
    <m/>
    <n v="0"/>
    <n v="15"/>
    <s v="NO_CONCILIADO"/>
    <m/>
    <m/>
  </r>
  <r>
    <x v="23"/>
    <m/>
    <x v="23"/>
    <x v="190"/>
    <s v="O21498550002"/>
    <s v="BOD"/>
    <n v="2149855"/>
    <m/>
    <s v="00099021001 DEPOSITO DE EFECTIVO, DEPOSITANTE: LIZETT VALERIA PEREZ VALERO-ASFI, CONCEPTO: DEVOLUCION FACTURA NAABOL, CUENTA DE DEPOSITO: CUENTA UNICA DEL TESORO"/>
    <m/>
    <m/>
    <m/>
    <m/>
    <m/>
    <m/>
    <n v="0"/>
    <n v="15"/>
    <s v="NO_CONCILIADO"/>
    <m/>
    <m/>
  </r>
  <r>
    <x v="7"/>
    <m/>
    <x v="7"/>
    <x v="190"/>
    <s v="T04511280001"/>
    <s v="DEV"/>
    <n v="451128"/>
    <m/>
    <s v="CONTABILIZACION ORDENES DE TRANSFERENCIA GRACOS"/>
    <m/>
    <m/>
    <m/>
    <m/>
    <m/>
    <m/>
    <n v="6583552.7699999996"/>
    <n v="0"/>
    <s v="NO_CONCILIADO"/>
    <m/>
    <m/>
  </r>
  <r>
    <x v="7"/>
    <m/>
    <x v="7"/>
    <x v="190"/>
    <s v="T04511300001"/>
    <s v="DEV"/>
    <n v="451130"/>
    <m/>
    <s v="CONTABILIZACION ORDENES DE TRANSFERENCIA GRACOS"/>
    <m/>
    <m/>
    <m/>
    <m/>
    <m/>
    <m/>
    <n v="76025934.980000004"/>
    <n v="0"/>
    <s v="NO_CONCILIADO"/>
    <m/>
    <m/>
  </r>
  <r>
    <x v="7"/>
    <m/>
    <x v="7"/>
    <x v="190"/>
    <s v="T04511320001"/>
    <s v="DEV"/>
    <n v="451132"/>
    <m/>
    <s v="CONTABILIZACION ORDENES DE TRANSFERENCIA GRACOS"/>
    <m/>
    <m/>
    <m/>
    <m/>
    <m/>
    <m/>
    <n v="32675903.16"/>
    <n v="0"/>
    <s v="NO_CONCILIADO"/>
    <m/>
    <m/>
  </r>
  <r>
    <x v="7"/>
    <m/>
    <x v="7"/>
    <x v="190"/>
    <s v="T04511340001"/>
    <s v="DEV"/>
    <n v="451134"/>
    <m/>
    <s v="CONTABILIZACION ORDENES DE TRANSFERENCIA GRACOS"/>
    <m/>
    <m/>
    <m/>
    <m/>
    <m/>
    <m/>
    <n v="8511.06"/>
    <n v="0"/>
    <s v="NO_CONCILIADO"/>
    <m/>
    <m/>
  </r>
  <r>
    <x v="7"/>
    <m/>
    <x v="7"/>
    <x v="190"/>
    <s v="T04511360001"/>
    <s v="DEV"/>
    <n v="451136"/>
    <m/>
    <s v="CONTABILIZACION ORDENES DE TRANSFERENCIA GRACOS"/>
    <m/>
    <m/>
    <m/>
    <m/>
    <m/>
    <m/>
    <n v="14326.56"/>
    <n v="0"/>
    <s v="NO_CONCILIADO"/>
    <m/>
    <m/>
  </r>
  <r>
    <x v="7"/>
    <m/>
    <x v="7"/>
    <x v="190"/>
    <s v="T04511380001"/>
    <s v="DEV"/>
    <n v="451138"/>
    <m/>
    <s v="CONTABILIZACION ORDENES DE TRANSFERENCIA GRACOS"/>
    <m/>
    <m/>
    <m/>
    <m/>
    <m/>
    <m/>
    <n v="451.87"/>
    <n v="0"/>
    <s v="NO_CONCILIADO"/>
    <m/>
    <m/>
  </r>
  <r>
    <x v="7"/>
    <m/>
    <x v="7"/>
    <x v="190"/>
    <s v="T04511400001"/>
    <s v="DEV"/>
    <n v="451140"/>
    <m/>
    <s v="CONTABILIZACION ORDENES DE TRANSFERENCIA GRACOS"/>
    <m/>
    <m/>
    <m/>
    <m/>
    <m/>
    <m/>
    <n v="11876.31"/>
    <n v="0"/>
    <s v="NO_CONCILIADO"/>
    <m/>
    <m/>
  </r>
  <r>
    <x v="7"/>
    <m/>
    <x v="7"/>
    <x v="190"/>
    <s v="T04511420001"/>
    <s v="DEV"/>
    <n v="451142"/>
    <m/>
    <s v="CONTABILIZACION ORDENES DE TRANSFERENCIA GRACOS"/>
    <m/>
    <m/>
    <m/>
    <m/>
    <m/>
    <m/>
    <n v="11876.31"/>
    <n v="0"/>
    <s v="NO_CONCILIADO"/>
    <m/>
    <m/>
  </r>
  <r>
    <x v="7"/>
    <m/>
    <x v="7"/>
    <x v="190"/>
    <s v="T04511440001"/>
    <s v="DEV"/>
    <n v="451144"/>
    <m/>
    <s v="CONTABILIZACION ORDENES DE TRANSFERENCIA GRACOS"/>
    <m/>
    <m/>
    <m/>
    <m/>
    <m/>
    <m/>
    <n v="11876.31"/>
    <n v="0"/>
    <s v="NO_CONCILIADO"/>
    <m/>
    <m/>
  </r>
  <r>
    <x v="7"/>
    <m/>
    <x v="7"/>
    <x v="190"/>
    <s v="T04511460001"/>
    <s v="DEV"/>
    <n v="451146"/>
    <m/>
    <s v="CONTABILIZACION ORDENES DE TRANSFERENCIA GRACOS"/>
    <m/>
    <m/>
    <m/>
    <m/>
    <m/>
    <m/>
    <n v="11876.31"/>
    <n v="0"/>
    <s v="NO_CONCILIADO"/>
    <m/>
    <m/>
  </r>
  <r>
    <x v="7"/>
    <m/>
    <x v="7"/>
    <x v="190"/>
    <s v="T04511480001"/>
    <s v="DEV"/>
    <n v="451148"/>
    <m/>
    <s v="CONTABILIZACION ORDENES DE TRANSFERENCIA GRACOS"/>
    <m/>
    <m/>
    <m/>
    <m/>
    <m/>
    <m/>
    <n v="217839.37"/>
    <n v="0"/>
    <s v="NO_CONCILIADO"/>
    <m/>
    <m/>
  </r>
  <r>
    <x v="7"/>
    <m/>
    <x v="7"/>
    <x v="190"/>
    <s v="T04511500001"/>
    <s v="DEV"/>
    <n v="451150"/>
    <m/>
    <s v="CONTABILIZACION ORDENES DE TRANSFERENCIA GRACOS"/>
    <m/>
    <m/>
    <m/>
    <m/>
    <m/>
    <m/>
    <n v="5063.37"/>
    <n v="0"/>
    <s v="NO_CONCILIADO"/>
    <m/>
    <m/>
  </r>
  <r>
    <x v="7"/>
    <m/>
    <x v="7"/>
    <x v="190"/>
    <s v="T04511520001"/>
    <s v="DEV"/>
    <n v="451152"/>
    <m/>
    <s v="CONTABILIZACION ORDENES DE TRANSFERENCIA GRACOS"/>
    <m/>
    <m/>
    <m/>
    <m/>
    <m/>
    <m/>
    <n v="163.68"/>
    <n v="0"/>
    <s v="NO_CONCILIADO"/>
    <m/>
    <m/>
  </r>
  <r>
    <x v="7"/>
    <m/>
    <x v="7"/>
    <x v="190"/>
    <s v="T04511540001"/>
    <s v="DEV"/>
    <n v="451154"/>
    <m/>
    <s v="CONTABILIZACION ORDENES DE TRANSFERENCIA GRACOS"/>
    <m/>
    <m/>
    <m/>
    <m/>
    <m/>
    <m/>
    <n v="159.69999999999999"/>
    <n v="0"/>
    <s v="NO_CONCILIADO"/>
    <m/>
    <m/>
  </r>
  <r>
    <x v="7"/>
    <m/>
    <x v="7"/>
    <x v="190"/>
    <s v="T04509730001"/>
    <s v="DEV"/>
    <n v="450973"/>
    <m/>
    <s v="CONTABILIZACION ORDENES DE TRANSFERENCIA GRACOS"/>
    <m/>
    <m/>
    <m/>
    <m/>
    <m/>
    <m/>
    <n v="1781450.83"/>
    <n v="0"/>
    <s v="NO_CONCILIADO"/>
    <m/>
    <m/>
  </r>
  <r>
    <x v="7"/>
    <m/>
    <x v="7"/>
    <x v="190"/>
    <s v="T04509750001"/>
    <s v="DEV"/>
    <n v="450975"/>
    <m/>
    <s v="CONTABILIZACION ORDENES DE TRANSFERENCIA GRACOS"/>
    <m/>
    <m/>
    <m/>
    <m/>
    <m/>
    <m/>
    <n v="1781450.83"/>
    <n v="0"/>
    <s v="NO_CONCILIADO"/>
    <m/>
    <m/>
  </r>
  <r>
    <x v="7"/>
    <m/>
    <x v="7"/>
    <x v="190"/>
    <s v="T04509770001"/>
    <s v="DEV"/>
    <n v="450977"/>
    <m/>
    <s v="CONTABILIZACION ORDENES DE TRANSFERENCIA GRACOS"/>
    <m/>
    <m/>
    <m/>
    <m/>
    <m/>
    <m/>
    <n v="1781450.83"/>
    <n v="0"/>
    <s v="NO_CONCILIADO"/>
    <m/>
    <m/>
  </r>
  <r>
    <x v="7"/>
    <m/>
    <x v="7"/>
    <x v="190"/>
    <s v="T04509790001"/>
    <s v="DEV"/>
    <n v="450979"/>
    <m/>
    <s v="CONTABILIZACION ORDENES DE TRANSFERENCIA GRACOS"/>
    <m/>
    <m/>
    <m/>
    <m/>
    <m/>
    <m/>
    <n v="1781450.83"/>
    <n v="0"/>
    <s v="NO_CONCILIADO"/>
    <m/>
    <m/>
  </r>
  <r>
    <x v="7"/>
    <m/>
    <x v="7"/>
    <x v="190"/>
    <s v="T04509810001"/>
    <s v="DEV"/>
    <n v="450981"/>
    <m/>
    <s v="CONTABILIZACION ORDENES DE TRANSFERENCIA GRACOS"/>
    <m/>
    <m/>
    <m/>
    <m/>
    <m/>
    <m/>
    <n v="1781450.83"/>
    <n v="0"/>
    <s v="NO_CONCILIADO"/>
    <m/>
    <m/>
  </r>
  <r>
    <x v="7"/>
    <m/>
    <x v="7"/>
    <x v="190"/>
    <s v="T04509830001"/>
    <s v="DEV"/>
    <n v="450983"/>
    <m/>
    <s v="CONTABILIZACION ORDENES DE TRANSFERENCIA GRACOS"/>
    <m/>
    <m/>
    <m/>
    <m/>
    <m/>
    <m/>
    <n v="4892963.9400000004"/>
    <n v="0"/>
    <s v="NO_CONCILIADO"/>
    <m/>
    <m/>
  </r>
  <r>
    <x v="7"/>
    <m/>
    <x v="7"/>
    <x v="190"/>
    <s v="T04509850001"/>
    <s v="DEV"/>
    <n v="450985"/>
    <m/>
    <s v="CONTABILIZACION ORDENES DE TRANSFERENCIA GRACOS"/>
    <m/>
    <m/>
    <m/>
    <m/>
    <m/>
    <m/>
    <n v="4892963.9400000004"/>
    <n v="0"/>
    <s v="NO_CONCILIADO"/>
    <m/>
    <m/>
  </r>
  <r>
    <x v="7"/>
    <m/>
    <x v="7"/>
    <x v="190"/>
    <s v="T04509870001"/>
    <s v="DEV"/>
    <n v="450987"/>
    <m/>
    <s v="CONTABILIZACION ORDENES DE TRANSFERENCIA GRACOS"/>
    <m/>
    <m/>
    <m/>
    <m/>
    <m/>
    <m/>
    <n v="4892963.9400000004"/>
    <n v="0"/>
    <s v="NO_CONCILIADO"/>
    <m/>
    <m/>
  </r>
  <r>
    <x v="7"/>
    <m/>
    <x v="7"/>
    <x v="190"/>
    <s v="T04509890001"/>
    <s v="DEV"/>
    <n v="450989"/>
    <m/>
    <s v="CONTABILIZACION ORDENES DE TRANSFERENCIA GRACOS"/>
    <m/>
    <m/>
    <m/>
    <m/>
    <m/>
    <m/>
    <n v="4892963.9400000004"/>
    <n v="0"/>
    <s v="NO_CONCILIADO"/>
    <m/>
    <m/>
  </r>
  <r>
    <x v="7"/>
    <m/>
    <x v="7"/>
    <x v="190"/>
    <s v="T04509910001"/>
    <s v="DEV"/>
    <n v="450991"/>
    <m/>
    <s v="CONTABILIZACION ORDENES DE TRANSFERENCIA GRACOS"/>
    <m/>
    <m/>
    <m/>
    <m/>
    <m/>
    <m/>
    <n v="4144842.25"/>
    <n v="0"/>
    <s v="NO_CONCILIADO"/>
    <m/>
    <m/>
  </r>
  <r>
    <x v="7"/>
    <m/>
    <x v="7"/>
    <x v="190"/>
    <s v="T04509930001"/>
    <s v="DEV"/>
    <n v="450993"/>
    <m/>
    <s v="CONTABILIZACION ORDENES DE TRANSFERENCIA GRACOS"/>
    <m/>
    <m/>
    <m/>
    <m/>
    <m/>
    <m/>
    <n v="4144842.25"/>
    <n v="0"/>
    <s v="NO_CONCILIADO"/>
    <m/>
    <m/>
  </r>
  <r>
    <x v="7"/>
    <m/>
    <x v="7"/>
    <x v="190"/>
    <s v="T04509950001"/>
    <s v="DEV"/>
    <n v="450995"/>
    <m/>
    <s v="CONTABILIZACION ORDENES DE TRANSFERENCIA GRACOS"/>
    <m/>
    <m/>
    <m/>
    <m/>
    <m/>
    <m/>
    <n v="4144842.25"/>
    <n v="0"/>
    <s v="NO_CONCILIADO"/>
    <m/>
    <m/>
  </r>
  <r>
    <x v="7"/>
    <m/>
    <x v="7"/>
    <x v="190"/>
    <s v="T04509970001"/>
    <s v="DEV"/>
    <n v="450997"/>
    <m/>
    <s v="CONTABILIZACION ORDENES DE TRANSFERENCIA GRACOS"/>
    <m/>
    <m/>
    <m/>
    <m/>
    <m/>
    <m/>
    <n v="4144842.25"/>
    <n v="0"/>
    <s v="NO_CONCILIADO"/>
    <m/>
    <m/>
  </r>
  <r>
    <x v="7"/>
    <m/>
    <x v="7"/>
    <x v="190"/>
    <s v="T04509990001"/>
    <s v="DEV"/>
    <n v="450999"/>
    <m/>
    <s v="CONTABILIZACION ORDENES DE TRANSFERENCIA GRACOS"/>
    <m/>
    <m/>
    <m/>
    <m/>
    <m/>
    <m/>
    <n v="4144842.25"/>
    <n v="0"/>
    <s v="NO_CONCILIADO"/>
    <m/>
    <m/>
  </r>
  <r>
    <x v="7"/>
    <m/>
    <x v="7"/>
    <x v="190"/>
    <s v="T04510010001"/>
    <s v="DEV"/>
    <n v="451001"/>
    <m/>
    <s v="CONTABILIZACION ORDENES DE TRANSFERENCIA GRACOS"/>
    <m/>
    <m/>
    <m/>
    <m/>
    <m/>
    <m/>
    <n v="11384296.16"/>
    <n v="0"/>
    <s v="NO_CONCILIADO"/>
    <m/>
    <m/>
  </r>
  <r>
    <x v="7"/>
    <m/>
    <x v="7"/>
    <x v="190"/>
    <s v="T04510030001"/>
    <s v="DEV"/>
    <n v="451003"/>
    <m/>
    <s v="CONTABILIZACION ORDENES DE TRANSFERENCIA GRACOS"/>
    <m/>
    <m/>
    <m/>
    <m/>
    <m/>
    <m/>
    <n v="11384296.16"/>
    <n v="0"/>
    <s v="NO_CONCILIADO"/>
    <m/>
    <m/>
  </r>
  <r>
    <x v="7"/>
    <m/>
    <x v="7"/>
    <x v="190"/>
    <s v="T04510050001"/>
    <s v="DEV"/>
    <n v="451005"/>
    <m/>
    <s v="CONTABILIZACION ORDENES DE TRANSFERENCIA GRACOS"/>
    <m/>
    <m/>
    <m/>
    <m/>
    <m/>
    <m/>
    <n v="11384296.16"/>
    <n v="0"/>
    <s v="NO_CONCILIADO"/>
    <m/>
    <m/>
  </r>
  <r>
    <x v="7"/>
    <m/>
    <x v="7"/>
    <x v="190"/>
    <s v="T04510070001"/>
    <s v="DEV"/>
    <n v="451007"/>
    <m/>
    <s v="CONTABILIZACION ORDENES DE TRANSFERENCIA GRACOS"/>
    <m/>
    <m/>
    <m/>
    <m/>
    <m/>
    <m/>
    <n v="11384296.16"/>
    <n v="0"/>
    <s v="NO_CONCILIADO"/>
    <m/>
    <m/>
  </r>
  <r>
    <x v="7"/>
    <m/>
    <x v="7"/>
    <x v="190"/>
    <s v="T04510090001"/>
    <s v="DEV"/>
    <n v="451009"/>
    <m/>
    <s v="CONTABILIZACION ORDENES DE TRANSFERENCIA GRACOS"/>
    <m/>
    <m/>
    <m/>
    <m/>
    <m/>
    <m/>
    <n v="2094491.43"/>
    <n v="0"/>
    <s v="NO_CONCILIADO"/>
    <m/>
    <m/>
  </r>
  <r>
    <x v="7"/>
    <m/>
    <x v="7"/>
    <x v="190"/>
    <s v="T04510110001"/>
    <s v="DEV"/>
    <n v="451011"/>
    <m/>
    <s v="CONTABILIZACION ORDENES DE TRANSFERENCIA GRACOS"/>
    <m/>
    <m/>
    <m/>
    <m/>
    <m/>
    <m/>
    <n v="2094491.43"/>
    <n v="0"/>
    <s v="NO_CONCILIADO"/>
    <m/>
    <m/>
  </r>
  <r>
    <x v="7"/>
    <m/>
    <x v="7"/>
    <x v="190"/>
    <s v="T04510130001"/>
    <s v="DEV"/>
    <n v="451013"/>
    <m/>
    <s v="CONTABILIZACION ORDENES DE TRANSFERENCIA GRACOS"/>
    <m/>
    <m/>
    <m/>
    <m/>
    <m/>
    <m/>
    <n v="2094491.43"/>
    <n v="0"/>
    <s v="NO_CONCILIADO"/>
    <m/>
    <m/>
  </r>
  <r>
    <x v="7"/>
    <m/>
    <x v="7"/>
    <x v="190"/>
    <s v="T04510150001"/>
    <s v="DEV"/>
    <n v="451015"/>
    <m/>
    <s v="CONTABILIZACION ORDENES DE TRANSFERENCIA GRACOS"/>
    <m/>
    <m/>
    <m/>
    <m/>
    <m/>
    <m/>
    <n v="2094491.43"/>
    <n v="0"/>
    <s v="NO_CONCILIADO"/>
    <m/>
    <m/>
  </r>
  <r>
    <x v="7"/>
    <m/>
    <x v="7"/>
    <x v="190"/>
    <s v="T04510170001"/>
    <s v="DEV"/>
    <n v="451017"/>
    <m/>
    <s v="CONTABILIZACION ORDENES DE TRANSFERENCIA GRACOS"/>
    <m/>
    <m/>
    <m/>
    <m/>
    <m/>
    <m/>
    <n v="2094491.43"/>
    <n v="0"/>
    <s v="NO_CONCILIADO"/>
    <m/>
    <m/>
  </r>
  <r>
    <x v="7"/>
    <m/>
    <x v="7"/>
    <x v="190"/>
    <s v="T04510190001"/>
    <s v="DEV"/>
    <n v="451019"/>
    <m/>
    <s v="CONTABILIZACION ORDENES DE TRANSFERENCIA GRACOS"/>
    <m/>
    <m/>
    <m/>
    <m/>
    <m/>
    <m/>
    <n v="1276657.8700000001"/>
    <n v="0"/>
    <s v="NO_CONCILIADO"/>
    <m/>
    <m/>
  </r>
  <r>
    <x v="7"/>
    <m/>
    <x v="7"/>
    <x v="190"/>
    <s v="T04510210001"/>
    <s v="DEV"/>
    <n v="451021"/>
    <m/>
    <s v="CONTABILIZACION ORDENES DE TRANSFERENCIA GRACOS"/>
    <m/>
    <m/>
    <m/>
    <m/>
    <m/>
    <m/>
    <n v="69471.97"/>
    <n v="0"/>
    <s v="NO_CONCILIADO"/>
    <m/>
    <m/>
  </r>
  <r>
    <x v="7"/>
    <m/>
    <x v="7"/>
    <x v="190"/>
    <s v="T04510290001"/>
    <s v="DEV"/>
    <n v="451029"/>
    <m/>
    <s v="CONTABILIZACION ORDENES DE TRANSFERENCIA GRACOS"/>
    <m/>
    <m/>
    <m/>
    <m/>
    <m/>
    <m/>
    <n v="186176.56"/>
    <n v="0"/>
    <s v="NO_CONCILIADO"/>
    <m/>
    <m/>
  </r>
  <r>
    <x v="7"/>
    <m/>
    <x v="7"/>
    <x v="190"/>
    <s v="T04510230001"/>
    <s v="DEV"/>
    <n v="451023"/>
    <m/>
    <s v="CONTABILIZACION ORDENES DE TRANSFERENCIA GRACOS"/>
    <m/>
    <m/>
    <m/>
    <m/>
    <m/>
    <m/>
    <n v="2148987.9500000002"/>
    <n v="0"/>
    <s v="NO_CONCILIADO"/>
    <m/>
    <m/>
  </r>
  <r>
    <x v="7"/>
    <m/>
    <x v="7"/>
    <x v="190"/>
    <s v="T04511560001"/>
    <s v="DEV"/>
    <n v="451156"/>
    <m/>
    <s v="CONTABILIZACION ORDENES DE TRANSFERENCIA GRACOS"/>
    <m/>
    <m/>
    <m/>
    <m/>
    <m/>
    <m/>
    <n v="4197.3599999999997"/>
    <n v="0"/>
    <s v="NO_CONCILIADO"/>
    <m/>
    <m/>
  </r>
  <r>
    <x v="7"/>
    <m/>
    <x v="7"/>
    <x v="190"/>
    <s v="T04511580001"/>
    <s v="DEV"/>
    <n v="451158"/>
    <m/>
    <s v="CONTABILIZACION ORDENES DE TRANSFERENCIA GRACOS"/>
    <m/>
    <m/>
    <m/>
    <m/>
    <m/>
    <m/>
    <n v="4197.3599999999997"/>
    <n v="0"/>
    <s v="NO_CONCILIADO"/>
    <m/>
    <m/>
  </r>
  <r>
    <x v="7"/>
    <m/>
    <x v="7"/>
    <x v="190"/>
    <s v="T04511600001"/>
    <s v="DEV"/>
    <n v="451160"/>
    <m/>
    <s v="CONTABILIZACION ORDENES DE TRANSFERENCIA GRACOS"/>
    <m/>
    <m/>
    <m/>
    <m/>
    <m/>
    <m/>
    <n v="4197.3599999999997"/>
    <n v="0"/>
    <s v="NO_CONCILIADO"/>
    <m/>
    <m/>
  </r>
  <r>
    <x v="7"/>
    <m/>
    <x v="7"/>
    <x v="190"/>
    <s v="T04511620001"/>
    <s v="DEV"/>
    <n v="451162"/>
    <m/>
    <s v="CONTABILIZACION ORDENES DE TRANSFERENCIA GRACOS"/>
    <m/>
    <m/>
    <m/>
    <m/>
    <m/>
    <m/>
    <n v="4197.3599999999997"/>
    <n v="0"/>
    <s v="NO_CONCILIADO"/>
    <m/>
    <m/>
  </r>
  <r>
    <x v="7"/>
    <m/>
    <x v="7"/>
    <x v="190"/>
    <s v="T04511700001"/>
    <s v="DEV"/>
    <n v="451170"/>
    <m/>
    <s v="CONTABILIZACION ORDENES DE TRANSFERENCIA GRACOS"/>
    <m/>
    <m/>
    <m/>
    <m/>
    <m/>
    <m/>
    <n v="32619.78"/>
    <n v="0"/>
    <s v="NO_CONCILIADO"/>
    <m/>
    <m/>
  </r>
  <r>
    <x v="7"/>
    <m/>
    <x v="7"/>
    <x v="190"/>
    <s v="T04511640001"/>
    <s v="DEV"/>
    <n v="451164"/>
    <m/>
    <s v="CONTABILIZACION ORDENES DE TRANSFERENCIA GRACOS"/>
    <m/>
    <m/>
    <m/>
    <m/>
    <m/>
    <m/>
    <n v="23376.62"/>
    <n v="0"/>
    <s v="NO_CONCILIADO"/>
    <m/>
    <m/>
  </r>
  <r>
    <x v="7"/>
    <m/>
    <x v="7"/>
    <x v="190"/>
    <s v="T04511660001"/>
    <s v="DEV"/>
    <n v="451166"/>
    <m/>
    <s v="CONTABILIZACION ORDENES DE TRANSFERENCIA GRACOS"/>
    <m/>
    <m/>
    <m/>
    <m/>
    <m/>
    <m/>
    <n v="1272.1199999999999"/>
    <n v="0"/>
    <s v="NO_CONCILIADO"/>
    <m/>
    <m/>
  </r>
  <r>
    <x v="7"/>
    <m/>
    <x v="7"/>
    <x v="190"/>
    <s v="T04511680001"/>
    <s v="DEV"/>
    <n v="451168"/>
    <m/>
    <s v="CONTABILIZACION ORDENES DE TRANSFERENCIA GRACOS"/>
    <m/>
    <m/>
    <m/>
    <m/>
    <m/>
    <m/>
    <n v="1241.18"/>
    <n v="0"/>
    <s v="NO_CONCILIADO"/>
    <m/>
    <m/>
  </r>
  <r>
    <x v="7"/>
    <m/>
    <x v="7"/>
    <x v="190"/>
    <s v="T04511720001"/>
    <s v="DEV"/>
    <n v="451172"/>
    <m/>
    <s v="CONTABILIZACION ORDENES DE TRANSFERENCIA GRACOS"/>
    <m/>
    <m/>
    <m/>
    <m/>
    <m/>
    <m/>
    <n v="32619.78"/>
    <n v="0"/>
    <s v="NO_CONCILIADO"/>
    <m/>
    <m/>
  </r>
  <r>
    <x v="7"/>
    <m/>
    <x v="7"/>
    <x v="190"/>
    <s v="T04511740001"/>
    <s v="DEV"/>
    <n v="451174"/>
    <m/>
    <s v="CONTABILIZACION ORDENES DE TRANSFERENCIA GRACOS"/>
    <m/>
    <m/>
    <m/>
    <m/>
    <m/>
    <m/>
    <n v="32619.78"/>
    <n v="0"/>
    <s v="NO_CONCILIADO"/>
    <m/>
    <m/>
  </r>
  <r>
    <x v="7"/>
    <m/>
    <x v="7"/>
    <x v="190"/>
    <s v="T04511760001"/>
    <s v="DEV"/>
    <n v="451176"/>
    <m/>
    <s v="CONTABILIZACION ORDENES DE TRANSFERENCIA GRACOS"/>
    <m/>
    <m/>
    <m/>
    <m/>
    <m/>
    <m/>
    <n v="32619.78"/>
    <n v="0"/>
    <s v="NO_CONCILIADO"/>
    <m/>
    <m/>
  </r>
  <r>
    <x v="7"/>
    <m/>
    <x v="7"/>
    <x v="190"/>
    <s v="T04511780001"/>
    <s v="DEV"/>
    <n v="451178"/>
    <m/>
    <s v="CONTABILIZACION ORDENES DE TRANSFERENCIA GRACOS"/>
    <m/>
    <m/>
    <m/>
    <m/>
    <m/>
    <m/>
    <n v="4037.66"/>
    <n v="0"/>
    <s v="NO_CONCILIADO"/>
    <m/>
    <m/>
  </r>
  <r>
    <x v="7"/>
    <m/>
    <x v="7"/>
    <x v="190"/>
    <s v="T04511800001"/>
    <s v="DEV"/>
    <n v="451180"/>
    <m/>
    <s v="CONTABILIZACION ORDENES DE TRANSFERENCIA GRACOS"/>
    <m/>
    <m/>
    <m/>
    <m/>
    <m/>
    <m/>
    <n v="4033.68"/>
    <n v="0"/>
    <s v="NO_CONCILIADO"/>
    <m/>
    <m/>
  </r>
  <r>
    <x v="7"/>
    <m/>
    <x v="7"/>
    <x v="190"/>
    <s v="T04511820001"/>
    <s v="DEV"/>
    <n v="451182"/>
    <m/>
    <s v="CONTABILIZACION ORDENES DE TRANSFERENCIA GRACOS"/>
    <m/>
    <m/>
    <m/>
    <m/>
    <m/>
    <m/>
    <n v="1189.3900000000001"/>
    <n v="0"/>
    <s v="NO_CONCILIADO"/>
    <m/>
    <m/>
  </r>
  <r>
    <x v="7"/>
    <m/>
    <x v="7"/>
    <x v="190"/>
    <s v="T04510250001"/>
    <s v="DEV"/>
    <n v="451025"/>
    <m/>
    <s v="CONTABILIZACION ORDENES DE TRANSFERENCIA GRACOS"/>
    <m/>
    <m/>
    <m/>
    <m/>
    <m/>
    <m/>
    <n v="67783.929999999993"/>
    <n v="0"/>
    <s v="NO_CONCILIADO"/>
    <m/>
    <m/>
  </r>
  <r>
    <x v="7"/>
    <m/>
    <x v="7"/>
    <x v="190"/>
    <s v="T04510270001"/>
    <s v="DEV"/>
    <n v="451027"/>
    <m/>
    <s v="CONTABILIZACION ORDENES DE TRANSFERENCIA GRACOS"/>
    <m/>
    <m/>
    <m/>
    <m/>
    <m/>
    <m/>
    <n v="3506490.72"/>
    <n v="0"/>
    <s v="NO_CONCILIADO"/>
    <m/>
    <m/>
  </r>
  <r>
    <x v="7"/>
    <m/>
    <x v="7"/>
    <x v="190"/>
    <s v="T04510310001"/>
    <s v="DEV"/>
    <n v="451031"/>
    <m/>
    <s v="CONTABILIZACION ORDENES DE TRANSFERENCIA GRACOS"/>
    <m/>
    <m/>
    <m/>
    <m/>
    <m/>
    <m/>
    <n v="5902447.79"/>
    <n v="0"/>
    <s v="NO_CONCILIADO"/>
    <m/>
    <m/>
  </r>
  <r>
    <x v="7"/>
    <m/>
    <x v="7"/>
    <x v="190"/>
    <s v="T04510330001"/>
    <s v="DEV"/>
    <n v="451033"/>
    <m/>
    <s v="CONTABILIZACION ORDENES DE TRANSFERENCIA GRACOS"/>
    <m/>
    <m/>
    <m/>
    <m/>
    <m/>
    <m/>
    <n v="190812.89"/>
    <n v="0"/>
    <s v="NO_CONCILIADO"/>
    <m/>
    <m/>
  </r>
  <r>
    <x v="7"/>
    <m/>
    <x v="7"/>
    <x v="190"/>
    <s v="T04510350001"/>
    <s v="DEV"/>
    <n v="451035"/>
    <m/>
    <s v="CONTABILIZACION ORDENES DE TRANSFERENCIA GRACOS"/>
    <m/>
    <m/>
    <m/>
    <m/>
    <m/>
    <m/>
    <n v="157710.65"/>
    <n v="0"/>
    <s v="NO_CONCILIADO"/>
    <m/>
    <m/>
  </r>
  <r>
    <x v="7"/>
    <m/>
    <x v="7"/>
    <x v="190"/>
    <s v="T04510370001"/>
    <s v="DEV"/>
    <n v="451037"/>
    <m/>
    <s v="CONTABILIZACION ORDENES DE TRANSFERENCIA GRACOS"/>
    <m/>
    <m/>
    <m/>
    <m/>
    <m/>
    <m/>
    <n v="2970357.22"/>
    <n v="0"/>
    <s v="NO_CONCILIADO"/>
    <m/>
    <m/>
  </r>
  <r>
    <x v="7"/>
    <m/>
    <x v="7"/>
    <x v="190"/>
    <s v="T04510390001"/>
    <s v="DEV"/>
    <n v="451039"/>
    <m/>
    <s v="CONTABILIZACION ORDENES DE TRANSFERENCIA GRACOS"/>
    <m/>
    <m/>
    <m/>
    <m/>
    <m/>
    <m/>
    <n v="4999978.57"/>
    <n v="0"/>
    <s v="NO_CONCILIADO"/>
    <m/>
    <m/>
  </r>
  <r>
    <x v="7"/>
    <m/>
    <x v="7"/>
    <x v="190"/>
    <s v="T04510410001"/>
    <s v="DEV"/>
    <n v="451041"/>
    <m/>
    <s v="CONTABILIZACION ORDENES DE TRANSFERENCIA GRACOS"/>
    <m/>
    <m/>
    <m/>
    <m/>
    <m/>
    <m/>
    <n v="161638.06"/>
    <n v="0"/>
    <s v="NO_CONCILIADO"/>
    <m/>
    <m/>
  </r>
  <r>
    <x v="7"/>
    <m/>
    <x v="7"/>
    <x v="190"/>
    <s v="T04510430001"/>
    <s v="DEV"/>
    <n v="451043"/>
    <m/>
    <s v="CONTABILIZACION ORDENES DE TRANSFERENCIA GRACOS"/>
    <m/>
    <m/>
    <m/>
    <m/>
    <m/>
    <m/>
    <n v="443957.93"/>
    <n v="0"/>
    <s v="NO_CONCILIADO"/>
    <m/>
    <m/>
  </r>
  <r>
    <x v="7"/>
    <m/>
    <x v="7"/>
    <x v="190"/>
    <s v="T04510450001"/>
    <s v="DEV"/>
    <n v="451045"/>
    <m/>
    <s v="CONTABILIZACION ORDENES DE TRANSFERENCIA GRACOS"/>
    <m/>
    <m/>
    <m/>
    <m/>
    <m/>
    <m/>
    <n v="13733028.51"/>
    <n v="0"/>
    <s v="NO_CONCILIADO"/>
    <m/>
    <m/>
  </r>
  <r>
    <x v="7"/>
    <m/>
    <x v="7"/>
    <x v="190"/>
    <s v="T04510470001"/>
    <s v="DEV"/>
    <n v="451047"/>
    <m/>
    <s v="CONTABILIZACION ORDENES DE TRANSFERENCIA GRACOS"/>
    <m/>
    <m/>
    <m/>
    <m/>
    <m/>
    <m/>
    <n v="433170.72"/>
    <n v="0"/>
    <s v="NO_CONCILIADO"/>
    <m/>
    <m/>
  </r>
  <r>
    <x v="7"/>
    <m/>
    <x v="7"/>
    <x v="190"/>
    <s v="T04510490001"/>
    <s v="DEV"/>
    <n v="451049"/>
    <m/>
    <s v="CONTABILIZACION ORDENES DE TRANSFERENCIA GRACOS"/>
    <m/>
    <m/>
    <m/>
    <m/>
    <m/>
    <m/>
    <n v="8158435.1399999997"/>
    <n v="0"/>
    <s v="NO_CONCILIADO"/>
    <m/>
    <m/>
  </r>
  <r>
    <x v="7"/>
    <m/>
    <x v="7"/>
    <x v="190"/>
    <s v="T04510510001"/>
    <s v="DEV"/>
    <n v="451051"/>
    <m/>
    <s v="CONTABILIZACION ORDENES DE TRANSFERENCIA GRACOS"/>
    <m/>
    <m/>
    <m/>
    <m/>
    <m/>
    <m/>
    <n v="2526612.98"/>
    <n v="0"/>
    <s v="NO_CONCILIADO"/>
    <m/>
    <m/>
  </r>
  <r>
    <x v="7"/>
    <m/>
    <x v="7"/>
    <x v="190"/>
    <s v="T04510530001"/>
    <s v="DEV"/>
    <n v="451053"/>
    <m/>
    <s v="CONTABILIZACION ORDENES DE TRANSFERENCIA GRACOS"/>
    <m/>
    <m/>
    <m/>
    <m/>
    <m/>
    <m/>
    <n v="79695.09"/>
    <n v="0"/>
    <s v="NO_CONCILIADO"/>
    <m/>
    <m/>
  </r>
  <r>
    <x v="7"/>
    <m/>
    <x v="7"/>
    <x v="190"/>
    <s v="T04510550001"/>
    <s v="DEV"/>
    <n v="451055"/>
    <m/>
    <s v="CONTABILIZACION ORDENES DE TRANSFERENCIA GRACOS"/>
    <m/>
    <m/>
    <m/>
    <m/>
    <m/>
    <m/>
    <n v="81679.69"/>
    <n v="0"/>
    <s v="NO_CONCILIADO"/>
    <m/>
    <m/>
  </r>
  <r>
    <x v="7"/>
    <m/>
    <x v="7"/>
    <x v="190"/>
    <s v="T04510570001"/>
    <s v="DEV"/>
    <n v="451057"/>
    <m/>
    <s v="CONTABILIZACION ORDENES DE TRANSFERENCIA GRACOS"/>
    <m/>
    <m/>
    <m/>
    <m/>
    <m/>
    <m/>
    <n v="1500995.1"/>
    <n v="0"/>
    <s v="NO_CONCILIADO"/>
    <m/>
    <m/>
  </r>
  <r>
    <x v="7"/>
    <m/>
    <x v="7"/>
    <x v="190"/>
    <s v="T04510590001"/>
    <s v="DEV"/>
    <n v="451059"/>
    <m/>
    <s v="CONTABILIZACION ORDENES DE TRANSFERENCIA GRACOS"/>
    <m/>
    <m/>
    <m/>
    <m/>
    <m/>
    <m/>
    <n v="504792.96"/>
    <n v="0"/>
    <s v="NO_CONCILIADO"/>
    <m/>
    <m/>
  </r>
  <r>
    <x v="7"/>
    <m/>
    <x v="7"/>
    <x v="190"/>
    <s v="T04510610001"/>
    <s v="DEV"/>
    <n v="451061"/>
    <m/>
    <s v="CONTABILIZACION ORDENES DE TRANSFERENCIA GRACOS"/>
    <m/>
    <m/>
    <m/>
    <m/>
    <m/>
    <m/>
    <n v="4702151.12"/>
    <n v="0"/>
    <s v="NO_CONCILIADO"/>
    <m/>
    <m/>
  </r>
  <r>
    <x v="7"/>
    <m/>
    <x v="7"/>
    <x v="190"/>
    <s v="T04510630001"/>
    <s v="DEV"/>
    <n v="451063"/>
    <m/>
    <s v="CONTABILIZACION ORDENES DE TRANSFERENCIA GRACOS"/>
    <m/>
    <m/>
    <m/>
    <m/>
    <m/>
    <m/>
    <n v="1174485.03"/>
    <n v="0"/>
    <s v="NO_CONCILIADO"/>
    <m/>
    <m/>
  </r>
  <r>
    <x v="7"/>
    <m/>
    <x v="7"/>
    <x v="190"/>
    <s v="T04510650001"/>
    <s v="DEV"/>
    <n v="451065"/>
    <m/>
    <s v="CONTABILIZACION ORDENES DE TRANSFERENCIA GRACOS"/>
    <m/>
    <m/>
    <m/>
    <m/>
    <m/>
    <m/>
    <n v="2012811.74"/>
    <n v="0"/>
    <s v="NO_CONCILIADO"/>
    <m/>
    <m/>
  </r>
  <r>
    <x v="7"/>
    <m/>
    <x v="7"/>
    <x v="190"/>
    <s v="T04510670001"/>
    <s v="DEV"/>
    <n v="451067"/>
    <m/>
    <s v="CONTABILIZACION ORDENES DE TRANSFERENCIA GRACOS"/>
    <m/>
    <m/>
    <m/>
    <m/>
    <m/>
    <m/>
    <n v="17093552.699999999"/>
    <n v="0"/>
    <s v="NO_CONCILIADO"/>
    <m/>
    <m/>
  </r>
  <r>
    <x v="7"/>
    <m/>
    <x v="7"/>
    <x v="190"/>
    <s v="T04510690001"/>
    <s v="DEV"/>
    <n v="451069"/>
    <m/>
    <s v="CONTABILIZACION ORDENES DE TRANSFERENCIA GRACOS"/>
    <m/>
    <m/>
    <m/>
    <m/>
    <m/>
    <m/>
    <n v="5843217.1799999997"/>
    <n v="0"/>
    <s v="NO_CONCILIADO"/>
    <m/>
    <m/>
  </r>
  <r>
    <x v="7"/>
    <m/>
    <x v="7"/>
    <x v="190"/>
    <s v="T04510710001"/>
    <s v="DEV"/>
    <n v="451071"/>
    <m/>
    <s v="CONTABILIZACION ORDENES DE TRANSFERENCIA GRACOS"/>
    <m/>
    <m/>
    <m/>
    <m/>
    <m/>
    <m/>
    <n v="463.12"/>
    <n v="0"/>
    <s v="NO_CONCILIADO"/>
    <m/>
    <m/>
  </r>
  <r>
    <x v="7"/>
    <m/>
    <x v="7"/>
    <x v="190"/>
    <s v="T04510730001"/>
    <s v="DEV"/>
    <n v="451073"/>
    <m/>
    <s v="CONTABILIZACION ORDENES DE TRANSFERENCIA GRACOS"/>
    <m/>
    <m/>
    <m/>
    <m/>
    <m/>
    <m/>
    <n v="11876.31"/>
    <n v="0"/>
    <s v="NO_CONCILIADO"/>
    <m/>
    <m/>
  </r>
  <r>
    <x v="7"/>
    <m/>
    <x v="7"/>
    <x v="190"/>
    <s v="T04510750001"/>
    <s v="DEV"/>
    <n v="451075"/>
    <m/>
    <s v="CONTABILIZACION ORDENES DE TRANSFERENCIA GRACOS"/>
    <m/>
    <m/>
    <m/>
    <m/>
    <m/>
    <m/>
    <n v="3007.97"/>
    <n v="0"/>
    <s v="NO_CONCILIADO"/>
    <m/>
    <m/>
  </r>
  <r>
    <x v="7"/>
    <m/>
    <x v="7"/>
    <x v="190"/>
    <s v="T04510770001"/>
    <s v="DEV"/>
    <n v="451077"/>
    <m/>
    <s v="CONTABILIZACION ORDENES DE TRANSFERENCIA GRACOS"/>
    <m/>
    <m/>
    <m/>
    <m/>
    <m/>
    <m/>
    <n v="4197.3599999999997"/>
    <n v="0"/>
    <s v="NO_CONCILIADO"/>
    <m/>
    <m/>
  </r>
  <r>
    <x v="7"/>
    <m/>
    <x v="7"/>
    <x v="190"/>
    <s v="T04510790001"/>
    <s v="DEV"/>
    <n v="451079"/>
    <m/>
    <s v="CONTABILIZACION ORDENES DE TRANSFERENCIA GRACOS"/>
    <m/>
    <m/>
    <m/>
    <m/>
    <m/>
    <m/>
    <n v="39349.65"/>
    <n v="0"/>
    <s v="NO_CONCILIADO"/>
    <m/>
    <m/>
  </r>
  <r>
    <x v="7"/>
    <m/>
    <x v="7"/>
    <x v="190"/>
    <s v="T04510810001"/>
    <s v="DEV"/>
    <n v="451081"/>
    <m/>
    <s v="CONTABILIZACION ORDENES DE TRANSFERENCIA GRACOS"/>
    <m/>
    <m/>
    <m/>
    <m/>
    <m/>
    <m/>
    <n v="32619.78"/>
    <n v="0"/>
    <s v="NO_CONCILIADO"/>
    <m/>
    <m/>
  </r>
  <r>
    <x v="7"/>
    <m/>
    <x v="7"/>
    <x v="190"/>
    <s v="T04510830001"/>
    <s v="DEV"/>
    <n v="451083"/>
    <m/>
    <s v="CONTABILIZACION ORDENES DE TRANSFERENCIA GRACOS"/>
    <m/>
    <m/>
    <m/>
    <m/>
    <m/>
    <m/>
    <n v="38954.78"/>
    <n v="0"/>
    <s v="NO_CONCILIADO"/>
    <m/>
    <m/>
  </r>
  <r>
    <x v="7"/>
    <m/>
    <x v="7"/>
    <x v="190"/>
    <s v="T04510850001"/>
    <s v="DEV"/>
    <n v="451085"/>
    <m/>
    <s v="CONTABILIZACION ORDENES DE TRANSFERENCIA GRACOS"/>
    <m/>
    <m/>
    <m/>
    <m/>
    <m/>
    <m/>
    <n v="11413.19"/>
    <n v="0"/>
    <s v="NO_CONCILIADO"/>
    <m/>
    <m/>
  </r>
  <r>
    <x v="7"/>
    <m/>
    <x v="7"/>
    <x v="190"/>
    <s v="T04510870001"/>
    <s v="DEV"/>
    <n v="451087"/>
    <m/>
    <s v="CONTABILIZACION ORDENES DE TRANSFERENCIA GRACOS"/>
    <m/>
    <m/>
    <m/>
    <m/>
    <m/>
    <m/>
    <n v="3365.31"/>
    <n v="0"/>
    <s v="NO_CONCILIADO"/>
    <m/>
    <m/>
  </r>
  <r>
    <x v="7"/>
    <m/>
    <x v="7"/>
    <x v="190"/>
    <s v="T04510890001"/>
    <s v="DEV"/>
    <n v="451089"/>
    <m/>
    <s v="CONTABILIZACION ORDENES DE TRANSFERENCIA GRACOS"/>
    <m/>
    <m/>
    <m/>
    <m/>
    <m/>
    <m/>
    <n v="11424.44"/>
    <n v="0"/>
    <s v="NO_CONCILIADO"/>
    <m/>
    <m/>
  </r>
  <r>
    <x v="7"/>
    <m/>
    <x v="7"/>
    <x v="190"/>
    <s v="T04510910001"/>
    <s v="DEV"/>
    <n v="451091"/>
    <m/>
    <s v="CONTABILIZACION ORDENES DE TRANSFERENCIA GRACOS"/>
    <m/>
    <m/>
    <m/>
    <m/>
    <m/>
    <m/>
    <n v="9243.16"/>
    <n v="0"/>
    <s v="NO_CONCILIADO"/>
    <m/>
    <m/>
  </r>
  <r>
    <x v="7"/>
    <m/>
    <x v="7"/>
    <x v="190"/>
    <s v="T04511000001"/>
    <s v="DEV"/>
    <n v="451100"/>
    <m/>
    <s v="CONTABILIZACION ORDENES DE TRANSFERENCIA GRACOS"/>
    <m/>
    <m/>
    <m/>
    <m/>
    <m/>
    <m/>
    <n v="11384296.16"/>
    <n v="0"/>
    <s v="NO_CONCILIADO"/>
    <m/>
    <m/>
  </r>
  <r>
    <x v="7"/>
    <m/>
    <x v="7"/>
    <x v="190"/>
    <s v="T04510930001"/>
    <s v="DEV"/>
    <n v="451093"/>
    <m/>
    <s v="CONTABILIZACION ORDENES DE TRANSFERENCIA GRACOS"/>
    <m/>
    <m/>
    <m/>
    <m/>
    <m/>
    <m/>
    <n v="31378.6"/>
    <n v="0"/>
    <s v="NO_CONCILIADO"/>
    <m/>
    <m/>
  </r>
  <r>
    <x v="7"/>
    <m/>
    <x v="7"/>
    <x v="190"/>
    <s v="T04510950001"/>
    <s v="DEV"/>
    <n v="451095"/>
    <m/>
    <s v="CONTABILIZACION ORDENES DE TRANSFERENCIA GRACOS"/>
    <m/>
    <m/>
    <m/>
    <m/>
    <m/>
    <m/>
    <n v="31347.66"/>
    <n v="0"/>
    <s v="NO_CONCILIADO"/>
    <m/>
    <m/>
  </r>
  <r>
    <x v="7"/>
    <m/>
    <x v="7"/>
    <x v="190"/>
    <s v="T04510980001"/>
    <s v="DEV"/>
    <n v="451098"/>
    <m/>
    <s v="CONTABILIZACION ORDENES DE TRANSFERENCIA GRACOS"/>
    <m/>
    <m/>
    <m/>
    <m/>
    <m/>
    <m/>
    <n v="4892963.9400000004"/>
    <n v="0"/>
    <s v="NO_CONCILIADO"/>
    <m/>
    <m/>
  </r>
  <r>
    <x v="7"/>
    <m/>
    <x v="7"/>
    <x v="190"/>
    <s v="T04511020001"/>
    <s v="DEV"/>
    <n v="451102"/>
    <m/>
    <s v="CONTABILIZACION ORDENES DE TRANSFERENCIA GRACOS"/>
    <m/>
    <m/>
    <m/>
    <m/>
    <m/>
    <m/>
    <n v="1711978.86"/>
    <n v="0"/>
    <s v="NO_CONCILIADO"/>
    <m/>
    <m/>
  </r>
  <r>
    <x v="7"/>
    <m/>
    <x v="7"/>
    <x v="190"/>
    <s v="T04511040001"/>
    <s v="DEV"/>
    <n v="451104"/>
    <m/>
    <s v="CONTABILIZACION ORDENES DE TRANSFERENCIA GRACOS"/>
    <m/>
    <m/>
    <m/>
    <m/>
    <m/>
    <m/>
    <n v="1713666.9"/>
    <n v="0"/>
    <s v="NO_CONCILIADO"/>
    <m/>
    <m/>
  </r>
  <r>
    <x v="7"/>
    <m/>
    <x v="7"/>
    <x v="190"/>
    <s v="T04511060001"/>
    <s v="DEV"/>
    <n v="451106"/>
    <m/>
    <s v="CONTABILIZACION ORDENES DE TRANSFERENCIA GRACOS"/>
    <m/>
    <m/>
    <m/>
    <m/>
    <m/>
    <m/>
    <n v="4706787.45"/>
    <n v="0"/>
    <s v="NO_CONCILIADO"/>
    <m/>
    <m/>
  </r>
  <r>
    <x v="7"/>
    <m/>
    <x v="7"/>
    <x v="190"/>
    <s v="T04511080001"/>
    <s v="DEV"/>
    <n v="451108"/>
    <m/>
    <s v="CONTABILIZACION ORDENES DE TRANSFERENCIA GRACOS"/>
    <m/>
    <m/>
    <m/>
    <m/>
    <m/>
    <m/>
    <n v="1386473.23"/>
    <n v="0"/>
    <s v="NO_CONCILIADO"/>
    <m/>
    <m/>
  </r>
  <r>
    <x v="7"/>
    <m/>
    <x v="7"/>
    <x v="190"/>
    <s v="T04511100001"/>
    <s v="DEV"/>
    <n v="451110"/>
    <m/>
    <s v="CONTABILIZACION ORDENES DE TRANSFERENCIA GRACOS"/>
    <m/>
    <m/>
    <m/>
    <m/>
    <m/>
    <m/>
    <n v="3987131.61"/>
    <n v="0"/>
    <s v="NO_CONCILIADO"/>
    <m/>
    <m/>
  </r>
  <r>
    <x v="7"/>
    <m/>
    <x v="7"/>
    <x v="190"/>
    <s v="T04511120001"/>
    <s v="DEV"/>
    <n v="451112"/>
    <m/>
    <s v="CONTABILIZACION ORDENES DE TRANSFERENCIA GRACOS"/>
    <m/>
    <m/>
    <m/>
    <m/>
    <m/>
    <m/>
    <n v="3983204.19"/>
    <n v="0"/>
    <s v="NO_CONCILIADO"/>
    <m/>
    <m/>
  </r>
  <r>
    <x v="7"/>
    <m/>
    <x v="7"/>
    <x v="190"/>
    <s v="T04511140001"/>
    <s v="DEV"/>
    <n v="451114"/>
    <m/>
    <s v="CONTABILIZACION ORDENES DE TRANSFERENCIA GRACOS"/>
    <m/>
    <m/>
    <m/>
    <m/>
    <m/>
    <m/>
    <n v="10940338.220000001"/>
    <n v="0"/>
    <s v="NO_CONCILIADO"/>
    <m/>
    <m/>
  </r>
  <r>
    <x v="7"/>
    <m/>
    <x v="7"/>
    <x v="190"/>
    <s v="T04511160001"/>
    <s v="DEV"/>
    <n v="451116"/>
    <m/>
    <s v="CONTABILIZACION ORDENES DE TRANSFERENCIA GRACOS"/>
    <m/>
    <m/>
    <m/>
    <m/>
    <m/>
    <m/>
    <n v="3225861.01"/>
    <n v="0"/>
    <s v="NO_CONCILIADO"/>
    <m/>
    <m/>
  </r>
  <r>
    <x v="7"/>
    <m/>
    <x v="7"/>
    <x v="190"/>
    <s v="T04511180001"/>
    <s v="DEV"/>
    <n v="451118"/>
    <m/>
    <s v="CONTABILIZACION ORDENES DE TRANSFERENCIA GRACOS"/>
    <m/>
    <m/>
    <m/>
    <m/>
    <m/>
    <m/>
    <n v="10951125.369999999"/>
    <n v="0"/>
    <s v="NO_CONCILIADO"/>
    <m/>
    <m/>
  </r>
  <r>
    <x v="7"/>
    <m/>
    <x v="7"/>
    <x v="190"/>
    <s v="T04511200001"/>
    <s v="DEV"/>
    <n v="451120"/>
    <m/>
    <s v="CONTABILIZACION ORDENES DE TRANSFERENCIA GRACOS"/>
    <m/>
    <m/>
    <m/>
    <m/>
    <m/>
    <m/>
    <n v="2014796.34"/>
    <n v="0"/>
    <s v="NO_CONCILIADO"/>
    <m/>
    <m/>
  </r>
  <r>
    <x v="7"/>
    <m/>
    <x v="7"/>
    <x v="190"/>
    <s v="T04511220001"/>
    <s v="DEV"/>
    <n v="451122"/>
    <m/>
    <s v="CONTABILIZACION ORDENES DE TRANSFERENCIA GRACOS"/>
    <m/>
    <m/>
    <m/>
    <m/>
    <m/>
    <m/>
    <n v="593496.32999999996"/>
    <n v="0"/>
    <s v="NO_CONCILIADO"/>
    <m/>
    <m/>
  </r>
  <r>
    <x v="7"/>
    <m/>
    <x v="7"/>
    <x v="190"/>
    <s v="T04511240001"/>
    <s v="DEV"/>
    <n v="451124"/>
    <m/>
    <s v="CONTABILIZACION ORDENES DE TRANSFERENCIA GRACOS"/>
    <m/>
    <m/>
    <m/>
    <m/>
    <m/>
    <m/>
    <n v="13595218.59"/>
    <n v="0"/>
    <s v="NO_CONCILIADO"/>
    <m/>
    <m/>
  </r>
  <r>
    <x v="7"/>
    <m/>
    <x v="7"/>
    <x v="190"/>
    <s v="T04511260001"/>
    <s v="DEV"/>
    <n v="451126"/>
    <m/>
    <s v="CONTABILIZACION ORDENES DE TRANSFERENCIA GRACOS"/>
    <m/>
    <m/>
    <m/>
    <m/>
    <m/>
    <m/>
    <n v="13329936.49"/>
    <n v="0"/>
    <s v="NO_CONCILIADO"/>
    <m/>
    <m/>
  </r>
  <r>
    <x v="40"/>
    <m/>
    <x v="40"/>
    <x v="190"/>
    <s v="S10727330002"/>
    <s v="CRV"/>
    <n v="1072733"/>
    <m/>
    <s v="||TRANSFERENCIA DE FONDOS (REM.EXT) POR INSTRUCCIONES DEL IDA POR COMPRA DE BOLIVIANOS Y DESEMBOLSO EN FAVOR DE LA ADMINISTRADORA BOLIVIANA DE CARRETERAS POR EL PRÉSTAMOS IDA 5744-BO PROYECTO DE DESARROLLO DE CAPACIDADES EN EL SECTOR VIAL LIBRETA N°00291014301 ABC-ADMINISTRADORA BOLIVIANA DE CARRETERAS"/>
    <m/>
    <m/>
    <m/>
    <m/>
    <m/>
    <m/>
    <n v="0"/>
    <n v="6392954.7400000002"/>
    <s v="NO_CONCILIADO"/>
    <m/>
    <m/>
  </r>
  <r>
    <x v="23"/>
    <m/>
    <x v="23"/>
    <x v="191"/>
    <s v="O21500690002"/>
    <s v="BOD"/>
    <n v="2150069"/>
    <m/>
    <s v="00099021001 DEPOSITO DE EFECTIVO, DEPOSITANTE: XIMENA APAZA SUXO, CONCEPTO: DEVOLUCION DE FACTURAS NAABOL, CUENTA DE DEPOSITO: CUENTA UNICA DEL TESORO/DJBR"/>
    <m/>
    <m/>
    <m/>
    <m/>
    <m/>
    <m/>
    <n v="0"/>
    <n v="15"/>
    <s v="NO_CONCILIADO"/>
    <m/>
    <m/>
  </r>
  <r>
    <x v="0"/>
    <m/>
    <x v="0"/>
    <x v="191"/>
    <s v="O21500700002"/>
    <s v="BOD"/>
    <n v="2150070"/>
    <m/>
    <s v="00099021001 DEPOSITO DE EFECTIVO, DEPOSITANTE: MARIA EUGENIA MARTINEZ, CONCEPTO: DEVOLUCION FACTURAS NAABOL, CUENTA DE DEPOSITO: CUENTA UNICA DEL TESORO"/>
    <m/>
    <m/>
    <m/>
    <m/>
    <m/>
    <m/>
    <n v="0"/>
    <n v="15"/>
    <s v="NO_CONCILIADO"/>
    <m/>
    <m/>
  </r>
  <r>
    <x v="0"/>
    <m/>
    <x v="0"/>
    <x v="191"/>
    <s v="O21500710002"/>
    <s v="BOD"/>
    <n v="2150071"/>
    <m/>
    <s v="00099021001 DEPOSITO DE EFECTIVO, DEPOSITANTE: MARIA EUGENIA MARTINEZ, CONCEPTO: DEVOLUCION DE FACTURAS NAABOL, CUENTA DE DEPOSITO: CUENTA UNICA DEL TESORO"/>
    <m/>
    <m/>
    <m/>
    <m/>
    <m/>
    <m/>
    <n v="0"/>
    <n v="15"/>
    <s v="NO_CONCILIADO"/>
    <m/>
    <m/>
  </r>
  <r>
    <x v="23"/>
    <m/>
    <x v="23"/>
    <x v="191"/>
    <s v="O21501350002"/>
    <s v="BOD"/>
    <n v="2150135"/>
    <m/>
    <s v="00099021001 DEPOSITO DE EFECTIVO, DEPOSITANTE: MONICA FABIOLA ORELLANA LIENDO, CONCEPTO: DEVOLUCION FACTURAS NAABOL, CUENTA DE DEPOSITO: CUENTA UNICA DEL TESORO/DJBR"/>
    <m/>
    <m/>
    <m/>
    <m/>
    <m/>
    <m/>
    <n v="0"/>
    <n v="15"/>
    <s v="NO_CONCILIADO"/>
    <m/>
    <m/>
  </r>
  <r>
    <x v="1"/>
    <m/>
    <x v="1"/>
    <x v="191"/>
    <s v="J05707970002"/>
    <s v="NTE"/>
    <n v="6804928"/>
    <m/>
    <s v="A:00099021001 Transferencia que realizamos a solicitud de la Unidad de Administración e Información Salarial mediante nota CITE: MEFP/VTCP/DGPOT/UAIS/No 1724/2023, informe MEFP/VTCP/DGPOT/UAIS/No.145/2023 para la reversión definitiva de Boletas de Pago consignadas en el comprobante de pago No. 19055 H.R. 2023-01906-R"/>
    <m/>
    <m/>
    <m/>
    <m/>
    <m/>
    <m/>
    <n v="0"/>
    <n v="1930.4"/>
    <s v="NO_CONCILIADO"/>
    <m/>
    <m/>
  </r>
  <r>
    <x v="1"/>
    <m/>
    <x v="1"/>
    <x v="191"/>
    <s v="J05707980002"/>
    <s v="NTE"/>
    <n v="6804958"/>
    <m/>
    <s v="A:00099021001 Transferencia que realizamos a solicitud de la Unidad de Administración e Información Salarial mediante nota CITE: MEFP/VTCP/DGPOT/UAIS/No 1724/2023, informe MEFP/VTCP/DGPOT/UAIS/No.145/2023 para la reversión definitiva de Boletas de Pago consignadas en el comprobante de pago No. 19055 H.R. 2023-01906-R"/>
    <m/>
    <m/>
    <m/>
    <m/>
    <m/>
    <m/>
    <n v="0"/>
    <n v="1340.73"/>
    <s v="NO_CONCILIADO"/>
    <m/>
    <m/>
  </r>
  <r>
    <x v="1"/>
    <m/>
    <x v="1"/>
    <x v="191"/>
    <s v="J05708010002"/>
    <s v="NTE"/>
    <n v="6805124"/>
    <m/>
    <s v="A:00099021001 Transferencia que realizamos a solicitud de la Unidad de Administración e Información Salarial mediante nota CITE: MEFP/VTCP/DGPOT/UAIS/No 1724/2023, informe MEFP/VTCP/DGPOT/UAIS/No.145/2023 para la reversión definitiva de Boletas de Pago consignadas en el comprobante de pago No. 19055 H.R. 2023-01906-R"/>
    <m/>
    <m/>
    <m/>
    <m/>
    <m/>
    <m/>
    <n v="0"/>
    <n v="320277.52"/>
    <s v="NO_CONCILIADO"/>
    <m/>
    <m/>
  </r>
  <r>
    <x v="1"/>
    <m/>
    <x v="1"/>
    <x v="191"/>
    <s v="J05708020002"/>
    <s v="NTE"/>
    <n v="6804725"/>
    <m/>
    <s v="A:00099021001 Transferencia que realizamos a solicitud de la Unidad de Administración e Información Salarial mediante nota CITE: MEFP/VTCP/DGPOT/UAIS/No 1735/2023, informe MEFP/VTCP/DGPOT/UAIS/No. 146/2023 para la reversión definitiva de las Boletas de Pago solicitadas por COSSMIL consignadas en el comprobante de pago No. 71991 H.R. 6-17808-R"/>
    <m/>
    <m/>
    <m/>
    <m/>
    <m/>
    <m/>
    <n v="0"/>
    <n v="21981.27"/>
    <s v="NO_CONCILIADO"/>
    <m/>
    <m/>
  </r>
  <r>
    <x v="2"/>
    <m/>
    <x v="2"/>
    <x v="192"/>
    <s v="O21503450002"/>
    <s v="BOD"/>
    <n v="2150345"/>
    <m/>
    <s v="00086011109 DEPOSITO DE EFECTIVO, DEPOSITANTE: MOISES CASILLA MAMANI, CONCEPTO: REPOSICION DE CREDENCIAL, CUENTA DE DEPOSITO: CUENTA UNICA DEL TESORO"/>
    <m/>
    <m/>
    <m/>
    <m/>
    <m/>
    <m/>
    <n v="0"/>
    <n v="50"/>
    <s v="NO_CONCILIADO"/>
    <m/>
    <m/>
  </r>
  <r>
    <x v="41"/>
    <m/>
    <x v="41"/>
    <x v="192"/>
    <s v="O21503700002"/>
    <s v="BOD"/>
    <n v="2150370"/>
    <m/>
    <s v="00046021109 DEPOSITO DE EFECTIVO, DEPOSITANTE: FREDDY TAMAYO MINISTERIO SALUD Y DEPORTES, CONCEPTO: RECURSOS CORRESPONDIENTE AL FONDO SOCIAL GESTION 2020 , CUENTA DE DEPOSITO: CUENTA UNICA DEL TESORO"/>
    <m/>
    <m/>
    <m/>
    <m/>
    <m/>
    <m/>
    <n v="0"/>
    <n v="369529.96"/>
    <s v="NO_CONCILIADO"/>
    <m/>
    <m/>
  </r>
  <r>
    <x v="0"/>
    <m/>
    <x v="0"/>
    <x v="192"/>
    <s v="O21504600002"/>
    <s v="BOD"/>
    <n v="2150460"/>
    <m/>
    <s v="00099021001 DEPOSITO DE EFECTIVO, DEPOSITANTE: ROSA AMALIA QUISBERT DE MARCA, CONCEPTO: DEVOLUCION DE RETROACTIVO, CUENTA DE DEPOSITO: CUENTA UNICA DEL TESORO"/>
    <m/>
    <m/>
    <m/>
    <m/>
    <m/>
    <m/>
    <n v="0"/>
    <n v="200"/>
    <s v="NO_CONCILIADO"/>
    <m/>
    <m/>
  </r>
  <r>
    <x v="64"/>
    <m/>
    <x v="64"/>
    <x v="192"/>
    <s v="F0014570"/>
    <s v="NTE"/>
    <n v="6810842"/>
    <m/>
    <s v="De: 00862012002 A requerimiento del Fondo Nacional de Desarrollo Regional, mediante nota CITE: DE-GEF-FI-RAC-5883-CAR/23, Informe CEF-LCR-OFR-1032-INF/23 correspondiente a la recuperación de la Universidad Amazónica de Pando Préstamo Nº 101427 del Fideicomiso Financiamiento Universidades Públicas Autónomas H.R. 2023-10215-R"/>
    <m/>
    <m/>
    <m/>
    <m/>
    <m/>
    <m/>
    <n v="517357.41"/>
    <n v="0"/>
    <s v="NO_CONCILIADO"/>
    <m/>
    <m/>
  </r>
  <r>
    <x v="41"/>
    <m/>
    <x v="41"/>
    <x v="193"/>
    <s v="O21506660002"/>
    <s v="BOD"/>
    <n v="2150666"/>
    <m/>
    <s v="00099021001 DEPOSITO DE EFECTIVO, DEPOSITANTE: ADELIO FALON PINTO, CONCEPTO: DEVOLUCION DE SUELDOS Y SALARIOS MES AGOSTO 2023, CUENTA DE DEPOSITO: CUENTA UNICA DEL TESORO/DJBR"/>
    <m/>
    <m/>
    <m/>
    <m/>
    <m/>
    <m/>
    <n v="0"/>
    <n v="6900"/>
    <s v="NO_CONCILIADO"/>
    <m/>
    <m/>
  </r>
  <r>
    <x v="41"/>
    <m/>
    <x v="41"/>
    <x v="193"/>
    <s v="O21506670002"/>
    <s v="BOD"/>
    <n v="2150667"/>
    <m/>
    <s v="00099021001 DEPOSITO DE EFECTIVO, DEPOSITANTE: ADELIO FALON PINTO, CONCEPTO: DEVOLUCION DE SUELDOS Y SALARIOS MES SEPTIEMBRE 2023, CUENTA DE DEPOSITO: CUENTA UNICA DEL TESORO/DJBR"/>
    <m/>
    <m/>
    <m/>
    <m/>
    <m/>
    <m/>
    <n v="0"/>
    <n v="6900"/>
    <s v="NO_CONCILIADO"/>
    <m/>
    <m/>
  </r>
  <r>
    <x v="2"/>
    <m/>
    <x v="2"/>
    <x v="193"/>
    <s v="O21507530002"/>
    <s v="BOD"/>
    <n v="2150753"/>
    <m/>
    <s v="00086011109 DEPOSITO DE EFECTIVO, DEPOSITANTE: JUAN CARLOS OJEDA ORTUÑO, CONCEPTO: REPOSICION CREDENCIAL JUAN CARLOS OJEDA ORTUÑO, CUENTA DE DEPOSITO: CUENTA UNICA DEL TESORO"/>
    <m/>
    <m/>
    <m/>
    <m/>
    <m/>
    <m/>
    <n v="0"/>
    <n v="50"/>
    <s v="NO_CONCILIADO"/>
    <m/>
    <m/>
  </r>
  <r>
    <x v="0"/>
    <m/>
    <x v="0"/>
    <x v="194"/>
    <s v="O21509620002"/>
    <s v="BOD"/>
    <n v="2150962"/>
    <m/>
    <s v="00099021001 DEPOSITO DE EFECTIVO, DEPOSITANTE: MARIA ROSARIO GERONIMO SALVATIERRA, CONCEPTO: REVERSION POR CATEGORIA INDEBIDA, CUENTA DE DEPOSITO: CUENTA UNICA DEL TESORO"/>
    <m/>
    <m/>
    <m/>
    <m/>
    <m/>
    <m/>
    <n v="0"/>
    <n v="130.80000000000001"/>
    <s v="NO_CONCILIADO"/>
    <m/>
    <m/>
  </r>
  <r>
    <x v="0"/>
    <m/>
    <x v="0"/>
    <x v="194"/>
    <s v="O21509630002"/>
    <s v="BOD"/>
    <n v="2150963"/>
    <m/>
    <s v="00099021001 DEPOSITO DE EFECTIVO, DEPOSITANTE: JORGE NINA BERNAL, CONCEPTO: DEVOLUCION POR DOBLE PERCEPCION DE ACUERDO A CONVENIO, CUENTA DE DEPOSITO: CUENTA UNICA DEL TESORO"/>
    <m/>
    <m/>
    <m/>
    <m/>
    <m/>
    <m/>
    <n v="0"/>
    <n v="900"/>
    <s v="NO_CONCILIADO"/>
    <m/>
    <m/>
  </r>
  <r>
    <x v="1"/>
    <m/>
    <x v="1"/>
    <x v="194"/>
    <s v="O21509660002"/>
    <s v="BOD"/>
    <n v="2150966"/>
    <m/>
    <s v="00099021001 DEPOSITO DE EFECTIVO, DEPOSITANTE: ALVARO MARCO ANTONIO CABA OLIVAREZ, CONCEPTO: CITE:MEFP/VTCP/DGPOT/UAIS-CPI/N°030/2016 REGULARIZACION JULIO-AGOSTO 2023, CUENTA DE DEPOSITO: CUENTA UNICA DEL TESORO"/>
    <m/>
    <m/>
    <m/>
    <m/>
    <m/>
    <m/>
    <n v="0"/>
    <n v="16926"/>
    <s v="NO_CONCILIADO"/>
    <m/>
    <m/>
  </r>
  <r>
    <x v="1"/>
    <m/>
    <x v="1"/>
    <x v="195"/>
    <s v="O21512110002"/>
    <s v="BOD"/>
    <n v="2151211"/>
    <m/>
    <s v="00099021001 DEPOSITO DE EFECTIVO, DEPOSITANTE: ALBERTINA GUTIERREZ QUISPE, CONCEPTO: DEVOLUCION DE RETROACTIVO, CUENTA DE DEPOSITO: CUENTA UNICA DEL TESORO"/>
    <m/>
    <m/>
    <m/>
    <m/>
    <m/>
    <m/>
    <n v="0"/>
    <n v="810"/>
    <s v="NO_CONCILIADO"/>
    <m/>
    <m/>
  </r>
  <r>
    <x v="53"/>
    <m/>
    <x v="53"/>
    <x v="195"/>
    <s v="B21512400002"/>
    <s v="BOD"/>
    <n v="2151240"/>
    <m/>
    <s v="00587012022 DEP.DE CHEQ.AJENOS,RET.DE CAM.,CONCEPTO: CHIMORE CERT 8-MAYO/2023 (PARCIAL FINAL),DEP.: E.B.C. , PROCEDENCIA: BANCO UNION S.A., CHEQUE: 1971, FECHA DE EMISION:30/10/2023"/>
    <m/>
    <m/>
    <m/>
    <m/>
    <m/>
    <m/>
    <n v="0"/>
    <n v="325198.03000000003"/>
    <s v="NO_CONCILIADO"/>
    <m/>
    <m/>
  </r>
  <r>
    <x v="53"/>
    <m/>
    <x v="53"/>
    <x v="195"/>
    <s v="B21512420002"/>
    <s v="BOD"/>
    <n v="2151242"/>
    <m/>
    <s v="00587012020 DEP.DE CHEQ.AJENOS,RET.DE CAM.,CONCEPTO: RURRENABAQUE-CERT 7/DEVOLUCION  1,5% PARCIAL,DEP.: E.B.C. , PROCEDENCIA: BANCO UNION S.A., CHEQUE: 1972, FECHA DE EMISION:30/10/2023"/>
    <m/>
    <m/>
    <m/>
    <m/>
    <m/>
    <m/>
    <n v="0"/>
    <n v="407831.65"/>
    <s v="NO_CONCILIADO"/>
    <m/>
    <m/>
  </r>
  <r>
    <x v="53"/>
    <m/>
    <x v="53"/>
    <x v="195"/>
    <s v="B21512440002"/>
    <s v="BOD"/>
    <n v="2151244"/>
    <m/>
    <s v="00587012021 DEP.DE CHEQ.AJENOS,RET.DE CAM.,CONCEPTO: GUAYARAMERIN-RETENCION 7% GCC-LIQUIDACION FINAL,DEP.: E.B.C. , PROCEDENCIA: BANCO UNION S.A., CHEQUE: 1970, FECHA DE EMISION:30/10/2023"/>
    <m/>
    <m/>
    <m/>
    <m/>
    <m/>
    <m/>
    <n v="0"/>
    <n v="460628.35"/>
    <s v="NO_CONCILIADO"/>
    <m/>
    <m/>
  </r>
  <r>
    <x v="50"/>
    <m/>
    <x v="50"/>
    <x v="195"/>
    <s v="B21512660002"/>
    <s v="BOD"/>
    <n v="2151266"/>
    <m/>
    <s v="00099021001 DEP.DE CHEQ.AJENOS,RET.DE CAM.,CONCEPTO: DEVOLUCION DE CC NO COBRADA JULIO 2023,DEP.: LA VITALICIA SEGUROS Y REASEGUROS DE VIDA S.A. , PROCEDENCIA: BANCO BISA S.A., CHEQUE: 80506, FECHA DE EMISION:06/11/2023"/>
    <m/>
    <m/>
    <m/>
    <m/>
    <m/>
    <m/>
    <n v="0"/>
    <n v="3664.48"/>
    <s v="NO_CONCILIADO"/>
    <m/>
    <m/>
  </r>
  <r>
    <x v="50"/>
    <m/>
    <x v="50"/>
    <x v="195"/>
    <s v="B21512670002"/>
    <s v="BOD"/>
    <n v="2151267"/>
    <m/>
    <s v="00099021001 DEP.DE CHEQ.AJENOS,RET.DE CAM.,CONCEPTO: DEVOLUCION DE CC NO COBRADA JULIO 2023,DEP.: LA VITALICIA SEGUROS Y REASEGUROS DE VIDA S.A. , PROCEDENCIA: BANCO BISA S.A., CHEQUE: 1867487, FECHA DE EMISION:06/11/2023"/>
    <m/>
    <m/>
    <m/>
    <m/>
    <m/>
    <m/>
    <n v="0"/>
    <n v="3542.04"/>
    <s v="NO_CONCILIADO"/>
    <m/>
    <m/>
  </r>
  <r>
    <x v="0"/>
    <m/>
    <x v="0"/>
    <x v="195"/>
    <s v="B21512780002"/>
    <s v="BOD"/>
    <n v="2151278"/>
    <m/>
    <s v="00099021001 DEP.DE CHEQ.AJENOS,RET.DE CAM.,CONCEPTO: ABEL LOPEZ ARRUETA,DEP.: BANCO UNION S.A , PROCEDENCIA: BANCO UNION S.A., CHEQUE: 196876, FECHA DE EMISION:06/11/2023"/>
    <m/>
    <m/>
    <m/>
    <m/>
    <m/>
    <m/>
    <n v="0"/>
    <n v="1532.13"/>
    <s v="NO_CONCILIADO"/>
    <m/>
    <m/>
  </r>
  <r>
    <x v="0"/>
    <m/>
    <x v="0"/>
    <x v="196"/>
    <s v="O21516100002"/>
    <s v="BOD"/>
    <n v="2151610"/>
    <m/>
    <s v="00099021001 DEPOSITO DE EFECTIVO, DEPOSITANTE: LUIS FRANKLIN BLANCO CUSSI, CONCEPTO: PAGO UNICO, CUENTA DE DEPOSITO: CUENTA UNICA DEL TESORO"/>
    <m/>
    <m/>
    <m/>
    <m/>
    <m/>
    <m/>
    <n v="0"/>
    <n v="10"/>
    <s v="NO_CONCILIADO"/>
    <m/>
    <m/>
  </r>
  <r>
    <x v="65"/>
    <m/>
    <x v="65"/>
    <x v="196"/>
    <s v="O21516150002"/>
    <s v="BOD"/>
    <n v="2151615"/>
    <m/>
    <s v="00066014202 DEPOSITO DE EFECTIVO, DEPOSITANTE: SILVIA PATRICIA MIRANDA MONTAÑO, CONCEPTO: DEVOLUCION DE APORTES LABORALES, CUENTA DE DEPOSITO: CUENTA UNICA DEL TESORO"/>
    <m/>
    <m/>
    <m/>
    <m/>
    <m/>
    <m/>
    <n v="0"/>
    <n v="58.52"/>
    <s v="NO_CONCILIADO"/>
    <m/>
    <m/>
  </r>
  <r>
    <x v="65"/>
    <m/>
    <x v="65"/>
    <x v="196"/>
    <s v="O21516160002"/>
    <s v="BOD"/>
    <n v="2151616"/>
    <m/>
    <s v="00066014202 DEPOSITO DE EFECTIVO, DEPOSITANTE: RAFAEL JORGE AGUILAR GUTIERREZ, CONCEPTO: DEVOLUCION DE APORTES LABORALES, CUENTA DE DEPOSITO: CUENTA UNICA DEL TESORO"/>
    <m/>
    <m/>
    <m/>
    <m/>
    <m/>
    <m/>
    <n v="0"/>
    <n v="116.9"/>
    <s v="NO_CONCILIADO"/>
    <m/>
    <m/>
  </r>
  <r>
    <x v="2"/>
    <m/>
    <x v="2"/>
    <x v="196"/>
    <s v="O21516270002"/>
    <s v="BOD"/>
    <n v="2151627"/>
    <m/>
    <s v="00086011109 DEPOSITO DE EFECTIVO, DEPOSITANTE: RAUL VALLEJOS MOJICA, CONCEPTO: REPOSICION CREDENCIAL RAUL VALLEJOS MOJICA, CUENTA DE DEPOSITO: CUENTA UNICA DEL TESORO"/>
    <m/>
    <m/>
    <m/>
    <m/>
    <m/>
    <m/>
    <n v="0"/>
    <n v="50"/>
    <s v="NO_CONCILIADO"/>
    <m/>
    <m/>
  </r>
  <r>
    <x v="60"/>
    <m/>
    <x v="60"/>
    <x v="196"/>
    <s v="B21516310002"/>
    <s v="BOD"/>
    <n v="2151631"/>
    <m/>
    <s v="00212014306 DEP.DE CHEQ.AJENOS,RET.DE CAM.,CONCEPTO: DEVOLUCION LUIS ALBERTO LAUREAN FLORES-DOBLE PERCEPCION,DEP.: C.SALCEDO -RESP. TESORERIA , PROCEDENCIA: BANCO UNION S.A., CHEQUE: 5826, FECHA DE EMISION:06/11/2023"/>
    <m/>
    <m/>
    <m/>
    <m/>
    <m/>
    <m/>
    <n v="0"/>
    <n v="2658"/>
    <s v="NO_CONCILIADO"/>
    <m/>
    <m/>
  </r>
  <r>
    <x v="60"/>
    <m/>
    <x v="60"/>
    <x v="196"/>
    <s v="B21516320002"/>
    <s v="BOD"/>
    <n v="2151632"/>
    <m/>
    <s v="00212012001 DEP.DE CHEQ.AJENOS,RET.DE CAM.,CONCEPTO: DEVOLUCION REFRIGERIOS L. ALBERTO LAUREAN F.,DEP.: RESP. TESORERIA-C.SALCEDO , PROCEDENCIA: BANCO UNION S.A., CHEQUE: 5827, FECHA DE EMISION:06/11/2023"/>
    <m/>
    <m/>
    <m/>
    <m/>
    <m/>
    <m/>
    <n v="0"/>
    <n v="156"/>
    <s v="NO_CONCILIADO"/>
    <m/>
    <m/>
  </r>
  <r>
    <x v="60"/>
    <m/>
    <x v="60"/>
    <x v="196"/>
    <s v="B21516350002"/>
    <s v="BOD"/>
    <n v="2151635"/>
    <m/>
    <s v="00212032001 DEP.DE CHEQ.AJENOS,RET.DE CAM.,CONCEPTO: RECUPERACION DE SUELDOS PAGADOS EN EXCESO -ENERO 2020,DEP.: RESP. TESORERIA -C SALCEDO , PROCEDENCIA: BANCO UNION S.A., CHEQUE: 5829, FECHA DE EMISION:06/11/2023"/>
    <m/>
    <m/>
    <m/>
    <m/>
    <m/>
    <m/>
    <n v="0"/>
    <n v="930.7"/>
    <s v="NO_CONCILIADO"/>
    <m/>
    <m/>
  </r>
  <r>
    <x v="60"/>
    <m/>
    <x v="60"/>
    <x v="196"/>
    <s v="O21516360002"/>
    <s v="BOD"/>
    <n v="2151636"/>
    <m/>
    <s v="00212012001 DEPOSITO DE EFECTIVO, DEPOSITANTE: RESP. TESORERIA -C SALCEDO, CONCEPTO: DEVOLUCION CREDITO FISCAL NO DECLARADO R.SALDAÑA , M ILLAQUIAZAY L. FERNANO FLORES Y DEVOLUCION REFR, CUENTA DE DEPOSITO: CUENTA UNICA DEL TESORO"/>
    <m/>
    <m/>
    <m/>
    <m/>
    <m/>
    <m/>
    <n v="0"/>
    <n v="449.69"/>
    <s v="NO_CONCILIADO"/>
    <m/>
    <m/>
  </r>
  <r>
    <x v="60"/>
    <m/>
    <x v="60"/>
    <x v="196"/>
    <s v="O21516380002"/>
    <s v="BOD"/>
    <n v="2151638"/>
    <m/>
    <s v="00212012001 DEPOSITO DE EFECTIVO, DEPOSITANTE: RESP. TESORERIA -C SALCEDO, CONCEPTO: DEVOLUCION VITICOS NIEVES MORALES H. GESTION 2020, CUENTA DE DEPOSITO: CUENTA UNICA DEL TESORO"/>
    <m/>
    <m/>
    <m/>
    <m/>
    <m/>
    <m/>
    <n v="0"/>
    <n v="298"/>
    <s v="NO_CONCILIADO"/>
    <m/>
    <m/>
  </r>
  <r>
    <x v="64"/>
    <m/>
    <x v="64"/>
    <x v="197"/>
    <s v="F0014653"/>
    <s v="NTE"/>
    <n v="6881378"/>
    <m/>
    <s v="De: 00862012002 A requerimiento del Fondo Nacional de Desarrollo Regional, mediante nota CITE: DE-GEF-FI-RAC-6058-CAR/23, Informe GEF-LCR-OFR-1068-INF/23 correspondiente a la recuperación del GAM Huarina Préstamo Nº 101727 y GAM Puerto Pérez Préstamo Nº 101640 del Fideicomiso d Apoyo a la Reactivación de la Inversión Pública H.R. 2023-11093-R"/>
    <m/>
    <m/>
    <m/>
    <m/>
    <m/>
    <m/>
    <n v="1387.52"/>
    <n v="0"/>
    <s v="NO_CONCILIADO"/>
    <m/>
    <m/>
  </r>
  <r>
    <x v="64"/>
    <m/>
    <x v="64"/>
    <x v="197"/>
    <s v="F0014653"/>
    <s v="NTE"/>
    <n v="6881425"/>
    <m/>
    <s v="De: 00862012002 A requerimiento del Fondo Nacional de Desarrollo Regional, mediante nota CITE: DE-GEF-FI-RAC-6058-CAR/23, Informe GEF-LCR-OFR-1068-INF/23 correspondiente a la recuperación del GAM Huarina Préstamo Nº 101727 y GAM Puerto Pérez Préstamo Nº 101640 del Fideicomiso d Apoyo a la Reactivación de la Inversión Pública H.R. 2023-11093-R"/>
    <m/>
    <m/>
    <m/>
    <m/>
    <m/>
    <m/>
    <n v="15550.46"/>
    <n v="0"/>
    <s v="NO_CONCILIADO"/>
    <m/>
    <m/>
  </r>
  <r>
    <x v="1"/>
    <m/>
    <x v="1"/>
    <x v="197"/>
    <s v="S10736450002"/>
    <s v="CRV"/>
    <n v="1293"/>
    <m/>
    <s v="||TRANSFERENCIA A LA CUENTA UNICA DEL TESORO POR REMUNERACION MAXIMA DEL SECTOR PUBLICO DE ROLANDO SERGIO COLQUE SOLDADO Y HECTOR GUMERCINDO PINO GUZMAN, CORRESPONDIENTE AL MES DE OCTUBRE/2023, SEGUN DOCUMENTOS ADJUNTOS Y ROC N° 1293/2023 DEL DCR TRANSFERENCIA REM.MAXIMA DE ROLANDO SERGIO COLQUE SOLDADO DE OCTUBRE/2023 LIBRETA00099021001"/>
    <m/>
    <m/>
    <m/>
    <m/>
    <m/>
    <m/>
    <n v="0"/>
    <n v="4749.82"/>
    <s v="NO_CONCILIADO"/>
    <m/>
    <m/>
  </r>
  <r>
    <x v="1"/>
    <m/>
    <x v="1"/>
    <x v="197"/>
    <s v="S10736450003"/>
    <s v="CRV"/>
    <n v="1293"/>
    <m/>
    <s v="||TRANSFERENCIA A LA CUENTA UNICA DEL TESORO POR REMUNERACION MAXIMA DEL SECTOR PUBLICO DE ROLANDO SERGIO COLQUE SOLDADO Y HECTOR GUMERCINDO PINO GUZMAN, CORRESPONDIENTE AL MES DE OCTUBRE/2023, SEGUN DOCUMENTOS ADJUNTOS Y ROC N° 1293/2023 DEL DCR TRANSFERENCIA REM MAXIMA DE HECTOR GUMERCINDO PINO GUZMAN DE OCTUBRE/2023 LIBRETA 00099021001"/>
    <m/>
    <m/>
    <m/>
    <m/>
    <m/>
    <m/>
    <n v="0"/>
    <n v="35.74"/>
    <s v="NO_CONCILIADO"/>
    <m/>
    <m/>
  </r>
  <r>
    <x v="0"/>
    <m/>
    <x v="0"/>
    <x v="197"/>
    <s v="O21518490002"/>
    <s v="BOD"/>
    <n v="2151849"/>
    <m/>
    <s v="00099021001 DEPOSITO DE EFECTIVO, DEPOSITANTE: SILVIA ZULMA PINTO MAMANI, CONCEPTO: DEVOLUCION DE SUELDOS Y SALARIOS, CUENTA DE DEPOSITO: CUENTA UNICA DEL TESORO"/>
    <m/>
    <m/>
    <m/>
    <m/>
    <m/>
    <m/>
    <n v="0"/>
    <n v="0.35"/>
    <s v="CONCILIADO_PARCIAL"/>
    <m/>
    <m/>
  </r>
  <r>
    <x v="0"/>
    <m/>
    <x v="0"/>
    <x v="197"/>
    <s v="B21518920002"/>
    <s v="BOD"/>
    <n v="2151892"/>
    <m/>
    <s v="00099021001 DEP.DE CHEQ.AJENOS,RET.DE CAM.,CONCEPTO: LOURDES ZUNA CACERES,DEP.: BANCO UNION S.A. , PROCEDENCIA: BANCO UNION S.A., CHEQUE: 196878, FECHA DE EMISION:08/11/2023"/>
    <m/>
    <m/>
    <m/>
    <m/>
    <m/>
    <m/>
    <n v="0"/>
    <n v="299.7"/>
    <s v="NO_CONCILIADO"/>
    <m/>
    <m/>
  </r>
  <r>
    <x v="0"/>
    <m/>
    <x v="0"/>
    <x v="197"/>
    <s v="B21518940002"/>
    <s v="BOD"/>
    <n v="2151894"/>
    <m/>
    <s v="00099021001 DEP.DE CHEQ.AJENOS,RET.DE CAM.,CONCEPTO: JAMES RICHARD KOLLER ECHALAR,DEP.: BANCO UNION S.A. , PROCEDENCIA: BANCO UNION S.A., CHEQUE: 196879, FECHA DE EMISION:08/11/2023"/>
    <m/>
    <m/>
    <m/>
    <m/>
    <m/>
    <m/>
    <n v="0"/>
    <n v="2528.58"/>
    <s v="NO_CONCILIADO"/>
    <m/>
    <m/>
  </r>
  <r>
    <x v="29"/>
    <m/>
    <x v="29"/>
    <x v="197"/>
    <s v="O21520030002"/>
    <s v="BOD"/>
    <n v="2152003"/>
    <m/>
    <s v="00099021001 DEPOSITO DE EFECTIVO, DEPOSITANTE: NAVILUZ YESSICA GUACARA FLORES, CONCEPTO: REVERSION DE BOLETA HABER MENSUAL, CUENTA DE DEPOSITO: CUENTA UNICA DEL TESORO/DJBR"/>
    <m/>
    <m/>
    <m/>
    <m/>
    <m/>
    <m/>
    <n v="0"/>
    <n v="229.76"/>
    <s v="NO_CONCILIADO"/>
    <m/>
    <m/>
  </r>
  <r>
    <x v="29"/>
    <m/>
    <x v="29"/>
    <x v="197"/>
    <s v="O21520050002"/>
    <s v="BOD"/>
    <n v="2152005"/>
    <m/>
    <s v="00099021001 DEPOSITO DE EFECTIVO, DEPOSITANTE: NAVILUZ YESSICA GUACARA FLORES, CONCEPTO: REVERSION DE BOLETA HABER MENSUAL, CUENTA DE DEPOSITO: CUENTA UNICA DEL TESORO/DJBR"/>
    <m/>
    <m/>
    <m/>
    <m/>
    <m/>
    <m/>
    <n v="0"/>
    <n v="299.7"/>
    <s v="NO_CONCILIADO"/>
    <m/>
    <m/>
  </r>
  <r>
    <x v="29"/>
    <m/>
    <x v="29"/>
    <x v="197"/>
    <s v="O21520060002"/>
    <s v="BOD"/>
    <n v="2152006"/>
    <m/>
    <s v="00099021001 DEPOSITO DE EFECTIVO, DEPOSITANTE: NAVILUZ YESSICA GUACARA FLORES, CONCEPTO: REVERSION DE BOLETA HABER MENSUAL, CUENTA DE DEPOSITO: CUENTA UNICA DEL TESORO/DJBR"/>
    <m/>
    <m/>
    <m/>
    <m/>
    <m/>
    <m/>
    <n v="0"/>
    <n v="299.7"/>
    <s v="NO_CONCILIADO"/>
    <m/>
    <m/>
  </r>
  <r>
    <x v="29"/>
    <m/>
    <x v="29"/>
    <x v="197"/>
    <s v="O21520070002"/>
    <s v="BOD"/>
    <n v="2152007"/>
    <m/>
    <s v="00099021001 DEPOSITO DE EFECTIVO, DEPOSITANTE: NAVILUZ YESSICA GUACARA FLORES, CONCEPTO: REVERSION DE BOLETA HABER MENSUAL, CUENTA DE DEPOSITO: CUENTA UNICA DEL TESORO/DJBR"/>
    <m/>
    <m/>
    <m/>
    <m/>
    <m/>
    <m/>
    <n v="0"/>
    <n v="299.7"/>
    <s v="NO_CONCILIADO"/>
    <m/>
    <m/>
  </r>
  <r>
    <x v="29"/>
    <m/>
    <x v="29"/>
    <x v="197"/>
    <s v="O21520080002"/>
    <s v="BOD"/>
    <n v="2152008"/>
    <m/>
    <s v="00099021001 DEPOSITO DE EFECTIVO, DEPOSITANTE: NAVILUZ YESSICA GUACARA FLORES, CONCEPTO: REVERSION DE BOLETA HABER MENSUAL, CUENTA DE DEPOSITO: CUENTA UNICA DEL TESORO/DJBR"/>
    <m/>
    <m/>
    <m/>
    <m/>
    <m/>
    <m/>
    <n v="0"/>
    <n v="299.7"/>
    <s v="NO_CONCILIADO"/>
    <m/>
    <m/>
  </r>
  <r>
    <x v="29"/>
    <m/>
    <x v="29"/>
    <x v="197"/>
    <s v="O21520090002"/>
    <s v="BOD"/>
    <n v="2152009"/>
    <m/>
    <s v="00099021001 DEPOSITO DE EFECTIVO, DEPOSITANTE: NAVILUZ YESSICA GUACARA FLORES, CONCEPTO: REVERSION DE BOLETA HABER MENSUAL, CUENTA DE DEPOSITO: CUENTA UNICA DEL TESORO/DJBR"/>
    <m/>
    <m/>
    <m/>
    <m/>
    <m/>
    <m/>
    <n v="0"/>
    <n v="299.7"/>
    <s v="NO_CONCILIADO"/>
    <m/>
    <m/>
  </r>
  <r>
    <x v="66"/>
    <m/>
    <x v="66"/>
    <x v="198"/>
    <s v="Q19059180002"/>
    <s v="CRV"/>
    <n v="1905918"/>
    <m/>
    <s v="NUMERO DE LIBRETA CUT: 00572019202 OPERACIÓN E82 TRANSFERENCIA BDP FINPRO A LA CUT Desembolso 9 Préstamo FINPRO 20024 Nro.25 EMAPA-IMPLEMENTACION PLANTA PISCICOLA DE LA AMAZONIA"/>
    <m/>
    <m/>
    <m/>
    <m/>
    <m/>
    <m/>
    <n v="0"/>
    <n v="1691428.94"/>
    <s v="NO_CONCILIADO"/>
    <m/>
    <m/>
  </r>
  <r>
    <x v="38"/>
    <m/>
    <x v="38"/>
    <x v="198"/>
    <s v="O21522220002"/>
    <s v="BOD"/>
    <n v="2152222"/>
    <m/>
    <s v="00601012001 DEPOSITO DE EFECTIVO, DEPOSITANTE: LIZETH MONICA GARCIA VASQUEZ, CONCEPTO: DEVOLUCION DE PASAJE, CUENTA DE DEPOSITO: CUENTA UNICA DEL TESORO"/>
    <m/>
    <m/>
    <m/>
    <m/>
    <m/>
    <m/>
    <n v="0"/>
    <n v="529"/>
    <s v="NO_CONCILIADO"/>
    <m/>
    <m/>
  </r>
  <r>
    <x v="14"/>
    <m/>
    <x v="14"/>
    <x v="198"/>
    <s v="B21522240002"/>
    <s v="BOD"/>
    <n v="2152224"/>
    <m/>
    <s v="00099021001 DEP.DE CHEQ.AJENOS,RET.DE CAM.,CONCEPTO: DEVOLUCION DE PASAJE AEREO,DEP.: CAMARA DE DIPUTADOS , PROCEDENCIA: BANCO UNION S.A., CHEQUE: 1826, FECHA DE EMISION:07/11/2023"/>
    <m/>
    <m/>
    <m/>
    <m/>
    <m/>
    <m/>
    <n v="0"/>
    <n v="745"/>
    <s v="NO_CONCILIADO"/>
    <m/>
    <m/>
  </r>
  <r>
    <x v="53"/>
    <m/>
    <x v="53"/>
    <x v="198"/>
    <s v="B21522290002"/>
    <s v="BOD"/>
    <n v="2152229"/>
    <m/>
    <s v="00587012023 DEP.DE CHEQ.AJENOS,RET.DE CAM.,CONCEPTO: EL SENA - CERT. 11 Y CERT. 12 - AGOSTO/23 Y SEPT/23,DEP.: E.B.C. , PROCEDENCIA: BANCO UNION S.A., CHEQUE: 1979, FECHA DE EMISION:08/11/2023"/>
    <m/>
    <m/>
    <m/>
    <m/>
    <m/>
    <m/>
    <n v="0"/>
    <n v="1987285.61"/>
    <s v="NO_CONCILIADO"/>
    <m/>
    <m/>
  </r>
  <r>
    <x v="53"/>
    <m/>
    <x v="53"/>
    <x v="198"/>
    <s v="B21522300002"/>
    <s v="BOD"/>
    <n v="2152230"/>
    <m/>
    <s v="00587012016 DEP.DE CHEQ.AJENOS,RET.DE CAM.,CONCEPTO: YACUIBA- CERT. 29 - AGOSTO/23,DEP.: E.B.C. , PROCEDENCIA: BANCO UNION S.A., CHEQUE: 1977, FECHA DE EMISION:08/11/2023"/>
    <m/>
    <m/>
    <m/>
    <m/>
    <m/>
    <m/>
    <n v="0"/>
    <n v="5191685.59"/>
    <s v="NO_CONCILIADO"/>
    <m/>
    <m/>
  </r>
  <r>
    <x v="2"/>
    <m/>
    <x v="2"/>
    <x v="198"/>
    <s v="B21522530002"/>
    <s v="BOD"/>
    <n v="2152253"/>
    <m/>
    <s v="00086038010 DEP.DE CHEQ.AJENOS,RET.DE CAM.,CONCEPTO: INGRESO: SERNAP-FUNDESNAP PRIMER DESEMBOLSO,DEP.: SERNAP , PROCEDENCIA: BANCO BISA S.A., CHEQUE: 2869, FECHA DE EMISION:08/11/2023"/>
    <m/>
    <m/>
    <m/>
    <m/>
    <m/>
    <m/>
    <n v="0"/>
    <n v="83166.19"/>
    <s v="NO_CONCILIADO"/>
    <m/>
    <m/>
  </r>
  <r>
    <x v="2"/>
    <m/>
    <x v="2"/>
    <x v="198"/>
    <s v="B21522560002"/>
    <s v="BOD"/>
    <n v="2152256"/>
    <m/>
    <s v="00086038010 DEP.DE CHEQ.AJENOS,RET.DE CAM.,CONCEPTO: INGRESO: SERNAP-FUNDESNAP PRIMER DESEMBOLSO,DEP.: SERNAP , PROCEDENCIA: BANCO BISA S.A., CHEQUE: 2868, FECHA DE EMISION:08/11/2023"/>
    <m/>
    <m/>
    <m/>
    <m/>
    <m/>
    <m/>
    <n v="0"/>
    <n v="137000"/>
    <s v="NO_CONCILIADO"/>
    <m/>
    <m/>
  </r>
  <r>
    <x v="2"/>
    <m/>
    <x v="2"/>
    <x v="198"/>
    <s v="B21522580002"/>
    <s v="BOD"/>
    <n v="2152258"/>
    <m/>
    <s v="00086038010 DEP.DE CHEQ.AJENOS,RET.DE CAM.,CONCEPTO: INGRESO: CONVENIO SERNAP-FUNDESNAP PRIMER DESEMBOLSO,DEP.: SERNAP , PROCEDENCIA: BANCO BISA S.A., CHEQUE: 2867, FECHA DE EMISION:08/11/2023"/>
    <m/>
    <m/>
    <m/>
    <m/>
    <m/>
    <m/>
    <n v="0"/>
    <n v="137000"/>
    <s v="NO_CONCILIADO"/>
    <m/>
    <m/>
  </r>
  <r>
    <x v="2"/>
    <m/>
    <x v="2"/>
    <x v="198"/>
    <s v="B21522590002"/>
    <s v="BOD"/>
    <n v="2152259"/>
    <m/>
    <s v="00086038010 DEP.DE CHEQ.AJENOS,RET.DE CAM.,CONCEPTO: INGRESO: CONVENIO SERNAP-FUNDESNAP PRIMER DESEMBOLSO,DEP.: SERNAP , PROCEDENCIA: BANCO BISA S.A., CHEQUE: 2866, FECHA DE EMISION:08/11/2023"/>
    <m/>
    <m/>
    <m/>
    <m/>
    <m/>
    <m/>
    <n v="0"/>
    <n v="137000"/>
    <s v="NO_CONCILIADO"/>
    <m/>
    <m/>
  </r>
  <r>
    <x v="2"/>
    <m/>
    <x v="2"/>
    <x v="198"/>
    <s v="B21522600002"/>
    <s v="BOD"/>
    <n v="2152260"/>
    <m/>
    <s v="00086038010 DEP.DE CHEQ.AJENOS,RET.DE CAM.,CONCEPTO: INGRESO: CONVENIO SERNAP-FUNDESNAP PRIMER DESEMBOLSO,DEP.: SERNAP , PROCEDENCIA: BANCO BISA S.A., CHEQUE: 2865, FECHA DE EMISION:08/11/2023"/>
    <m/>
    <m/>
    <m/>
    <m/>
    <m/>
    <m/>
    <n v="0"/>
    <n v="137000"/>
    <s v="NO_CONCILIADO"/>
    <m/>
    <m/>
  </r>
  <r>
    <x v="2"/>
    <m/>
    <x v="2"/>
    <x v="198"/>
    <s v="B21522610002"/>
    <s v="BOD"/>
    <n v="2152261"/>
    <m/>
    <s v="00086038010 DEP.DE CHEQ.AJENOS,RET.DE CAM.,CONCEPTO: INGRESO: CONVENIO SERNAP-FUNDESNAP PRIMER DESEMBOLSO,DEP.: SERNAP , PROCEDENCIA: BANCO BISA S.A., CHEQUE: 2864, FECHA DE EMISION:08/11/2023"/>
    <m/>
    <m/>
    <m/>
    <m/>
    <m/>
    <m/>
    <n v="0"/>
    <n v="137000"/>
    <s v="NO_CONCILIADO"/>
    <m/>
    <m/>
  </r>
  <r>
    <x v="2"/>
    <m/>
    <x v="2"/>
    <x v="198"/>
    <s v="B21522620002"/>
    <s v="BOD"/>
    <n v="2152262"/>
    <m/>
    <s v="00086038010 DEP.DE CHEQ.AJENOS,RET.DE CAM.,CONCEPTO: INGRESO: CONVENIO SERNAP-FUNDESNAP PRIMER DESEMBOLSO,DEP.: SERNAP , PROCEDENCIA: BANCO BISA S.A., CHEQUE: 2863, FECHA DE EMISION:08/11/2023"/>
    <m/>
    <m/>
    <m/>
    <m/>
    <m/>
    <m/>
    <n v="0"/>
    <n v="137000"/>
    <s v="NO_CONCILIADO"/>
    <m/>
    <m/>
  </r>
  <r>
    <x v="2"/>
    <m/>
    <x v="2"/>
    <x v="198"/>
    <s v="B21522630002"/>
    <s v="BOD"/>
    <n v="2152263"/>
    <m/>
    <s v="00086038010 DEP.DE CHEQ.AJENOS,RET.DE CAM.,CONCEPTO: INGRESO: CONVENIO SERNAP-FUNDESNAP PRIMER DESEMBOLSO,DEP.: SERNAP , PROCEDENCIA: BANCO BISA S.A., CHEQUE: 2862, FECHA DE EMISION:08/11/2023"/>
    <m/>
    <m/>
    <m/>
    <m/>
    <m/>
    <m/>
    <n v="0"/>
    <n v="137000"/>
    <s v="NO_CONCILIADO"/>
    <m/>
    <m/>
  </r>
  <r>
    <x v="2"/>
    <m/>
    <x v="2"/>
    <x v="198"/>
    <s v="B21522670002"/>
    <s v="BOD"/>
    <n v="2152267"/>
    <m/>
    <s v="00086038010 DEP.DE CHEQ.AJENOS,RET.DE CAM.,CONCEPTO: INGRESO: CONVENIO SERNAP-FUNDESNAP PRIMER DESEMBOLSO,DEP.: SERNAP , PROCEDENCIA: BANCO BISA S.A., CHEQUE: 2861, FECHA DE EMISION:08/11/2023"/>
    <m/>
    <m/>
    <m/>
    <m/>
    <m/>
    <m/>
    <n v="0"/>
    <n v="137000"/>
    <s v="NO_CONCILIADO"/>
    <m/>
    <m/>
  </r>
  <r>
    <x v="2"/>
    <m/>
    <x v="2"/>
    <x v="198"/>
    <s v="B21522690002"/>
    <s v="BOD"/>
    <n v="2152269"/>
    <m/>
    <s v="00086038010 DEP.DE CHEQ.AJENOS,RET.DE CAM.,CONCEPTO: INGRESO: CONVENIO SERNAP-FUNDESNAP PRIMER DESEMBOLSO,DEP.: SERNAP , PROCEDENCIA: BANCO BISA S.A., CHEQUE: 2860, FECHA DE EMISION:08/11/2023"/>
    <m/>
    <m/>
    <m/>
    <m/>
    <m/>
    <m/>
    <n v="0"/>
    <n v="137000"/>
    <s v="NO_CONCILIADO"/>
    <m/>
    <m/>
  </r>
  <r>
    <x v="2"/>
    <m/>
    <x v="2"/>
    <x v="198"/>
    <s v="B21522710002"/>
    <s v="BOD"/>
    <n v="2152271"/>
    <m/>
    <s v="00086038010 DEP.DE CHEQ.AJENOS,RET.DE CAM.,CONCEPTO: INGRESO: CONVENIO SERNAP-FUNDESNAP PRIMER DESEMBOLSO,DEP.: SERNAP , PROCEDENCIA: BANCO BISA S.A., CHEQUE: 2859, FECHA DE EMISION:08/11/2023"/>
    <m/>
    <m/>
    <m/>
    <m/>
    <m/>
    <m/>
    <n v="0"/>
    <n v="137000"/>
    <s v="NO_CONCILIADO"/>
    <m/>
    <m/>
  </r>
  <r>
    <x v="2"/>
    <m/>
    <x v="2"/>
    <x v="198"/>
    <s v="B21522730002"/>
    <s v="BOD"/>
    <n v="2152273"/>
    <m/>
    <s v="00086038010 DEP.DE CHEQ.AJENOS,RET.DE CAM.,CONCEPTO: INGRESO: CONVENIO SERNAP-FUNDESNAP PRIMER DESEMBOLSO,DEP.: SERNAP , PROCEDENCIA: BANCO BISA S.A., CHEQUE: 2858, FECHA DE EMISION:08/11/2023"/>
    <m/>
    <m/>
    <m/>
    <m/>
    <m/>
    <m/>
    <n v="0"/>
    <n v="137000"/>
    <s v="NO_CONCILIADO"/>
    <m/>
    <m/>
  </r>
  <r>
    <x v="61"/>
    <m/>
    <x v="61"/>
    <x v="198"/>
    <s v="B21522740002"/>
    <s v="BOD"/>
    <n v="2152274"/>
    <m/>
    <s v="00283012003 DEP.DE CHEQ.AJENOS,RET.DE CAM.,CONCEPTO: RECUPERACION DE VIATICOS NO DESCARGADOS-GRLPZ,DEP.: ADUANA NACIONAL , PROCEDENCIA: BANCO UNION S.A., CHEQUE: 4808, FECHA DE EMISION:09/11/2023"/>
    <m/>
    <m/>
    <m/>
    <m/>
    <m/>
    <m/>
    <n v="0"/>
    <n v="8979"/>
    <s v="NO_CONCILIADO"/>
    <m/>
    <m/>
  </r>
  <r>
    <x v="1"/>
    <m/>
    <x v="1"/>
    <x v="198"/>
    <s v="B21522850002"/>
    <s v="BOD"/>
    <n v="2152285"/>
    <m/>
    <s v="00099021001 DEP.DE CHEQ.AJENOS,RET.DE CAM.,CONCEPTO: DEVOLUCION FONDOS NO COBRADOS CONCILIACION JULIO/2023,DEP.: SEGUROS PROVIDA S.A. , PROCEDENCIA: BANCO NACIONAL DE BOLIVIA S.A., CHEQUE: 2312906, FECHA DE EMISION:09/11/2023"/>
    <m/>
    <m/>
    <m/>
    <m/>
    <m/>
    <m/>
    <n v="0"/>
    <n v="3073.33"/>
    <s v="NO_CONCILIADO"/>
    <m/>
    <m/>
  </r>
  <r>
    <x v="61"/>
    <m/>
    <x v="61"/>
    <x v="198"/>
    <s v="B21522880002"/>
    <s v="BOD"/>
    <n v="2152288"/>
    <m/>
    <s v="00283012003 DEP.DE CHEQ.AJENOS,RET.DE CAM.,CONCEPTO: RECUPERACION DE VIATICOS NO DESCARGADOS-GRTJA,DEP.: ADUANA NACIONAL , PROCEDENCIA: BANCO UNION S.A., CHEQUE: 4807, FECHA DE EMISION:09/11/2023"/>
    <m/>
    <m/>
    <m/>
    <m/>
    <m/>
    <m/>
    <n v="0"/>
    <n v="2115"/>
    <s v="NO_CONCILIADO"/>
    <m/>
    <m/>
  </r>
  <r>
    <x v="1"/>
    <m/>
    <x v="1"/>
    <x v="198"/>
    <s v="B21522890002"/>
    <s v="BOD"/>
    <n v="2152289"/>
    <m/>
    <s v="00099021001 DEP.DE CHEQ.AJENOS,RET.DE CAM.,CONCEPTO: DEVOLUCION FONDOS SOLICITADOS POR ERROR CONCILIACION JULIO/2023,DEP.: SEGUROS PROVIDA S.A. , PROCEDENCIA: BANCO NACIONAL DE BOLIVIA S.A., CHEQUE: 2312905, FECHA DE EMISION:09/11/2023"/>
    <m/>
    <m/>
    <m/>
    <m/>
    <m/>
    <m/>
    <n v="0"/>
    <n v="1388.54"/>
    <s v="NO_CONCILIADO"/>
    <m/>
    <m/>
  </r>
  <r>
    <x v="0"/>
    <m/>
    <x v="0"/>
    <x v="198"/>
    <s v="B21522900002"/>
    <s v="BOD"/>
    <n v="2152290"/>
    <m/>
    <s v="00099021001 DEP.DE CHEQ.AJENOS,RET.DE CAM.,CONCEPTO: GREGORIA GLORIA FERNANDEZ DE LUJAN,DEP.: BANCO UNION S.A. , PROCEDENCIA: BANCO UNION S.A., CHEQUE: 196882, FECHA DE EMISION:09/11/2023"/>
    <m/>
    <m/>
    <m/>
    <m/>
    <m/>
    <m/>
    <n v="0"/>
    <n v="3397.03"/>
    <s v="NO_CONCILIADO"/>
    <m/>
    <m/>
  </r>
  <r>
    <x v="52"/>
    <m/>
    <x v="52"/>
    <x v="199"/>
    <s v="Q19066270002"/>
    <s v="CRV"/>
    <n v="1906627"/>
    <m/>
    <s v="NUMERO DE LIBRETA CUT: 00041048006 OPERACIÓN E18 TRANSFERENCIA DEL SISTEMA FINANCIERO POR CUENTA DE TERCEROS A LA CUT SOL.EMB.DE SUIZA AG.SUIZA P/EL DESARROLL"/>
    <m/>
    <m/>
    <m/>
    <m/>
    <m/>
    <m/>
    <n v="0"/>
    <n v="161906.57"/>
    <s v="NO_CONCILIADO"/>
    <m/>
    <m/>
  </r>
  <r>
    <x v="10"/>
    <m/>
    <x v="10"/>
    <x v="199"/>
    <s v="O21525290002"/>
    <s v="BOD"/>
    <n v="2152529"/>
    <m/>
    <s v="00099021001 DEPOSITO DE EFECTIVO, DEPOSITANTE: BANCO CENTRAL DE BOLIVIA, CONCEPTO: REPOSICION DEL BONO DEL TESORO CON CLAVE DE SERIE: TGN 2022 FPAH, CUENTA DE DEPOSITO: CUENTA UNICA DEL TESORO"/>
    <m/>
    <m/>
    <m/>
    <m/>
    <m/>
    <m/>
    <n v="0"/>
    <n v="50"/>
    <s v="NO_CONCILIADO"/>
    <m/>
    <m/>
  </r>
  <r>
    <x v="50"/>
    <m/>
    <x v="50"/>
    <x v="199"/>
    <s v="B21525410002"/>
    <s v="BOD"/>
    <n v="2152541"/>
    <m/>
    <s v="00099021001 DEP.DE CHEQ.AJENOS,RET.DE CAM.,CONCEPTO: DEVOLUCION DE CC NO COBRADA JULIO 2023,DEP.: LA VITALICIA SEGUROS Y REASEGUROS DE VIDA SA , PROCEDENCIA: BANCO BISA S.A., CHEQUE: 80507, FECHA DE EMISION:09/11/2023"/>
    <m/>
    <m/>
    <m/>
    <m/>
    <m/>
    <m/>
    <n v="0"/>
    <n v="7811.57"/>
    <s v="NO_CONCILIADO"/>
    <m/>
    <m/>
  </r>
  <r>
    <x v="53"/>
    <m/>
    <x v="53"/>
    <x v="199"/>
    <s v="B21525530002"/>
    <s v="BOD"/>
    <n v="2152553"/>
    <m/>
    <s v="00587012001 DEP.DE CHEQ.AJENOS,RET.DE CAM.,CONCEPTO: EL SENA - CERT 18 - OCTUBRE /23,DEP.: E.B.C. , PROCEDENCIA: BANCO UNION S.A., CHEQUE: 1982, FECHA DE EMISION:08/11/2023"/>
    <m/>
    <m/>
    <m/>
    <m/>
    <m/>
    <m/>
    <n v="0"/>
    <n v="4001919.49"/>
    <s v="NO_CONCILIADO"/>
    <m/>
    <m/>
  </r>
  <r>
    <x v="1"/>
    <m/>
    <x v="1"/>
    <x v="199"/>
    <s v="O21525590002"/>
    <s v="BOD"/>
    <n v="2152559"/>
    <m/>
    <s v="00099021001 DEPOSITO DE EFECTIVO, DEPOSITANTE: FREDDY IVAN CONDORI CUNO, CONCEPTO: POR COBRO INDEBIDO (SEGUNDAS NUPCIAS DE LOLA CELESTINA CUNO CANASA Q.E.P.D), CUENTA DE DEPOSITO: CUENTA UNICA DEL TESORO"/>
    <m/>
    <m/>
    <m/>
    <m/>
    <m/>
    <m/>
    <n v="0"/>
    <n v="800"/>
    <s v="NO_CONCILIADO"/>
    <m/>
    <m/>
  </r>
  <r>
    <x v="67"/>
    <m/>
    <x v="67"/>
    <x v="199"/>
    <s v="O21525600002"/>
    <s v="BOD"/>
    <n v="2152560"/>
    <m/>
    <s v="00020031101 DEPOSITO DE EFECTIVO, DEPOSITANTE: MARITZA CALLE MOLLO, CONCEPTO: REVERSION POR CONCEPTO DE VIATICOS Y PASAJES AL INTERIOR, CUENTA DE DEPOSITO: CUENTA UNICA DEL TESORO"/>
    <m/>
    <m/>
    <m/>
    <m/>
    <m/>
    <m/>
    <n v="0"/>
    <n v="2045.54"/>
    <s v="NO_CONCILIADO"/>
    <m/>
    <m/>
  </r>
  <r>
    <x v="0"/>
    <m/>
    <x v="0"/>
    <x v="199"/>
    <s v="B21525860002"/>
    <s v="BOD"/>
    <n v="2152586"/>
    <m/>
    <s v="00099021001 DEP.DE CHEQ.AJENOS,RET.DE CAM.,CONCEPTO: MARIA TERESA QUINTEROS IRIARTE,DEP.: BANCO UNION SA , PROCEDENCIA: BANCO UNION S.A., CHEQUE: 196885, FECHA DE EMISION:10/11/2023"/>
    <m/>
    <m/>
    <m/>
    <m/>
    <m/>
    <m/>
    <n v="0"/>
    <n v="2000"/>
    <s v="NO_CONCILIADO"/>
    <m/>
    <m/>
  </r>
  <r>
    <x v="0"/>
    <m/>
    <x v="0"/>
    <x v="199"/>
    <s v="B21525890002"/>
    <s v="BOD"/>
    <n v="2152589"/>
    <m/>
    <s v="00099021001 DEP.DE CHEQ.AJENOS,RET.DE CAM.,CONCEPTO: ROSA NELLY VIGO NUÑEZ,DEP.: BANCO UNION SA , PROCEDENCIA: BANCO UNION S.A., CHEQUE: 196884, FECHA DE EMISION:10/11/2023"/>
    <m/>
    <m/>
    <m/>
    <m/>
    <m/>
    <m/>
    <n v="0"/>
    <n v="14591.62"/>
    <s v="NO_CONCILIADO"/>
    <m/>
    <m/>
  </r>
  <r>
    <x v="68"/>
    <m/>
    <x v="68"/>
    <x v="199"/>
    <s v="O21526220002"/>
    <s v="BOD"/>
    <n v="2152622"/>
    <m/>
    <s v="00081011101 DEPOSITO DE EFECTIVO, DEPOSITANTE: GUADALUPE CARVAJAL SEJAS, CONCEPTO: DEVOLUCION POR REEMBOLSO SUBSIDIO DE INCAPACIDAD TEMPORAL OCTUBRE/2022, CUENTA DE DEPOSITO: CUENTA UNICA DEL TESORO"/>
    <m/>
    <m/>
    <m/>
    <m/>
    <m/>
    <m/>
    <n v="0"/>
    <n v="1886.18"/>
    <s v="NO_CONCILIADO"/>
    <m/>
    <m/>
  </r>
  <r>
    <x v="0"/>
    <m/>
    <x v="0"/>
    <x v="199"/>
    <s v="O21526650002"/>
    <s v="BOD"/>
    <n v="2152665"/>
    <m/>
    <s v="00099021001 DEPOSITO DE EFECTIVO, DEPOSITANTE: TROPICAL TOURS LTDA., CONCEPTO: DEVOLUCION SALDOS BOLETOS APG AIRLINES, CUENTA DE DEPOSITO: CUENTA UNICA DEL TESORO"/>
    <m/>
    <m/>
    <m/>
    <m/>
    <m/>
    <m/>
    <n v="0"/>
    <n v="16737.689999999999"/>
    <s v="NO_CONCILIADO"/>
    <m/>
    <m/>
  </r>
  <r>
    <x v="0"/>
    <m/>
    <x v="0"/>
    <x v="199"/>
    <s v="O21526660002"/>
    <s v="BOD"/>
    <n v="2152666"/>
    <m/>
    <s v="00099021001 DEPOSITO DE EFECTIVO, DEPOSITANTE: TROPICAL TOURS LTDA, CONCEPTO: DEVOLUCION SALDOS BOLETOS APG AIRLINES, CUENTA DE DEPOSITO: CUENTA UNICA DEL TESORO"/>
    <m/>
    <m/>
    <m/>
    <m/>
    <m/>
    <m/>
    <n v="0"/>
    <n v="10151.51"/>
    <s v="NO_CONCILIADO"/>
    <m/>
    <m/>
  </r>
  <r>
    <x v="57"/>
    <m/>
    <x v="57"/>
    <x v="199"/>
    <s v="O21526970002"/>
    <s v="BOD"/>
    <n v="2152697"/>
    <m/>
    <s v="00133012001 DEPOSITO DE EFECTIVO, DEPOSITANTE: MERY  OLGA GUISBELY LIMACHI CI 5948943 LP, CONCEPTO: DEVOLUCION DE REMUNERACIONES DEPOSITADOS EN MI CUENTA POR ERROR, CUENTA DE DEPOSITO: CUENTA UNICA DEL TESORO"/>
    <m/>
    <m/>
    <m/>
    <m/>
    <m/>
    <m/>
    <n v="0"/>
    <n v="3020.38"/>
    <s v="NO_CONCILIADO"/>
    <m/>
    <m/>
  </r>
  <r>
    <x v="0"/>
    <m/>
    <x v="0"/>
    <x v="199"/>
    <s v="O21527280002"/>
    <s v="BOD"/>
    <n v="2152728"/>
    <m/>
    <s v="00099021001 DEPOSITO DE EFECTIVO, DEPOSITANTE: CARLOS DENCEL PELAEZ PACHECO, CONCEPTO: REMUNERACION MAXIMA PERMITIDA OCTUBRE 2023, CUENTA DE DEPOSITO: CUENTA UNICA DEL TESORO"/>
    <m/>
    <m/>
    <m/>
    <m/>
    <m/>
    <m/>
    <n v="0"/>
    <n v="2631.44"/>
    <s v="NO_CONCILIADO"/>
    <m/>
    <m/>
  </r>
  <r>
    <x v="8"/>
    <m/>
    <x v="8"/>
    <x v="200"/>
    <s v="G24795250002"/>
    <s v="CRV"/>
    <n v="2479525"/>
    <m/>
    <s v="PAGO PRÉSTAMO BID BID 1020-SF-BO VCTO. 13-11-2023 POR CUENTA DE BANCO DE DESARROLLO , VALOR 13-11-2023 CAPITAL BS 1.346.605,83 INTERESES BS 420.878,88 LIBRETA 00099021001 TGN-RECURSOS ORDINARIOS (3987)- ALIVIO MDRI"/>
    <m/>
    <m/>
    <m/>
    <m/>
    <m/>
    <m/>
    <n v="0"/>
    <n v="1767484.71"/>
    <s v="NO_CONCILIADO"/>
    <m/>
    <m/>
  </r>
  <r>
    <x v="41"/>
    <m/>
    <x v="41"/>
    <x v="200"/>
    <s v="O21529130002"/>
    <s v="BOD"/>
    <n v="2152913"/>
    <m/>
    <s v="00099021001 DEPOSITO DE EFECTIVO, DEPOSITANTE: EDUARDO ZEGARRUNDO BUSTOS, CONCEPTO: DEVOLUCION DE SUELDOS Y SALARIOS, CUENTA DE DEPOSITO: CUENTA UNICA DEL TESORO/DJBR"/>
    <m/>
    <m/>
    <m/>
    <m/>
    <m/>
    <m/>
    <n v="0"/>
    <n v="7380.36"/>
    <s v="NO_CONCILIADO"/>
    <m/>
    <m/>
  </r>
  <r>
    <x v="0"/>
    <m/>
    <x v="0"/>
    <x v="200"/>
    <s v="O21529580002"/>
    <s v="BOD"/>
    <n v="2152958"/>
    <m/>
    <s v="00099021001 DEPOSITO DE EFECTIVO, DEPOSITANTE: GUSTAVO  MANUEL  VELASCO  LANGUIDEY, CONCEPTO: SOLICITUD DE DEVOLUCION DE PASAJES POR LA NO UTILIZACION DEL  BOLETO LA PAZ - SANTA CRUZ, CUENTA DE DEPOSITO: CUENTA UNICA DEL TESORO"/>
    <m/>
    <m/>
    <m/>
    <m/>
    <m/>
    <m/>
    <n v="0"/>
    <n v="344"/>
    <s v="NO_CONCILIADO"/>
    <m/>
    <m/>
  </r>
  <r>
    <x v="0"/>
    <m/>
    <x v="0"/>
    <x v="200"/>
    <s v="B21529710002"/>
    <s v="BOD"/>
    <n v="2152971"/>
    <m/>
    <s v="00099021001 DEP.DE CHEQ.AJENOS,RET.DE CAM.,CONCEPTO: ROSA NELLY VIGO NUÑEZ,DEP.: BANCO UNION SA , PROCEDENCIA: BANCO UNION S.A., CHEQUE: 196888, FECHA DE EMISION:13/11/2023"/>
    <m/>
    <m/>
    <m/>
    <m/>
    <m/>
    <m/>
    <n v="0"/>
    <n v="2184.52"/>
    <s v="NO_CONCILIADO"/>
    <m/>
    <m/>
  </r>
  <r>
    <x v="0"/>
    <m/>
    <x v="0"/>
    <x v="200"/>
    <s v="B21529720002"/>
    <s v="BOD"/>
    <n v="2152972"/>
    <m/>
    <s v="00099021001 DEP.DE CHEQ.AJENOS,RET.DE CAM.,CONCEPTO: EDMUNDO CARMELO LAZO HOLLKONS,DEP.: BANCO UNION  SA , PROCEDENCIA: BANCO UNION S.A., CHEQUE: 196886, FECHA DE EMISION:13/11/2023"/>
    <m/>
    <m/>
    <m/>
    <m/>
    <m/>
    <m/>
    <n v="0"/>
    <n v="1280.57"/>
    <s v="NO_CONCILIADO"/>
    <m/>
    <m/>
  </r>
  <r>
    <x v="48"/>
    <m/>
    <x v="48"/>
    <x v="200"/>
    <s v="B21529740002"/>
    <s v="BOD"/>
    <n v="2152974"/>
    <m/>
    <s v="00099021001 DEP.DE CHEQ.AJENOS,RET.DE CAM.,CONCEPTO: JORGE  CARLOS  ALIZARES ARIAS,DEP.: BANCO UNION  SA , PROCEDENCIA: BANCO UNION S.A., CHEQUE: 196887, FECHA DE EMISION:13/11/2023/DJBR"/>
    <m/>
    <m/>
    <m/>
    <m/>
    <m/>
    <m/>
    <n v="0"/>
    <n v="2000"/>
    <s v="NO_CONCILIADO"/>
    <m/>
    <m/>
  </r>
  <r>
    <x v="66"/>
    <m/>
    <x v="66"/>
    <x v="201"/>
    <s v="Q19081510002"/>
    <s v="CRV"/>
    <n v="1908151"/>
    <m/>
    <s v="NUMERO DE LIBRETA CUT: 00572019204 OPERACIÓN E82 TRANSFERENCIA BDP FINPRO A LA CUT Desembolso 3 Préstamo FINPRO Nro. 28 - EMAPA IMPLEMENTACION PLANTA PISCICOLA EN EL CHACO."/>
    <m/>
    <m/>
    <m/>
    <m/>
    <m/>
    <m/>
    <n v="0"/>
    <n v="256012.95"/>
    <s v="NO_CONCILIADO"/>
    <m/>
    <m/>
  </r>
  <r>
    <x v="66"/>
    <m/>
    <x v="66"/>
    <x v="201"/>
    <s v="Q19081580002"/>
    <s v="CRV"/>
    <n v="1908158"/>
    <m/>
    <s v="NUMERO DE LIBRETA CUT: 00572019205 OPERACIÓN E82 TRANSFERENCIA BDP FINPRO A LA CUT Desembolso 4 préstamo FINPRO Nro 27 - EMAPA IMPLEMENTACION DE LA INDUSTRIA DE CARNICOS EN EL BENI."/>
    <m/>
    <m/>
    <m/>
    <m/>
    <m/>
    <m/>
    <n v="0"/>
    <n v="4809858.63"/>
    <s v="NO_CONCILIADO"/>
    <m/>
    <m/>
  </r>
  <r>
    <x v="66"/>
    <m/>
    <x v="66"/>
    <x v="201"/>
    <s v="Q19081600002"/>
    <s v="CRV"/>
    <n v="1908160"/>
    <m/>
    <s v="NUMERO DE LIBRETA CUT: 00572019203 OPERACIÓN E82 TRANSFERENCIA BDP FINPRO A LA CUT Desembolso 7 préstamo FINPRO NRO. 26 - EMAPA IMPLEMENTACION PLANTA PISCICOLA EN EL LAGO TITICACA"/>
    <m/>
    <m/>
    <m/>
    <m/>
    <m/>
    <m/>
    <n v="0"/>
    <n v="351483.94"/>
    <s v="NO_CONCILIADO"/>
    <m/>
    <m/>
  </r>
  <r>
    <x v="49"/>
    <m/>
    <x v="49"/>
    <x v="201"/>
    <s v="B21532650002"/>
    <s v="BOD"/>
    <n v="2153265"/>
    <m/>
    <s v="00597019202 DEP.DE CHEQ.AJENOS,RET.DE CAM.,CONCEPTO: DEVOLUCION RECURSOS YLB-ACISA,DEP.: EPNE - YLB , PROCEDENCIA: BANCO UNION S.A., CHEQUE: 473, FECHA DE EMISION:07/11/2023"/>
    <m/>
    <m/>
    <m/>
    <m/>
    <m/>
    <m/>
    <n v="0"/>
    <n v="5355000"/>
    <s v="NO_CONCILIADO"/>
    <m/>
    <m/>
  </r>
  <r>
    <x v="25"/>
    <m/>
    <x v="25"/>
    <x v="201"/>
    <s v="B21532720002"/>
    <s v="BOD"/>
    <n v="2153272"/>
    <m/>
    <s v="00099021001 DEP.DE CHEQ.AJENOS,RET.DE CAM.,CONCEPTO: AGETIC. DEVOLUCION INCAPACIDAD TEMPORAL MAYO/2023,DEP.: CAJA PETROLERA DE SALUD , PROCEDENCIA: BANCO UNION S.A., CHEQUE: 21054, FECHA DE EMISION:14/11/2023"/>
    <m/>
    <m/>
    <m/>
    <m/>
    <m/>
    <m/>
    <n v="0"/>
    <n v="550.65"/>
    <s v="NO_CONCILIADO"/>
    <m/>
    <m/>
  </r>
  <r>
    <x v="69"/>
    <m/>
    <x v="69"/>
    <x v="201"/>
    <s v="B21532730002"/>
    <s v="BOD"/>
    <n v="2153273"/>
    <m/>
    <s v="00099021001 DEP.DE CHEQ.AJENOS,RET.DE CAM.,CONCEPTO: MINISTERIO HIDROCARBUROS. DEVOLUCION INCAPACIDAD TEMPORAL MAYO/23,DEP.: CAJA PETROLERA DE SALUD , PROCEDENCIA: BANCO UNION S.A., CHEQUE: 21052, FECHA DE EMISION:14/11/2023"/>
    <m/>
    <m/>
    <m/>
    <m/>
    <m/>
    <m/>
    <n v="0"/>
    <n v="299.07"/>
    <s v="NO_CONCILIADO"/>
    <m/>
    <m/>
  </r>
  <r>
    <x v="46"/>
    <m/>
    <x v="46"/>
    <x v="201"/>
    <s v="B21532760002"/>
    <s v="BOD"/>
    <n v="2153276"/>
    <m/>
    <s v="00047081101 DEP.DE CHEQ.AJENOS,RET.DE CAM.,CONCEPTO: SENASAG. DEVOLUCION INCAPACIDAD TEMPORAL POR MAYO/23,DEP.: CAJA PETROLERA DE SALUD , PROCEDENCIA: BANCO UNION S.A., CHEQUE: 21051, FECHA DE EMISION:14/11/2023"/>
    <m/>
    <m/>
    <m/>
    <m/>
    <m/>
    <m/>
    <n v="0"/>
    <n v="20647.86"/>
    <s v="NO_CONCILIADO"/>
    <m/>
    <m/>
  </r>
  <r>
    <x v="14"/>
    <m/>
    <x v="14"/>
    <x v="201"/>
    <s v="B21532820002"/>
    <s v="BOD"/>
    <n v="2153282"/>
    <m/>
    <s v="00099021001 DEP.DE CHEQ.AJENOS,RET.DE CAM.,CONCEPTO: CAMARA DE SENADORES. DEVOLUCION INCAPACIDAD TEMPORAL MAYO/23.,DEP.: CAJA PETROLERA DE SALUD , PROCEDENCIA: BANCO UNION S.A., CHEQUE: 21042, FECHA DE EMISION:14/11/2023"/>
    <m/>
    <m/>
    <m/>
    <m/>
    <m/>
    <m/>
    <n v="0"/>
    <n v="21482.400000000001"/>
    <s v="NO_CONCILIADO"/>
    <m/>
    <m/>
  </r>
  <r>
    <x v="14"/>
    <m/>
    <x v="14"/>
    <x v="201"/>
    <s v="B21532920002"/>
    <s v="BOD"/>
    <n v="2153292"/>
    <m/>
    <s v="00099021001 DEP.DE CHEQ.AJENOS,RET.DE CAM.,CONCEPTO: CAMARA DE DIPUTADOS. DEVOLUCION INCAPACIDAD TEMPORAL, MAYO/23,DEP.: CAJA PETROLERA DE SALUD , PROCEDENCIA: BANCO UNION S.A., CHEQUE: 21050, FECHA DE EMISION:14/11/2023"/>
    <m/>
    <m/>
    <m/>
    <m/>
    <m/>
    <m/>
    <n v="0"/>
    <n v="8766.9699999999993"/>
    <s v="NO_CONCILIADO"/>
    <m/>
    <m/>
  </r>
  <r>
    <x v="49"/>
    <m/>
    <x v="49"/>
    <x v="201"/>
    <s v="B21532930002"/>
    <s v="BOD"/>
    <n v="2153293"/>
    <m/>
    <s v="00597019202 DEP.DE CHEQ.AJENOS,RET.DE CAM.,CONCEPTO: YACIMIENTOS DE LITIO BOLIVIANOS. DEVOLUCION INCAPACIDAD TEMPORAL, MAYO/23,DEP.: CAJA PETROLERA DE SALUD , PROCEDENCIA: BANCO UNION S.A., CHEQUE: 21049, FECHA DE EMISION:14/11/2023"/>
    <m/>
    <m/>
    <m/>
    <m/>
    <m/>
    <m/>
    <n v="0"/>
    <n v="25855.38"/>
    <s v="NO_CONCILIADO"/>
    <m/>
    <m/>
  </r>
  <r>
    <x v="70"/>
    <m/>
    <x v="70"/>
    <x v="201"/>
    <s v="B21532940002"/>
    <s v="BOD"/>
    <n v="2153294"/>
    <m/>
    <s v="00294014101 DEP.DE CHEQ.AJENOS,RET.DE CAM.,CONCEPTO: UNIV. INDIGENA BOL. AYMARA TUPAK KATARI. DEVOL.INCAPACIDAD TEMPORAL MAYO/23,DEP.: CAJA PETROLERA DE SALUD , PROCEDENCIA: BANCO UNION S.A., CHEQUE: 21047, FECHA DE EMISION:14/11/2023"/>
    <m/>
    <m/>
    <m/>
    <m/>
    <m/>
    <m/>
    <n v="0"/>
    <n v="5309.54"/>
    <s v="NO_CONCILIADO"/>
    <m/>
    <m/>
  </r>
  <r>
    <x v="25"/>
    <m/>
    <x v="25"/>
    <x v="201"/>
    <s v="B21532950002"/>
    <s v="BOD"/>
    <n v="2153295"/>
    <m/>
    <s v="00099021001 DEP.DE CHEQ.AJENOS,RET.DE CAM.,CONCEPTO: AGETIC. DEVOLUCION INCAPACIDAD TEMPORAL ABRIL/23,DEP.: CAJA PETROLERA DE SALUD , PROCEDENCIA: BANCO UNION S.A., CHEQUE: 21027, FECHA DE EMISION:14/11/2023"/>
    <m/>
    <m/>
    <m/>
    <m/>
    <m/>
    <m/>
    <n v="0"/>
    <n v="2239.9499999999998"/>
    <s v="NO_CONCILIADO"/>
    <m/>
    <m/>
  </r>
  <r>
    <x v="69"/>
    <m/>
    <x v="69"/>
    <x v="201"/>
    <s v="B21532970002"/>
    <s v="BOD"/>
    <n v="2153297"/>
    <m/>
    <s v="00099021001 DEP.DE CHEQ.AJENOS,RET.DE CAM.,CONCEPTO: MINISTERIO HIDROCARBUROS. DEVOLUCION INCAPACIDAD TEMPORAL ABRIL/23,DEP.: CAJA PETROLERA DE SALUD , PROCEDENCIA: BANCO UNION S.A., CHEQUE: 21028, FECHA DE EMISION:14/11/2023"/>
    <m/>
    <m/>
    <m/>
    <m/>
    <m/>
    <m/>
    <n v="0"/>
    <n v="6505.23"/>
    <s v="NO_CONCILIADO"/>
    <m/>
    <m/>
  </r>
  <r>
    <x v="14"/>
    <m/>
    <x v="14"/>
    <x v="201"/>
    <s v="B21532980002"/>
    <s v="BOD"/>
    <n v="2153298"/>
    <m/>
    <s v="00099021001 DEP.DE CHEQ.AJENOS,RET.DE CAM.,CONCEPTO: CAMARA DE SENADORES. DEVOLUCION INCAPACIDAD TEMPORAL ABRIL/23,DEP.: CAJA PETROLERA DE SALUD , PROCEDENCIA: BANCO UNION S.A., CHEQUE: 21021, FECHA DE EMISION:14/11/2023"/>
    <m/>
    <m/>
    <m/>
    <m/>
    <m/>
    <m/>
    <n v="0"/>
    <n v="21803.06"/>
    <s v="NO_CONCILIADO"/>
    <m/>
    <m/>
  </r>
  <r>
    <x v="46"/>
    <m/>
    <x v="46"/>
    <x v="201"/>
    <s v="B21532990002"/>
    <s v="BOD"/>
    <n v="2153299"/>
    <m/>
    <s v="00047081101 DEP.DE CHEQ.AJENOS,RET.DE CAM.,CONCEPTO: SENASAG. DEVOLUCION INCAPACIDAD TEMPORAL POR ABRIL/23,DEP.: CAJA PETROLERA DE SALUD , PROCEDENCIA: BANCO UNION S.A., CHEQUE: 21022, FECHA DE EMISION:14/11/2023"/>
    <m/>
    <m/>
    <m/>
    <m/>
    <m/>
    <m/>
    <n v="0"/>
    <n v="22947.119999999999"/>
    <s v="NO_CONCILIADO"/>
    <m/>
    <m/>
  </r>
  <r>
    <x v="49"/>
    <m/>
    <x v="49"/>
    <x v="201"/>
    <s v="B21533030002"/>
    <s v="BOD"/>
    <n v="2153303"/>
    <m/>
    <s v="00597019202 DEP.DE CHEQ.AJENOS,RET.DE CAM.,CONCEPTO: YACIMIENTOS DE LITIO BOLIVIANOS, DEVOLUCION INCAPACIDAD TEMPORAL ABRIL/23,DEP.: CAJA PETROLERA DE SALUD , PROCEDENCIA: BANCO UNION S.A., CHEQUE: 21024, FECHA DE EMISION:14/11/2023"/>
    <m/>
    <m/>
    <m/>
    <m/>
    <m/>
    <m/>
    <n v="0"/>
    <n v="3683.22"/>
    <s v="NO_CONCILIADO"/>
    <m/>
    <m/>
  </r>
  <r>
    <x v="14"/>
    <m/>
    <x v="14"/>
    <x v="201"/>
    <s v="B21533040002"/>
    <s v="BOD"/>
    <n v="2153304"/>
    <m/>
    <s v="00099021001 DEP.DE CHEQ.AJENOS,RET.DE CAM.,CONCEPTO: CAMARA DE DIPUTADOS. DEVOLUCION INCAPACIDAD TEMPORAL ABRIL/23,DEP.: CAJA PETROLERA DE SALUD , PROCEDENCIA: BANCO UNION S.A., CHEQUE: 21025, FECHA DE EMISION:14/11/2023"/>
    <m/>
    <m/>
    <m/>
    <m/>
    <m/>
    <m/>
    <n v="0"/>
    <n v="377.2"/>
    <s v="NO_CONCILIADO"/>
    <m/>
    <m/>
  </r>
  <r>
    <x v="70"/>
    <m/>
    <x v="70"/>
    <x v="201"/>
    <s v="B21533070002"/>
    <s v="BOD"/>
    <n v="2153307"/>
    <m/>
    <s v="00294014101 DEP.DE CHEQ.AJENOS,RET.DE CAM.,CONCEPTO: UNIV. INDIGENA BOL. AYMARA TUPAK KATARI. DEVOL. INCAPACIDAD TEMPORAL ABRIL/23,DEP.: CAJA PETROLERA DE SALUD , PROCEDENCIA: BANCO UNION S.A., CHEQUE: 21029, FECHA DE EMISION:14/11/2023"/>
    <m/>
    <m/>
    <m/>
    <m/>
    <m/>
    <m/>
    <n v="0"/>
    <n v="7349.85"/>
    <s v="NO_CONCILIADO"/>
    <m/>
    <m/>
  </r>
  <r>
    <x v="0"/>
    <m/>
    <x v="0"/>
    <x v="201"/>
    <s v="O21533150002"/>
    <s v="BOD"/>
    <n v="2153315"/>
    <m/>
    <s v="00099021001 DEPOSITO DE EFECTIVO, DEPOSITANTE: PEREZ PARADA RODNEY, CONCEPTO: DEVOLUCION POR SUELDO EN EXCESO, CUENTA DE DEPOSITO: CUENTA UNICA DEL TESORO"/>
    <m/>
    <m/>
    <m/>
    <m/>
    <m/>
    <m/>
    <n v="0"/>
    <n v="1403.08"/>
    <s v="NO_CONCILIADO"/>
    <m/>
    <m/>
  </r>
  <r>
    <x v="0"/>
    <m/>
    <x v="0"/>
    <x v="201"/>
    <s v="O21533160002"/>
    <s v="BOD"/>
    <n v="2153316"/>
    <m/>
    <s v="00099021001 DEPOSITO DE EFECTIVO, DEPOSITANTE: BARAÑADO LOREDO GLORIA, CONCEPTO: DEVOLUCION POR SUELDO EN EXCESO, CUENTA DE DEPOSITO: CUENTA UNICA DEL TESORO"/>
    <m/>
    <m/>
    <m/>
    <m/>
    <m/>
    <m/>
    <n v="0"/>
    <n v="450.12"/>
    <s v="NO_CONCILIADO"/>
    <m/>
    <m/>
  </r>
  <r>
    <x v="52"/>
    <m/>
    <x v="52"/>
    <x v="201"/>
    <s v="O21533470002"/>
    <s v="BOD"/>
    <n v="2153347"/>
    <m/>
    <s v="00041041102 DEPOSITO DE EFECTIVO, DEPOSITANTE: AYLIN  ADELAIDA IBAÑEZ CHURA, CONCEPTO: DEVOLUCION DE RECURSOS DE PAGO DE HABERES  MENSUAL DE PERSONAL EVENTUAL, CUENTA DE DEPOSITO: CUENTA UNICA DEL TESORO"/>
    <m/>
    <m/>
    <m/>
    <m/>
    <m/>
    <m/>
    <n v="0"/>
    <n v="10"/>
    <s v="CONCILIADO_PARCIAL"/>
    <m/>
    <m/>
  </r>
  <r>
    <x v="65"/>
    <m/>
    <x v="65"/>
    <x v="201"/>
    <s v="O21533770002"/>
    <s v="BOD"/>
    <n v="2153377"/>
    <m/>
    <s v="00099021001 DEPOSITO DE EFECTIVO, DEPOSITANTE: JORGE O. CATACORA ZABALAGA, CONCEPTO: DEVOLUCION DE PAGO DE VACACIONES, CUENTA DE DEPOSITO: CUENTA UNICA DEL TESORO/DJBR"/>
    <m/>
    <m/>
    <m/>
    <m/>
    <m/>
    <m/>
    <n v="0"/>
    <n v="884"/>
    <s v="NO_CONCILIADO"/>
    <m/>
    <m/>
  </r>
  <r>
    <x v="0"/>
    <m/>
    <x v="0"/>
    <x v="202"/>
    <s v="O21536480002"/>
    <s v="BOD"/>
    <n v="2153648"/>
    <m/>
    <s v="00099021001 DEPOSITO DE EFECTIVO, DEPOSITANTE: TEOFILO BAPTISTA RAMIREZ, CONCEPTO: DEVOLUCION DE HABERES 2010 MES DE OCTUBRE DE 2023, CUENTA DE DEPOSITO: CUENTA UNICA DEL TESORO"/>
    <m/>
    <m/>
    <m/>
    <m/>
    <m/>
    <m/>
    <n v="0"/>
    <n v="1364.9"/>
    <s v="NO_CONCILIADO"/>
    <m/>
    <m/>
  </r>
  <r>
    <x v="60"/>
    <m/>
    <x v="60"/>
    <x v="202"/>
    <s v="B21536500002"/>
    <s v="BOD"/>
    <n v="2153650"/>
    <m/>
    <s v="00212022001 DEP.DE CHEQ.AJENOS,RET.DE CAM.,CONCEPTO: DEVOLUCION DE FONDOS EN AVANCE-VIATICOS OTORGADOS,DEP.: RESP. TESORERIA-C. SALCEDO , PROCEDENCIA: BANCO UNION S.A., CHEQUE: 5833, FECHA DE EMISION:14/11/2023"/>
    <m/>
    <m/>
    <m/>
    <m/>
    <m/>
    <m/>
    <n v="0"/>
    <n v="92.39"/>
    <s v="CONCILIADO_PARCIAL"/>
    <m/>
    <m/>
  </r>
  <r>
    <x v="0"/>
    <m/>
    <x v="0"/>
    <x v="202"/>
    <s v="B21536540002"/>
    <s v="BOD"/>
    <n v="2153654"/>
    <m/>
    <s v="00099021001 DEP.DE CHEQ.AJENOS,RET.DE CAM.,CONCEPTO: DEVOLUCION FONDOS EN AVANCE-VIATICOS OTORGADOS,DEP.: RESP. TESORERIA-C. SALCEDO , PROCEDENCIA: BANCO UNION S.A., CHEQUE: 5835, FECHA DE EMISION:14/11/2023"/>
    <m/>
    <m/>
    <m/>
    <m/>
    <m/>
    <m/>
    <n v="0"/>
    <n v="321.60000000000002"/>
    <s v="CONCILIADO_PARCIAL"/>
    <m/>
    <m/>
  </r>
  <r>
    <x v="60"/>
    <m/>
    <x v="60"/>
    <x v="202"/>
    <s v="B21536570002"/>
    <s v="BOD"/>
    <n v="2153657"/>
    <m/>
    <s v="00212012001 DEP.DE CHEQ.AJENOS,RET.DE CAM.,CONCEPTO: DEVOLUCIONES DE FONDOS OTORGADOS POR VIATICOS Y OTROS DA-02,DEP.: RESP. TESORERIA-C. SALCEDO , PROCEDENCIA: BANCO UNION S.A., CHEQUE: 5832, FECHA DE EMISION:14/11/2023"/>
    <m/>
    <m/>
    <m/>
    <m/>
    <m/>
    <m/>
    <n v="0"/>
    <n v="5657.24"/>
    <s v="CONCILIADO_PARCIAL"/>
    <m/>
    <m/>
  </r>
  <r>
    <x v="60"/>
    <m/>
    <x v="60"/>
    <x v="202"/>
    <s v="B21536620002"/>
    <s v="BOD"/>
    <n v="2153662"/>
    <m/>
    <s v="00212012001 DEP.DE CHEQ.AJENOS,RET.DE CAM.,CONCEPTO: DEVOLUCION FONDOS EN AVANCE-GESTIONES 2022 Y 2023 DA-S-PANDO,DEP.: RESP. TESORERIA-C. SALCEDO , PROCEDENCIA: BANCO UNION S.A., CHEQUE: 5830, FECHA DE EMISION:14/11/2023"/>
    <m/>
    <m/>
    <m/>
    <m/>
    <m/>
    <m/>
    <n v="0"/>
    <n v="824.81"/>
    <s v="NO_CONCILIADO"/>
    <m/>
    <m/>
  </r>
  <r>
    <x v="2"/>
    <m/>
    <x v="2"/>
    <x v="202"/>
    <s v="B21536710002"/>
    <s v="BOD"/>
    <n v="2153671"/>
    <m/>
    <s v="00086054104 DEP.DE CHEQ.AJENOS,RET.DE CAM.,CONCEPTO: TRANSFERENCIA DE RECURSOS DE APORTE LOCAL DEL GAM CARANAVI,DEP.: G.A.M. CARANAVI , PROCEDENCIA: BANCO UNION S.A., CHEQUE: 22219, FECHA DE EMISION:14/11/2023"/>
    <m/>
    <m/>
    <m/>
    <m/>
    <m/>
    <m/>
    <n v="0"/>
    <n v="508000.08"/>
    <s v="NO_CONCILIADO"/>
    <m/>
    <m/>
  </r>
  <r>
    <x v="8"/>
    <m/>
    <x v="8"/>
    <x v="203"/>
    <s v="S10743490001"/>
    <s v="DEV"/>
    <n v="1074349"/>
    <m/>
    <s v="'TRANSFERENCIA DE FONDOS||SEGÚN NOTA MEFP/VTCP/DGCP/UODP/N°1072/2023 DE FECHA 15/11/2023 ENVIADA POR EL MINISTERIO DE ECONOMÍA Y FINANZAS PÚBLICAS (HRE-TSO-1509), REF: TRANSFERENCIA DE RECURSOS A FAVOR DEL GOBIERNO AUTÓNOMO MUNICIPAL DE EL ALTO. (SECTOR PÚBLICO). DÉBITO DE LA LIB.N°00099037016 BID 3812/BL-BO-GAMEA-BS-DRENAJE PLUVIAL MUNIC.EL ALTO III"/>
    <m/>
    <m/>
    <m/>
    <m/>
    <m/>
    <m/>
    <n v="5260113.34"/>
    <n v="0"/>
    <s v="NO_CONCILIADO"/>
    <m/>
    <m/>
  </r>
  <r>
    <x v="8"/>
    <m/>
    <x v="8"/>
    <x v="203"/>
    <s v="S10743490003"/>
    <s v="COB"/>
    <n v="1074349"/>
    <m/>
    <s v="'TRANSFERENCIA DE FONDOS||SEGÚN NOTA MEFP/VTCP/DGCP/UODP/N°1072/2023 DE FECHA 15/11/2023 ENVIADA POR EL MINISTERIO DE ECONOMÍA Y FINANZAS PÚBLICAS (HRE-TSO-1509), REF: TRANSFERENCIA DE RECURSOS A FAVOR DEL GOBIERNO AUTÓNOMO MUNICIPAL DE EL ALTO. (SECTOR PÚBLICO). DÉBITO DE LA LIBRETA 00099021001 TGN-RECURSOS ORDINARIOS, REPOSICIÓN DE ÚTILES DE ESCRITORIO."/>
    <m/>
    <m/>
    <m/>
    <m/>
    <m/>
    <m/>
    <n v="50"/>
    <n v="0"/>
    <s v="NO_CONCILIADO"/>
    <m/>
    <m/>
  </r>
  <r>
    <x v="8"/>
    <m/>
    <x v="8"/>
    <x v="203"/>
    <s v="S10744180001"/>
    <s v="COB"/>
    <n v="1074418"/>
    <m/>
    <s v="COBRO DE||ÚTILES DE ESCRITORIO POR REGISTRO DEL COMPROBANTE CONTABLE N°1074417 DE LA FECHA SG MEFP/VTCP/DGAFT/UOIET/N°3009/2023 POR TRANSFERENCIA DE FONDOS DE MIN. DE ECONOMIA Y FINANZAS PUBLICAS POR CONCEPTO DE PAGO PATENTES PETROLERAS 2023 COSTO ÚTILES DE ESCRITORIO DE LA CUT N°3987, LIBRETA N° 00099021001 TGN-RECURSOS ORDINARIOS"/>
    <m/>
    <m/>
    <m/>
    <m/>
    <m/>
    <m/>
    <n v="50"/>
    <n v="0"/>
    <s v="NO_CONCILIADO"/>
    <m/>
    <m/>
  </r>
  <r>
    <x v="1"/>
    <m/>
    <x v="1"/>
    <x v="203"/>
    <s v="O21540570002"/>
    <s v="BOD"/>
    <n v="2154057"/>
    <m/>
    <s v="00099021001 DEPOSITO DE EFECTIVO, DEPOSITANTE: ROSA AMALIA QUISBERT DE MARCA, CONCEPTO: DEVOLUCION DE RETROACTIVO, CUENTA DE DEPOSITO: CUENTA UNICA DEL TESORO"/>
    <m/>
    <m/>
    <m/>
    <m/>
    <m/>
    <m/>
    <n v="0"/>
    <n v="200"/>
    <s v="NO_CONCILIADO"/>
    <m/>
    <m/>
  </r>
  <r>
    <x v="2"/>
    <m/>
    <x v="2"/>
    <x v="204"/>
    <s v="Q19105830002"/>
    <s v="CRV"/>
    <n v="1910583"/>
    <m/>
    <s v="NUMERO DE LIBRETA CUT: 00099021001 OPERACIÓN E75 TRANSFERENCIA DE LA CUENTA FISCAL BUN A LA CUT EN MN TRANSFERENCIA DE FONDOS A SOLICITUD DEL: GOB. AUTONOMO MCPAL. RIBERALTA - CUENTA UNICA MUNICIPAL - CUM, CITE:G.A.M.R./EXT/TES/NÂ°088/2023, CUENTA CUT 3987 LIBRETA NÂ° 00099021001- TGN- RECURSO"/>
    <m/>
    <m/>
    <m/>
    <m/>
    <m/>
    <m/>
    <n v="0"/>
    <n v="15625.02"/>
    <s v="NO_CONCILIADO"/>
    <m/>
    <m/>
  </r>
  <r>
    <x v="49"/>
    <m/>
    <x v="49"/>
    <x v="204"/>
    <s v="Q19106190002"/>
    <s v="CRV"/>
    <n v="1910619"/>
    <m/>
    <s v="NUMERO DE LIBRETA CUT: 00597029201 OPERACIÓN E18 TRANSFERENCIA DEL SISTEMA FINANCIERO POR CUENTA DE TERCEROS A LA CUT SOL. CHINA MACHINERY ENGINEERING CORPORA"/>
    <m/>
    <m/>
    <m/>
    <m/>
    <m/>
    <m/>
    <n v="0"/>
    <n v="2118900.2200000002"/>
    <s v="NO_CONCILIADO"/>
    <m/>
    <m/>
  </r>
  <r>
    <x v="2"/>
    <m/>
    <x v="2"/>
    <x v="204"/>
    <s v="O21543060002"/>
    <s v="BOD"/>
    <n v="2154306"/>
    <m/>
    <s v="00086011101 DEPOSITO DE EFECTIVO, DEPOSITANTE: LUIS ALBERTO MORENO GUTIERREZ, CONCEPTO: PASAJE AEREO, CUENTA DE DEPOSITO: CUENTA UNICA DEL TESORO"/>
    <m/>
    <m/>
    <m/>
    <m/>
    <m/>
    <m/>
    <n v="0"/>
    <n v="972"/>
    <s v="NO_CONCILIADO"/>
    <m/>
    <m/>
  </r>
  <r>
    <x v="0"/>
    <m/>
    <x v="0"/>
    <x v="204"/>
    <s v="O21543380002"/>
    <s v="BOD"/>
    <n v="2154338"/>
    <m/>
    <s v="00099021001 DEPOSITO DE EFECTIVO, DEPOSITANTE: ROSA MARCELA CHALCO QUISPE, CONCEPTO: DEVOLUCION DE SUELDOS Y SALARIOS, CUENTA DE DEPOSITO: CUENTA UNICA DEL TESORO"/>
    <m/>
    <m/>
    <m/>
    <m/>
    <m/>
    <m/>
    <n v="0"/>
    <n v="17118.240000000002"/>
    <s v="NO_CONCILIADO"/>
    <m/>
    <m/>
  </r>
  <r>
    <x v="9"/>
    <m/>
    <x v="9"/>
    <x v="204"/>
    <s v="O21543390002"/>
    <s v="BOD"/>
    <n v="2154339"/>
    <m/>
    <s v="00099021001 DEPOSITO DE EFECTIVO, DEPOSITANTE: ARIEL ISIDRO TORREZ GUERRA, CONCEPTO: DEVOLUCION HABER DEL MES OCTUBRE 2023, CUENTA DE DEPOSITO: CUENTA UNICA DEL TESORO/DJBR"/>
    <m/>
    <m/>
    <m/>
    <m/>
    <m/>
    <m/>
    <n v="0"/>
    <n v="13574"/>
    <s v="NO_CONCILIADO"/>
    <m/>
    <m/>
  </r>
  <r>
    <x v="2"/>
    <m/>
    <x v="2"/>
    <x v="204"/>
    <s v="B21543580002"/>
    <s v="BOD"/>
    <n v="2154358"/>
    <m/>
    <s v="00086031101 DEP.DE CHEQ.AJENOS,RET.DE CAM.,CONCEPTO: INGRESO: SISCO PN-CARRASCO MES DE SEPTIEMBRE 2023,DEP.: PN-CARRASCO SERNAP , PROCEDENCIA: BANCO UNION S.A., CHEQUE: 1567, FECHA DE EMISION:03/11/2023"/>
    <m/>
    <m/>
    <m/>
    <m/>
    <m/>
    <m/>
    <n v="0"/>
    <n v="3250"/>
    <s v="NO_CONCILIADO"/>
    <m/>
    <m/>
  </r>
  <r>
    <x v="2"/>
    <m/>
    <x v="2"/>
    <x v="204"/>
    <s v="B21543610002"/>
    <s v="BOD"/>
    <n v="2154361"/>
    <m/>
    <s v="00086038701 DEP.DE CHEQ.AJENOS,RET.DE CAM.,CONCEPTO: INGRESO POR DOBLE DEPÓSITO A LA CRERL,DEP.: SERNAP , PROCEDENCIA: BANCO UNION S.A., CHEQUE: 1118, FECHA DE EMISION:15/11/2023"/>
    <m/>
    <m/>
    <m/>
    <m/>
    <m/>
    <m/>
    <n v="0"/>
    <n v="309.7"/>
    <s v="NO_CONCILIADO"/>
    <m/>
    <m/>
  </r>
  <r>
    <x v="2"/>
    <m/>
    <x v="2"/>
    <x v="204"/>
    <s v="B21543620002"/>
    <s v="BOD"/>
    <n v="2154362"/>
    <m/>
    <s v="00086031101 DEP.DE CHEQ.AJENOS,RET.DE CAM.,CONCEPTO: INGRESO: SISCO PN-CARRASCO MES DE OCTUBRE 2023,DEP.: PN-CARRASCO SERNAP , PROCEDENCIA: BANCO UNION S.A., CHEQUE: 1568, FECHA DE EMISION:03/11/2023"/>
    <m/>
    <m/>
    <m/>
    <m/>
    <m/>
    <m/>
    <n v="0"/>
    <n v="7855"/>
    <s v="NO_CONCILIADO"/>
    <m/>
    <m/>
  </r>
  <r>
    <x v="15"/>
    <m/>
    <x v="15"/>
    <x v="205"/>
    <s v="G24887110001"/>
    <s v="CVD"/>
    <n v="2488711"/>
    <m/>
    <s v="COBRO COSTOS DE PAPELERIA POR REGULARIZACION DE TRANSFERENCIA DEL EXTERIOR POR ORDEN DE DEGOLYER AND MACNAUGHTON, FECHA VALOR 15/11/2023 REF:HIDROCARBUROS EN BOLIVIA AL 31/12/2023 YPFB OPERACIONES FINANCIERAS EXTRAORDINARIAS CÓDIGO PAC 382 CUANTIFDE RESERVAS LIB. 00513012003 LBP-YPFB (2011349681373)"/>
    <m/>
    <m/>
    <m/>
    <m/>
    <m/>
    <m/>
    <n v="50"/>
    <n v="0"/>
    <s v="NO_CONCILIADO"/>
    <m/>
    <m/>
  </r>
  <r>
    <x v="2"/>
    <m/>
    <x v="2"/>
    <x v="205"/>
    <s v="B21546770002"/>
    <s v="BOD"/>
    <n v="2154677"/>
    <m/>
    <s v="00086011105 DEP.DE CHEQ.AJENOS,RET.DE CAM.,CONCEPTO: DEPÓSITO MINISTERIO DE MEDIO AMBIENTE Y AGUA APROVECHAMIENTO DE LA VICUÑA,DEP.: ACOFIV BOLIVIA , PROCEDENCIA: BANCO DE CREDITO DE BOLIVIA S.A., CHEQUE: 843, FECHA DE EMISION:17/11/2023"/>
    <m/>
    <m/>
    <m/>
    <m/>
    <m/>
    <m/>
    <n v="0"/>
    <n v="97921"/>
    <s v="NO_CONCILIADO"/>
    <m/>
    <m/>
  </r>
  <r>
    <x v="61"/>
    <m/>
    <x v="61"/>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10154.85"/>
    <s v="NO_CONCILIADO"/>
    <m/>
    <m/>
  </r>
  <r>
    <x v="27"/>
    <m/>
    <x v="27"/>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490057.24"/>
    <s v="NO_CONCILIADO"/>
    <m/>
    <m/>
  </r>
  <r>
    <x v="34"/>
    <m/>
    <x v="34"/>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15645.55"/>
    <s v="NO_CONCILIADO"/>
    <m/>
    <m/>
  </r>
  <r>
    <x v="60"/>
    <m/>
    <x v="60"/>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2531.37"/>
    <s v="NO_CONCILIADO"/>
    <m/>
    <m/>
  </r>
  <r>
    <x v="67"/>
    <m/>
    <x v="67"/>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2020.76"/>
    <s v="NO_CONCILIADO"/>
    <m/>
    <m/>
  </r>
  <r>
    <x v="67"/>
    <m/>
    <x v="67"/>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1483.72"/>
    <s v="NO_CONCILIADO"/>
    <m/>
    <m/>
  </r>
  <r>
    <x v="71"/>
    <m/>
    <x v="71"/>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2026.94"/>
    <s v="NO_CONCILIADO"/>
    <m/>
    <m/>
  </r>
  <r>
    <x v="4"/>
    <m/>
    <x v="4"/>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3244.36"/>
    <s v="NO_CONCILIADO"/>
    <m/>
    <m/>
  </r>
  <r>
    <x v="4"/>
    <m/>
    <x v="4"/>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6708.18"/>
    <s v="NO_CONCILIADO"/>
    <m/>
    <m/>
  </r>
  <r>
    <x v="4"/>
    <m/>
    <x v="4"/>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9304.94"/>
    <s v="NO_CONCILIADO"/>
    <m/>
    <m/>
  </r>
  <r>
    <x v="4"/>
    <m/>
    <x v="4"/>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139517.26999999999"/>
    <s v="NO_CONCILIADO"/>
    <m/>
    <m/>
  </r>
  <r>
    <x v="50"/>
    <m/>
    <x v="50"/>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2826.6"/>
    <s v="NO_CONCILIADO"/>
    <m/>
    <m/>
  </r>
  <r>
    <x v="59"/>
    <m/>
    <x v="59"/>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36601.229999999996"/>
    <s v="NO_CONCILIADO"/>
    <m/>
    <m/>
  </r>
  <r>
    <x v="59"/>
    <m/>
    <x v="59"/>
    <x v="205"/>
    <s v="B21546830002"/>
    <s v="BOD"/>
    <n v="2154683"/>
    <m/>
    <s v="00099021001 DEP.DE CHEQ.AJENOS,RET.DE CAM.,CONCEPTO: PAGO POR INCAPACIDAD TEMPORAL REEMBOLSO MINISTERIO DE ECONOMIA Y FINANZAS PUBLICAS,DEP.: CAJA NACIONAL DE SALUD , PROCEDENCIA: BANCO UNION S.A., CHEQUE: 34030, FECHA DE EMISION:16/11/2023_x000a_DT - 836 P - 3409"/>
    <m/>
    <m/>
    <m/>
    <m/>
    <m/>
    <m/>
    <n v="0"/>
    <n v="34982.57"/>
    <s v="NO_CONCILIADO"/>
    <m/>
    <m/>
  </r>
  <r>
    <x v="0"/>
    <m/>
    <x v="0"/>
    <x v="205"/>
    <s v="O21546840002"/>
    <s v="BOD"/>
    <n v="2154684"/>
    <m/>
    <s v="00099021001 DEPOSITO DE EFECTIVO, DEPOSITANTE: PORFIRIO LIMACHI POMA, CONCEPTO: COBRO INDEBIDO DEVOLUCION, CUENTA DE DEPOSITO: CUENTA UNICA DEL TESORO"/>
    <m/>
    <m/>
    <m/>
    <m/>
    <m/>
    <m/>
    <n v="0"/>
    <n v="950"/>
    <s v="NO_CONCILIADO"/>
    <m/>
    <m/>
  </r>
  <r>
    <x v="48"/>
    <m/>
    <x v="48"/>
    <x v="205"/>
    <s v="O21546930002"/>
    <s v="BOD"/>
    <n v="2154693"/>
    <m/>
    <s v="00015011108 DEPOSITO DE EFECTIVO, DEPOSITANTE: MINISTERIO DE GOBIERNO, CONCEPTO: EXAMEN PREOCUPACIONAL, CUENTA DE DEPOSITO: CUENTA UNICA DEL TESORO"/>
    <m/>
    <m/>
    <m/>
    <m/>
    <m/>
    <m/>
    <n v="0"/>
    <n v="100"/>
    <s v="NO_CONCILIADO"/>
    <m/>
    <m/>
  </r>
  <r>
    <x v="23"/>
    <m/>
    <x v="23"/>
    <x v="205"/>
    <s v="O21547130002"/>
    <s v="BOD"/>
    <n v="2154713"/>
    <m/>
    <s v="00099021001 DEPOSITO DE EFECTIVO, DEPOSITANTE: WILMA  CHOQUE  SALAS, CONCEPTO: DEVOLUCION DE VIATICOS, CUENTA DE DEPOSITO: CUENTA UNICA DEL TESORO/DJBR"/>
    <m/>
    <m/>
    <m/>
    <m/>
    <m/>
    <m/>
    <n v="0"/>
    <n v="204.05"/>
    <s v="NO_CONCILIADO"/>
    <m/>
    <m/>
  </r>
  <r>
    <x v="66"/>
    <m/>
    <x v="66"/>
    <x v="206"/>
    <s v="O21549150002"/>
    <s v="BOD"/>
    <n v="2154915"/>
    <m/>
    <s v="00572012001 DEPOSITO DE EFECTIVO, DEPOSITANTE: JOSE DANIEL CARREÑO ZEBALLOS, CONCEPTO: DEVOLUCION DE PAGO DE VACACIONES GESTION 2021, CUENTA DE DEPOSITO: CUENTA UNICA DEL TESORO"/>
    <m/>
    <m/>
    <m/>
    <m/>
    <m/>
    <m/>
    <n v="0"/>
    <n v="5532.4"/>
    <s v="NO_CONCILIADO"/>
    <m/>
    <m/>
  </r>
  <r>
    <x v="0"/>
    <m/>
    <x v="0"/>
    <x v="206"/>
    <s v="B21549360002"/>
    <s v="BOD"/>
    <n v="2154936"/>
    <m/>
    <s v="00099021001 DEP.DE CHEQ.AJENOS,RET.DE CAM.,CONCEPTO: PAGO POR DESCUENTO RECURSOS PUBLICOS,DEP.: CAJA NACIONAL DE SALUD , PROCEDENCIA: BANCO UNION S.A., CHEQUE: 71525, FECHA DE EMISION:20/11/2023"/>
    <m/>
    <m/>
    <m/>
    <m/>
    <m/>
    <m/>
    <n v="0"/>
    <n v="12790.75"/>
    <s v="NO_CONCILIADO"/>
    <m/>
    <m/>
  </r>
  <r>
    <x v="54"/>
    <m/>
    <x v="54"/>
    <x v="206"/>
    <s v="O21550040002"/>
    <s v="BOD"/>
    <n v="2155004"/>
    <m/>
    <s v="00378012002 DEPOSITO DE EFECTIVO, DEPOSITANTE: SENATEX - LIZETT PEREZ, CONCEPTO: REGULARIZACION DE PAGO AL EXTERIOR - PROCESO 33 C-31/831, CUENTA DE DEPOSITO: CUENTA UNICA DEL TESORO"/>
    <m/>
    <m/>
    <m/>
    <m/>
    <m/>
    <m/>
    <n v="0"/>
    <n v="2547.4"/>
    <s v="NO_CONCILIADO"/>
    <m/>
    <m/>
  </r>
  <r>
    <x v="23"/>
    <m/>
    <x v="23"/>
    <x v="206"/>
    <s v="O21550120002"/>
    <s v="BOD"/>
    <n v="2155012"/>
    <m/>
    <s v="00099021001 DEPOSITO DE EFECTIVO, DEPOSITANTE: ROSARIO  VERONICA  SOLARES  PACHAJAYA, CONCEPTO: DEVOLUCION  VIATICOS  DEL 16 /11/ 2023, CUENTA DE DEPOSITO: CUENTA UNICA DEL TESORO/DJBR"/>
    <m/>
    <m/>
    <m/>
    <m/>
    <m/>
    <m/>
    <n v="0"/>
    <n v="296.8"/>
    <s v="NO_CONCILIADO"/>
    <m/>
    <m/>
  </r>
  <r>
    <x v="65"/>
    <m/>
    <x v="65"/>
    <x v="206"/>
    <s v="O21550270002"/>
    <s v="BOD"/>
    <n v="2155027"/>
    <m/>
    <s v="00066014202 DEPOSITO DE EFECTIVO, DEPOSITANTE: LEANDRO  DAVID  TORREZ  SALINAS  CI 6047054 LP, CONCEPTO: DEVOLUCION DE APORTES LABORALES, CUENTA DE DEPOSITO: CUENTA UNICA DEL TESORO"/>
    <m/>
    <m/>
    <m/>
    <m/>
    <m/>
    <m/>
    <n v="0"/>
    <n v="589.87"/>
    <s v="NO_CONCILIADO"/>
    <m/>
    <m/>
  </r>
  <r>
    <x v="2"/>
    <m/>
    <x v="2"/>
    <x v="207"/>
    <s v="Q19128250002"/>
    <s v="CRV"/>
    <n v="1912825"/>
    <m/>
    <s v="NUMERO DE LIBRETA CUT: 00086038009 OPERACIÓN E18 TRANSFERENCIA DEL SISTEMA FINANCIERO POR CUENTA DE TERCEROS A LA CUT PARA ABONO A CUENTA UNICA DEL TESORO CUT 3987069001 LIBRETA 00086038009 DE SERVICIO NACIONAL DE AREAS PROTEGICAS SERNAP A SOLICITUD DE CONSERVATION INTERNATIONAL FOUNDATION"/>
    <m/>
    <m/>
    <m/>
    <m/>
    <m/>
    <m/>
    <n v="0"/>
    <n v="322623.59999999998"/>
    <s v="NO_CONCILIADO"/>
    <m/>
    <m/>
  </r>
  <r>
    <x v="41"/>
    <m/>
    <x v="41"/>
    <x v="207"/>
    <s v="B21552110002"/>
    <s v="BOD"/>
    <n v="2155211"/>
    <m/>
    <s v="00046024204 DEP.DE CHEQ.AJENOS,RET.DE CAM.,CONCEPTO: DEVOLUCION  BOA  DE  BOLETOS  AEREOS,DEP.: MINISTERIO DE SALUD Y DEPORTES , PROCEDENCIA: BANCO UNION S.A., CHEQUE: 17090, FECHA DE EMISION:31/10/2023"/>
    <m/>
    <m/>
    <m/>
    <m/>
    <m/>
    <m/>
    <n v="0"/>
    <n v="1568"/>
    <s v="CONCILIADO_PARCIAL"/>
    <m/>
    <m/>
  </r>
  <r>
    <x v="43"/>
    <m/>
    <x v="43"/>
    <x v="207"/>
    <s v="B21552890002"/>
    <s v="BOD"/>
    <n v="2155289"/>
    <m/>
    <s v="00132012007 DEP.DE CHEQ.AJENOS,RET.DE CAM.,CONCEPTO: DEVOLUCION DE VIATICOS POR SALDOS NO UTILIZADOS DEV 488,DEP.: GONZALO LOPEZ ESPINOZA , PROCEDENCIA: BANCO UNION S.A., CHEQUE: 3901, FECHA DE EMISION:20/11/2023"/>
    <m/>
    <m/>
    <m/>
    <m/>
    <m/>
    <m/>
    <n v="0"/>
    <n v="371"/>
    <s v="NO_CONCILIADO"/>
    <m/>
    <m/>
  </r>
  <r>
    <x v="72"/>
    <m/>
    <x v="72"/>
    <x v="207"/>
    <s v="B21553180002 "/>
    <s v="BOD"/>
    <n v="2155318"/>
    <m/>
    <s v="00099021001 DEP.DE CHEQ.AJENOS,RET.DE CAM.,CONCEPTO: PAGO INCAPACIDADES TEMPORALES (REEMBOLSO MINISTERIO DE ECONOMIA Y FINANZAS PUBLICAS),DEP.: CAJA NACIONAL DE SALUD , PROCEDENCIA: BANCO UNION_x000a_S.A., CHEQUE: 34029, FECHA DE EMISION:20/11/2023_x000a_DT - 836 P - 3436"/>
    <m/>
    <m/>
    <m/>
    <m/>
    <m/>
    <m/>
    <n v="0"/>
    <n v="43526.86"/>
    <s v="CONCILIADO_PARCIAL"/>
    <m/>
    <m/>
  </r>
  <r>
    <x v="72"/>
    <m/>
    <x v="72"/>
    <x v="207"/>
    <s v="B21553180002 "/>
    <s v="BOD"/>
    <n v="2155318"/>
    <m/>
    <s v="00099021001 DEP.DE CHEQ.AJENOS,RET.DE CAM.,CONCEPTO: PAGO INCAPACIDADES TEMPORALES (REEMBOLSO MINISTERIO DE ECONOMIA Y FINANZAS PUBLICAS),DEP.: CAJA NACIONAL DE SALUD , PROCEDENCIA: BANCO UNION_x000a_S.A., CHEQUE: 34029, FECHA DE EMISION:20/11/2023_x000a_DT - 836 P - 3436"/>
    <m/>
    <m/>
    <m/>
    <m/>
    <m/>
    <m/>
    <n v="0"/>
    <n v="4318.05"/>
    <s v="CONCILIADO_PARCIAL"/>
    <m/>
    <m/>
  </r>
  <r>
    <x v="72"/>
    <m/>
    <x v="72"/>
    <x v="207"/>
    <s v="B21553180002 "/>
    <s v="BOD"/>
    <n v="2155318"/>
    <m/>
    <s v="00099021001 DEP.DE CHEQ.AJENOS,RET.DE CAM.,CONCEPTO: PAGO INCAPACIDADES TEMPORALES (REEMBOLSO MINISTERIO DE ECONOMIA Y FINANZAS PUBLICAS),DEP.: CAJA NACIONAL DE SALUD , PROCEDENCIA: BANCO UNION_x000a_S.A., CHEQUE: 34029, FECHA DE EMISION:20/11/2023_x000a_DT - 836 P - 3436"/>
    <m/>
    <m/>
    <m/>
    <m/>
    <m/>
    <m/>
    <n v="0"/>
    <n v="10087.92"/>
    <s v="CONCILIADO_PARCIAL"/>
    <m/>
    <m/>
  </r>
  <r>
    <x v="61"/>
    <m/>
    <x v="61"/>
    <x v="207"/>
    <s v="B21553180002 "/>
    <s v="BOD"/>
    <n v="2155318"/>
    <m/>
    <s v="00099021001 DEP.DE CHEQ.AJENOS,RET.DE CAM.,CONCEPTO: PAGO INCAPACIDADES TEMPORALES (REEMBOLSO MINISTERIO DE ECONOMIA Y FINANZAS PUBLICAS),DEP.: CAJA NACIONAL DE SALUD , PROCEDENCIA: BANCO UNION_x000a_S.A., CHEQUE: 34029, FECHA DE EMISION:20/11/2023_x000a_DT - 836 P - 3436"/>
    <m/>
    <m/>
    <m/>
    <m/>
    <m/>
    <m/>
    <n v="0"/>
    <n v="26320.95"/>
    <s v="CONCILIADO_PARCIAL"/>
    <m/>
    <m/>
  </r>
  <r>
    <x v="73"/>
    <m/>
    <x v="73"/>
    <x v="207"/>
    <s v="B21553180002 "/>
    <s v="BOD"/>
    <n v="2155318"/>
    <m/>
    <s v="00099021001 DEP.DE CHEQ.AJENOS,RET.DE CAM.,CONCEPTO: PAGO INCAPACIDADES TEMPORALES (REEMBOLSO MINISTERIO DE ECONOMIA Y FINANZAS PUBLICAS),DEP.: CAJA NACIONAL DE SALUD , PROCEDENCIA: BANCO UNION_x000a_S.A., CHEQUE: 34029, FECHA DE EMISION:20/11/2023_x000a_DT - 836 P - 3436"/>
    <m/>
    <m/>
    <m/>
    <m/>
    <m/>
    <m/>
    <n v="0"/>
    <n v="523.62"/>
    <s v="CONCILIADO_PARCIAL"/>
    <m/>
    <m/>
  </r>
  <r>
    <x v="72"/>
    <m/>
    <x v="72"/>
    <x v="207"/>
    <s v="B21553220002"/>
    <s v="BOD"/>
    <n v="2155322"/>
    <m/>
    <s v="00099021001 DEP.DE CHEQ.AJENOS,RET.DE CAM.,CONCEPTO: PAGO INCAPACIDADES TEMPORALES (REEMBOLSO MINISTERIO DE ECONOMIA Y FINANZAS PUBLICAS),DEP.: CAJA NACIONAL DE SALUD , PROCEDENCIA: BANCO UNION_x000a_S.A., CHEQUE: 34028, FECHA DE EMISION:20/11/2023_x000a_DT - 836 P - 3437"/>
    <m/>
    <m/>
    <m/>
    <m/>
    <m/>
    <m/>
    <n v="0"/>
    <n v="84559.59"/>
    <s v="NO_CONCILIADO"/>
    <m/>
    <m/>
  </r>
  <r>
    <x v="72"/>
    <m/>
    <x v="72"/>
    <x v="207"/>
    <s v="B21553220002"/>
    <s v="BOD"/>
    <n v="2155322"/>
    <m/>
    <s v="00099021001 DEP.DE CHEQ.AJENOS,RET.DE CAM.,CONCEPTO: PAGO INCAPACIDADES TEMPORALES (REEMBOLSO MINISTERIO DE ECONOMIA Y FINANZAS PUBLICAS),DEP.: CAJA NACIONAL DE SALUD , PROCEDENCIA: BANCO UNION_x000a_S.A., CHEQUE: 34028, FECHA DE EMISION:20/11/2023_x000a_DT - 836 P - 3437"/>
    <m/>
    <m/>
    <m/>
    <m/>
    <m/>
    <m/>
    <n v="0"/>
    <n v="16511.59"/>
    <s v="NO_CONCILIADO"/>
    <m/>
    <m/>
  </r>
  <r>
    <x v="72"/>
    <m/>
    <x v="72"/>
    <x v="207"/>
    <s v="B21553220002"/>
    <s v="BOD"/>
    <n v="2155322"/>
    <m/>
    <s v="00099021001 DEP.DE CHEQ.AJENOS,RET.DE CAM.,CONCEPTO: PAGO INCAPACIDADES TEMPORALES (REEMBOLSO MINISTERIO DE ECONOMIA Y FINANZAS PUBLICAS),DEP.: CAJA NACIONAL DE SALUD , PROCEDENCIA: BANCO UNION_x000a_S.A., CHEQUE: 34028, FECHA DE EMISION:20/11/2023_x000a_DT - 836 P - 3437"/>
    <m/>
    <m/>
    <m/>
    <m/>
    <m/>
    <m/>
    <n v="0"/>
    <n v="37341.480000000003"/>
    <s v="NO_CONCILIADO"/>
    <m/>
    <m/>
  </r>
  <r>
    <x v="68"/>
    <m/>
    <x v="68"/>
    <x v="207"/>
    <s v="B21553310002"/>
    <s v="BOD"/>
    <n v="2155331"/>
    <m/>
    <s v="00099021001 DEP.DE CHEQ.AJENOS,RET.DE CAM.,CONCEPTO: REEMBOLSO POR BAJAS MEDICAS DE: CAJA DE SALUD CORDES PARA: MINISTERIO DE OBRAS PUBLICAS,DEP.: CAJA DE SALUD CORDES , PROCEDENCIA: BANCO UNION S.A., CHEQUE: 34010, FECHA DE EMISION:15/11/2023"/>
    <m/>
    <m/>
    <m/>
    <m/>
    <m/>
    <m/>
    <n v="0"/>
    <n v="2000.76"/>
    <s v="NO_CONCILIADO"/>
    <m/>
    <m/>
  </r>
  <r>
    <x v="38"/>
    <m/>
    <x v="38"/>
    <x v="207"/>
    <s v="B21553400002"/>
    <s v="BOD"/>
    <n v="2155340"/>
    <m/>
    <s v="00601012001 DEP.DE CHEQ.AJENOS,RET.DE CAM.,CONCEPTO: REEMBOLSO POR BAJAS MEDICAS DE: CAJA DE SALUD CORDES PARA: EMPRESA BOLIVIANA DE PRODUCCION AGRO,DEP.: CAJA DE SALUD CORDES , PROCEDENCIA: BANCO UNION S.A., CHEQUE: 34025, FECHA DE EMISION:15/11/2023"/>
    <m/>
    <m/>
    <m/>
    <m/>
    <m/>
    <m/>
    <n v="0"/>
    <n v="5250.99"/>
    <s v="NO_CONCILIADO"/>
    <m/>
    <m/>
  </r>
  <r>
    <x v="38"/>
    <m/>
    <x v="38"/>
    <x v="207"/>
    <s v="B21553440002"/>
    <s v="BOD"/>
    <n v="2155344"/>
    <m/>
    <s v="00601012001 DEP.DE CHEQ.AJENOS,RET.DE CAM.,CONCEPTO: REEMBOLSO POR BAJAS MEDICAS DE: CAJA DE SALUD CORDES PARA: EMPRESA BOLIVIANA DE PRODUCCION AGRO,DEP.: CAJA DE SALUD CORDES , PROCEDENCIA: BANCO UNION S.A., CHEQUE: 34024, FECHA DE EMISION:15/11/2023"/>
    <m/>
    <m/>
    <m/>
    <m/>
    <m/>
    <m/>
    <n v="0"/>
    <n v="17543.45"/>
    <s v="NO_CONCILIADO"/>
    <m/>
    <m/>
  </r>
  <r>
    <x v="68"/>
    <m/>
    <x v="68"/>
    <x v="207"/>
    <s v="B21553510002"/>
    <s v="BOD"/>
    <n v="2155351"/>
    <m/>
    <s v="00081011101 DEP.DE CHEQ.AJENOS,RET.DE CAM.,CONCEPTO: REEMBOLSO POR BAJAS MEDICAS DE: CAJA DE SALUD CORDES PARA: MINISTERIOS DE OBRAS PUBLICAS,DEP.: CAJA DE SALUD CORDES , PROCEDENCIA: BANCO UNION S.A., CHEQUE: 34021, FECHA DE EMISION:15/11/2023"/>
    <m/>
    <m/>
    <m/>
    <m/>
    <m/>
    <m/>
    <n v="0"/>
    <n v="41047.79"/>
    <s v="NO_CONCILIADO"/>
    <m/>
    <m/>
  </r>
  <r>
    <x v="43"/>
    <m/>
    <x v="43"/>
    <x v="207"/>
    <s v="O21554180002"/>
    <s v="BOD"/>
    <n v="2155418"/>
    <m/>
    <s v="00099021001 DEPOSITO DE EFECTIVO, DEPOSITANTE: SEDEM, CONCEPTO: REPOSICION DEL VALOR MONETIZADO DE LOS PRODUCTOS VENCIDOS, CUENTA DE DEPOSITO: CUENTA UNICA DEL TESORO"/>
    <m/>
    <m/>
    <m/>
    <m/>
    <m/>
    <m/>
    <n v="0"/>
    <n v="28.9"/>
    <s v="NO_CONCILIADO"/>
    <m/>
    <m/>
  </r>
  <r>
    <x v="65"/>
    <m/>
    <x v="65"/>
    <x v="208"/>
    <s v="O21556100002"/>
    <s v="BOD"/>
    <n v="2155610"/>
    <m/>
    <s v="00066047003 DEPOSITO DE EFECTIVO, DEPOSITANTE: MAX FLORES DELGADO -PROFESIONAL EN INFRAESTRUCTURA, CONCEPTO: DEVOLUCION POR 3 DIAS SIN GOCE DE HABERES, CUENTA DE DEPOSITO: CUENTA UNICA DEL TESORO"/>
    <m/>
    <m/>
    <m/>
    <m/>
    <m/>
    <m/>
    <n v="0"/>
    <n v="1017.3"/>
    <s v="NO_CONCILIADO"/>
    <m/>
    <m/>
  </r>
  <r>
    <x v="2"/>
    <m/>
    <x v="2"/>
    <x v="208"/>
    <s v="B21556170002"/>
    <s v="BOD"/>
    <n v="2155617"/>
    <m/>
    <s v="00086051101 DEP.DE CHEQ.AJENOS,RET.DE CAM.,CONCEPTO: CIFT N°126 CONST. RED PRIMARIA PLANTA PAMPAHASI - ALTO OBRAJES,DEP.: EPSAS S.A. , PROCEDENCIA: BANCO DE CREDITO DE BOLIVIA S.A., CHEQUE: 20057, FECHA DE EMISION:20/11/2023"/>
    <m/>
    <m/>
    <m/>
    <m/>
    <m/>
    <m/>
    <n v="0"/>
    <n v="1446381.05"/>
    <s v="NO_CONCILIADO"/>
    <m/>
    <m/>
  </r>
  <r>
    <x v="39"/>
    <m/>
    <x v="39"/>
    <x v="208"/>
    <s v="O21556190002"/>
    <s v="BOD"/>
    <n v="2155619"/>
    <m/>
    <s v="00548082001 DEPOSITO DE EFECTIVO, DEPOSITANTE: MARIELA ZAPANA COQUIRA, CONCEPTO: DEVOLUCION, CUENTA DE DEPOSITO: CUENTA UNICA DEL TESORO"/>
    <m/>
    <m/>
    <m/>
    <m/>
    <m/>
    <m/>
    <n v="0"/>
    <n v="2"/>
    <s v="NO_CONCILIADO"/>
    <m/>
    <m/>
  </r>
  <r>
    <x v="1"/>
    <m/>
    <x v="1"/>
    <x v="208"/>
    <s v="O21556300002"/>
    <s v="BOD"/>
    <n v="2155630"/>
    <m/>
    <s v="00099021001 DEPOSITO DE EFECTIVO, DEPOSITANTE: HEVER ELDO  MAMANI  CHOQUE, CONCEPTO: DEVOLUCION DEL RETROACTIVO, CUENTA DE DEPOSITO: CUENTA UNICA DEL TESORO"/>
    <m/>
    <m/>
    <m/>
    <m/>
    <m/>
    <m/>
    <n v="0"/>
    <n v="6808.39"/>
    <s v="NO_CONCILIADO"/>
    <m/>
    <m/>
  </r>
  <r>
    <x v="69"/>
    <m/>
    <x v="69"/>
    <x v="208"/>
    <s v="B21556320002"/>
    <s v="BOD"/>
    <n v="2155632"/>
    <m/>
    <s v="00078011102 DEP.DE CHEQ.AJENOS,RET.DE CAM.,CONCEPTO: DEUDAS A HIDROCARBURO Y ENERGIA COMPLEMENTARIA AL PLAN DE PAGO REPROGRAMADO,DEP.: COOPSEL R.L. , PROCEDENCIA: BANCO NACIONAL DE BOLIVIA S.A., CHEQUE: 1614508, FECHA DE EMISION:15/11/2023"/>
    <m/>
    <m/>
    <m/>
    <m/>
    <m/>
    <m/>
    <n v="0"/>
    <n v="42650.879999999997"/>
    <s v="NO_CONCILIADO"/>
    <m/>
    <m/>
  </r>
  <r>
    <x v="69"/>
    <m/>
    <x v="69"/>
    <x v="208"/>
    <s v="B21556370002"/>
    <s v="BOD"/>
    <n v="2155637"/>
    <m/>
    <s v="00078011102 DEP.DE CHEQ.AJENOS,RET.DE CAM.,CONCEPTO: DEUDA A HIDROCARBURO Y ENERGIA COMPLEMENTARIA AL PLAN DE PAGO REPROGRAMADO,DEP.: COOPSEL R.L. , PROCEDENCIA: BANCO NACIONAL DE BOLIVIA S.A., CHEQUE: 1614480, FECHA DE EMISION:15/11/2023"/>
    <m/>
    <m/>
    <m/>
    <m/>
    <m/>
    <m/>
    <n v="0"/>
    <n v="17273.61"/>
    <s v="NO_CONCILIADO"/>
    <m/>
    <m/>
  </r>
  <r>
    <x v="52"/>
    <m/>
    <x v="52"/>
    <x v="208"/>
    <s v="O21556440002"/>
    <s v="BOD"/>
    <n v="2155644"/>
    <m/>
    <s v="00099021001 DEPOSITO DE EFECTIVO, DEPOSITANTE: BENJAMIN RENGEL TELLEZ, CONCEPTO: DEVOLUCION DE PASAJES Y VIATICOS A LA CUENTA 3987069001, CUENTA DE DEPOSITO: CUENTA UNICA DEL TESORO/DJBR"/>
    <m/>
    <m/>
    <m/>
    <m/>
    <m/>
    <m/>
    <n v="0"/>
    <n v="438"/>
    <s v="NO_CONCILIADO"/>
    <m/>
    <m/>
  </r>
  <r>
    <x v="68"/>
    <m/>
    <x v="68"/>
    <x v="208"/>
    <s v="B21556570002"/>
    <s v="BOD"/>
    <n v="2155657"/>
    <m/>
    <s v="00081011101 DEP.DE CHEQ.AJENOS,RET.DE CAM.,CONCEPTO: REEMBOLSO POR BAJAS MEDICAS DE:CAJA DE SALUD CORDES PARA: MINISTERIO DE OBRAS PUBLICAS, SERVICIOS ,DEP.: CAJA DE SALUD CORDES , PROCEDENCIA: BANCO UNION S.A., CHEQUE: 34017, FECHA DE EMISION:15/11/2023"/>
    <m/>
    <m/>
    <m/>
    <m/>
    <m/>
    <m/>
    <n v="0"/>
    <n v="39838.35"/>
    <s v="NO_CONCILIADO"/>
    <m/>
    <m/>
  </r>
  <r>
    <x v="52"/>
    <m/>
    <x v="52"/>
    <x v="208"/>
    <s v="B21556580002"/>
    <s v="BOD"/>
    <n v="2155658"/>
    <m/>
    <s v="00099021001 DEP.DE CHEQ.AJENOS,RET.DE CAM.,CONCEPTO: REEMBOLSO POR BAJAS MEDICAS DE:CAJA DE SALUD CORDES PARA: MINISTERIO DE DESARROLLO PRODUCTIVO ,DEP.: CAJA DE SALUD CORDES , PROCEDENCIA: BANCO UNION S.A., CHEQUE: 34027, FECHA DE EMISION:15/11/2023"/>
    <m/>
    <m/>
    <m/>
    <m/>
    <m/>
    <m/>
    <n v="0"/>
    <n v="12592.32"/>
    <s v="NO_CONCILIADO"/>
    <m/>
    <m/>
  </r>
  <r>
    <x v="50"/>
    <m/>
    <x v="50"/>
    <x v="208"/>
    <s v="B21556620002"/>
    <s v="BOD"/>
    <n v="2155662"/>
    <m/>
    <s v="00099021001 DEP.DE CHEQ.AJENOS,RET.DE CAM.,CONCEPTO: REEMBOLSO POR BAJAS MEDICAS DE:CAJA DE SALUD CORDES PARA: UNIDAD DE COORDINACION DE PROGRAMAS ,DEP.: CAJA DE SALUD CORDES , PROCEDENCIA: BANCO UNION S.A., CHEQUE: 34014, FECHA DE EMISION:15/11/2023"/>
    <m/>
    <m/>
    <m/>
    <m/>
    <m/>
    <m/>
    <n v="0"/>
    <n v="1330.74"/>
    <s v="NO_CONCILIADO"/>
    <m/>
    <m/>
  </r>
  <r>
    <x v="53"/>
    <m/>
    <x v="53"/>
    <x v="208"/>
    <s v="B21556660002"/>
    <s v="BOD"/>
    <n v="2155666"/>
    <m/>
    <s v="00587012016 DEP.DE CHEQ.AJENOS,RET.DE CAM.,CONCEPTO: YACUIBA -CERT 30-SEPT/23,DEP.: E.B.C. , PROCEDENCIA: BANCO UNION S.A., CHEQUE: 1996, FECHA DE EMISION:22/11/2023"/>
    <m/>
    <m/>
    <m/>
    <m/>
    <m/>
    <m/>
    <n v="0"/>
    <n v="6583961.5499999998"/>
    <s v="NO_CONCILIADO"/>
    <m/>
    <m/>
  </r>
  <r>
    <x v="53"/>
    <m/>
    <x v="53"/>
    <x v="208"/>
    <s v="B21556690002"/>
    <s v="BOD"/>
    <n v="2155669"/>
    <m/>
    <s v="00587012001 DEP.DE CHEQ.AJENOS,RET.DE CAM.,CONCEPTO: UNASUR-CERT 01-SEPT/23,DEP.: E.B.C. , PROCEDENCIA: BANCO UNION S.A., CHEQUE: 1994, FECHA DE EMISION:20/11/2023"/>
    <m/>
    <m/>
    <m/>
    <m/>
    <m/>
    <m/>
    <n v="0"/>
    <n v="91013.47"/>
    <s v="NO_CONCILIADO"/>
    <m/>
    <m/>
  </r>
  <r>
    <x v="52"/>
    <m/>
    <x v="52"/>
    <x v="208"/>
    <s v="B21556700002"/>
    <s v="BOD"/>
    <n v="2155670"/>
    <m/>
    <s v="00099021001 DEP.DE CHEQ.AJENOS,RET.DE CAM.,CONCEPTO: REEMBOLSO POR BAJAS MEDICAS DE:CAJA DE SALUD CORDES PARA: MINISTERIO DE DESARROLO PRODUCTIVO,DEP.: CAJA DE SALUD CORDES , PROCEDENCIA: BANCO UNION S.A., CHEQUE: 34026, FECHA DE EMISION:15/11/2023"/>
    <m/>
    <m/>
    <m/>
    <m/>
    <m/>
    <m/>
    <n v="0"/>
    <n v="20685.09"/>
    <s v="NO_CONCILIADO"/>
    <m/>
    <m/>
  </r>
  <r>
    <x v="2"/>
    <m/>
    <x v="2"/>
    <x v="208"/>
    <s v="B21556720002"/>
    <s v="BOD"/>
    <n v="2155672"/>
    <m/>
    <s v="00099021001 DEP.DE CHEQ.AJENOS,RET.DE CAM.,CONCEPTO: REEMBOLSO POR BAJAS MEDICAS DE:CAJA DE SALUD CORDES PARA: MINISTERIO DE MEDIO AMBIENTE Y AGUA,DEP.: CAJA DE SALUD CORDES , PROCEDENCIA: BANCO UNION S.A., CHEQUE: 34005, FECHA DE EMISION:15/11/2023"/>
    <m/>
    <m/>
    <m/>
    <m/>
    <m/>
    <m/>
    <n v="0"/>
    <n v="57012.37"/>
    <s v="NO_CONCILIADO"/>
    <m/>
    <m/>
  </r>
  <r>
    <x v="33"/>
    <m/>
    <x v="33"/>
    <x v="208"/>
    <s v="B21556750002"/>
    <s v="BOD"/>
    <n v="2155675"/>
    <m/>
    <s v="00099021001 DEP.DE CHEQ.AJENOS,RET.DE CAM.,CONCEPTO: REEMBOLSO POR BAJAS MEDICAS DE:CAJA DE SALUD CORDES PARA: AUTORIDAD PLURINACIONAL DE LA MADRE TIER,DEP.: CAJA DE SALUD CORDES , PROCEDENCIA: BANCO UNION S.A., CHEQUE: 33908, FECHA DE EMISION:31/10/2023/DJBR"/>
    <m/>
    <m/>
    <m/>
    <m/>
    <m/>
    <m/>
    <n v="0"/>
    <n v="13934.66"/>
    <s v="NO_CONCILIADO"/>
    <m/>
    <m/>
  </r>
  <r>
    <x v="68"/>
    <m/>
    <x v="68"/>
    <x v="208"/>
    <s v="B21556850002"/>
    <s v="BOD"/>
    <n v="2155685"/>
    <m/>
    <s v="00099021001 DEP.DE CHEQ.AJENOS,RET.DE CAM.,CONCEPTO: REEMBOLSO POR BAJAS MEDICAS DE:CAJA DE SALUD CORDES PARA: MINISTERIO DE OBRAS PUBLICAS SERVICIOS,DEP.: CAJA DE SALUD CORDES , PROCEDENCIA: BANCO UNION S.A., CHEQUE: 34007, FECHA DE EMISION:15/11/2023"/>
    <m/>
    <m/>
    <m/>
    <m/>
    <m/>
    <m/>
    <n v="0"/>
    <n v="2405.9299999999998"/>
    <s v="NO_CONCILIADO"/>
    <m/>
    <m/>
  </r>
  <r>
    <x v="74"/>
    <m/>
    <x v="74"/>
    <x v="208"/>
    <s v="O21556860002"/>
    <s v="BOD"/>
    <n v="2155686"/>
    <m/>
    <s v="00389012001 DEPOSITO DE EFECTIVO, DEPOSITANTE: ELMER POZO OLIVA, CONCEPTO: DEVOLUCION POR PAGO EN DEMASIA DEL REFRIGERIO CORRESPONDIENTE A SEPTIEMBRE/2023, CUENTA DE DEPOSITO: CUENTA UNICA DEL TESORO"/>
    <m/>
    <m/>
    <m/>
    <m/>
    <m/>
    <m/>
    <n v="0"/>
    <n v="18"/>
    <s v="NO_CONCILIADO"/>
    <m/>
    <m/>
  </r>
  <r>
    <x v="14"/>
    <m/>
    <x v="14"/>
    <x v="208"/>
    <s v="O21557010002"/>
    <s v="BOD"/>
    <n v="2155701"/>
    <m/>
    <s v="00099021001 DEPOSITO DE EFECTIVO, DEPOSITANTE: GERSSON EDGAR BARTOLOME SALINAS LOPEZ, CONCEPTO: REPOSICION DE TARJETA DE ACCESO, CUENTA DE DEPOSITO: CUENTA UNICA DEL TESORO/DJBR"/>
    <m/>
    <m/>
    <m/>
    <m/>
    <m/>
    <m/>
    <n v="0"/>
    <n v="120"/>
    <s v="NO_CONCILIADO"/>
    <m/>
    <m/>
  </r>
  <r>
    <x v="46"/>
    <m/>
    <x v="46"/>
    <x v="209"/>
    <s v="Q19143280002"/>
    <s v="CRV"/>
    <n v="1914328"/>
    <m/>
    <s v="NUMERO DE LIBRETA CUT: 00099021001 OPERACIÓN E75 TRANSFERENCIA DE LA CUENTA FISCAL BUN A LA CUT EN MN TRANSFERENCIA DE FONDOS A SOLICITUD DE: GOBIERNO AUTONOMO MUNICIPAL DE BOLIVAR CITE : GAMB/MAE.NÂª163/2023 CUENTA CUT 3987 LIBRETA NÂ° 00099021001 &quot;TGN-RECURSOS ORDINARIOS&quot;."/>
    <m/>
    <m/>
    <m/>
    <m/>
    <m/>
    <m/>
    <n v="0"/>
    <n v="2886.6"/>
    <s v="NO_CONCILIADO"/>
    <m/>
    <m/>
  </r>
  <r>
    <x v="46"/>
    <m/>
    <x v="46"/>
    <x v="209"/>
    <s v="Q19143310002"/>
    <s v="CRV"/>
    <n v="1914331"/>
    <m/>
    <s v="NUMERO DE LIBRETA CUT: 00099021001 OPERACIÓN E75 TRANSFERENCIA DE LA CUENTA FISCAL BUN A LA CUT EN MN TRANSFERENCIA DE FONDOS A SOLICITUD DE: GOBIERNO AUTONOMO MUNICIPAL DE SAN LUCAS, CITE: DES.GAM-SL NÂ° 1030 CUENTA CUT 3987 LIBRETA NÂ° 00099021001 &quot;TGN-RECURSOS ORDINARIOS&quot;"/>
    <m/>
    <m/>
    <m/>
    <m/>
    <m/>
    <m/>
    <n v="0"/>
    <n v="9250"/>
    <s v="NO_CONCILIADO"/>
    <m/>
    <m/>
  </r>
  <r>
    <x v="8"/>
    <m/>
    <x v="8"/>
    <x v="209"/>
    <s v="S10749410003"/>
    <s v="CRV"/>
    <n v="1074941"/>
    <m/>
    <s v="||PAGO PRÉSTAMO BID 846-SF-BO VCTO. 24-11-2023 POR CUENTA DEL FNDR SEGÚN COD.LIQ. 018067 VALOR 24-11-2023 CAPITAL USD10.244,10 INTERESES USD36.878,75. LIBRETA N° 00099021001 TGN-RECURSOS ORDINARIOS (3987) - ALIVIO MDRI"/>
    <m/>
    <m/>
    <m/>
    <m/>
    <m/>
    <m/>
    <n v="0"/>
    <n v="327975.03999999998"/>
    <s v="NO_CONCILIADO"/>
    <m/>
    <m/>
  </r>
  <r>
    <x v="2"/>
    <m/>
    <x v="2"/>
    <x v="209"/>
    <s v="B21559540002"/>
    <s v="BOD"/>
    <n v="2155954"/>
    <m/>
    <s v="00086031101 DEP.DE CHEQ.AJENOS,RET.DE CAM.,CONCEPTO: INGRESO: SISCO MES DE OCTUBRE 2023 PN ANMI EL PALMAR,DEP.: PN ANMI EL PALMAR-SERNAP , PROCEDENCIA: BANCO UNION S.A., CHEQUE: 1339, FECHA DE EMISION:09/11/2023"/>
    <m/>
    <m/>
    <m/>
    <m/>
    <m/>
    <m/>
    <n v="0"/>
    <n v="2160"/>
    <s v="NO_CONCILIADO"/>
    <m/>
    <m/>
  </r>
  <r>
    <x v="2"/>
    <m/>
    <x v="2"/>
    <x v="209"/>
    <s v="B21559550002"/>
    <s v="BOD"/>
    <n v="2155955"/>
    <m/>
    <s v="00086031101 DEP.DE CHEQ.AJENOS,RET.DE CAM.,CONCEPTO: INGRESO:DESEMBOLSO 1° SEMESTRE 2023 CONVENIO SERNAP-CESSA,DEP.: SERNAP , PROCEDENCIA: BANCO UNION S.A., CHEQUE: 1119, FECHA DE EMISION:20/11/2023"/>
    <m/>
    <m/>
    <m/>
    <m/>
    <m/>
    <m/>
    <n v="0"/>
    <n v="43527"/>
    <s v="NO_CONCILIADO"/>
    <m/>
    <m/>
  </r>
  <r>
    <x v="41"/>
    <m/>
    <x v="41"/>
    <x v="209"/>
    <s v="O21561050002"/>
    <s v="BOD"/>
    <n v="2156105"/>
    <m/>
    <s v="00099021001 DEPOSITO DE EFECTIVO, DEPOSITANTE: ALANOCA PEÑARANDA ROY AMERICO, CONCEPTO: DEVOLUCION DE SUELDOS Y SALARIOS, CUENTA DE DEPOSITO: CUENTA UNICA DEL TESORO/DJBR"/>
    <m/>
    <m/>
    <m/>
    <m/>
    <m/>
    <m/>
    <n v="0"/>
    <n v="0.04"/>
    <s v="CONCILIADO_PARCIAL"/>
    <m/>
    <m/>
  </r>
  <r>
    <x v="41"/>
    <m/>
    <x v="41"/>
    <x v="209"/>
    <s v="O21561060002"/>
    <s v="BOD"/>
    <n v="2156106"/>
    <m/>
    <s v="00099021001 DEPOSITO DE EFECTIVO, DEPOSITANTE: RIVERO SANDOVAL DULIA ALCIDA, CONCEPTO: DEVOLUCION DE SUELDOS Y SALARIOS, CUENTA DE DEPOSITO: CUENTA UNICA DEL TESORO/DJBR"/>
    <m/>
    <m/>
    <m/>
    <m/>
    <m/>
    <m/>
    <n v="0"/>
    <n v="1"/>
    <s v="NO_CONCILIADO"/>
    <m/>
    <m/>
  </r>
  <r>
    <x v="41"/>
    <m/>
    <x v="41"/>
    <x v="209"/>
    <s v="O21561080002"/>
    <s v="BOD"/>
    <n v="2156108"/>
    <m/>
    <s v="00099021001 DEPOSITO DE EFECTIVO, DEPOSITANTE: CALLE ROCHA FRANZ ISAO, CONCEPTO: DEVOLUCION DE SUELDOS Y SALARIOS, CUENTA DE DEPOSITO: CUENTA UNICA DEL TESORO/DJBR"/>
    <m/>
    <m/>
    <m/>
    <m/>
    <m/>
    <m/>
    <n v="0"/>
    <n v="1"/>
    <s v="NO_CONCILIADO"/>
    <m/>
    <m/>
  </r>
  <r>
    <x v="0"/>
    <m/>
    <x v="0"/>
    <x v="210"/>
    <s v="O21564290002"/>
    <s v="BOD"/>
    <n v="2156429"/>
    <m/>
    <s v="00099021001 DEPOSITO DE EFECTIVO, DEPOSITANTE: MARCO ARIEL LOPEZ ESPINOZA C.I. 4329888 LP, CONCEPTO: DEVOLUCION DE RENTA DERECHO HABIENTE, CUENTA DE DEPOSITO: CUENTA UNICA DEL TESORO"/>
    <m/>
    <m/>
    <m/>
    <m/>
    <m/>
    <m/>
    <n v="0"/>
    <n v="6017.48"/>
    <s v="NO_CONCILIADO"/>
    <m/>
    <m/>
  </r>
  <r>
    <x v="2"/>
    <m/>
    <x v="2"/>
    <x v="211"/>
    <s v="Q19156790002"/>
    <s v="CRV"/>
    <n v="1915679"/>
    <m/>
    <s v="NUMERO DE LIBRETA CUT: 00099021001 OPERACIÓN E75 TRANSFERENCIA DE LA CUENTA FISCAL BUN A LA CUT EN MN TRANSFERENCIA DE FONDOS A SOLICITUD DE: GOB. AUTONOMO MCPAL. SAN PEDRO DE MACHA - CUENTA UNICA MUNICIPAL - CUM CITE. GAMSPM/MAE NÂ°602/2023 CTA. 3987 LIBRETA NÂ° 00099021001 &quot;TGN - RECURSOS ORD"/>
    <m/>
    <m/>
    <m/>
    <m/>
    <m/>
    <m/>
    <n v="0"/>
    <n v="2265.4899999999998"/>
    <s v="NO_CONCILIADO"/>
    <m/>
    <m/>
  </r>
  <r>
    <x v="68"/>
    <m/>
    <x v="68"/>
    <x v="211"/>
    <s v="Q19156610002"/>
    <s v="CRV"/>
    <n v="1915661"/>
    <m/>
    <s v="NUMERO DE LIBRETA CUT: 00081014202 OPERACIÓN E18 TRANSFERENCIA DEL SISTEMA FINANCIERO POR CUENTA DE TERCEROS A LA CUT TRANSFERENCIA DEVOLUCION SALDO A FAVOR DE MOPSV PROYECTO INTERNET PARA UNIDADES EDUCATIVAS-REFORMULADO SOLICITUD EMPRESA NACIONAL DE TELECOMUNICACIONES S.A. ENTEL S.A."/>
    <m/>
    <m/>
    <m/>
    <m/>
    <m/>
    <m/>
    <n v="0"/>
    <n v="866027"/>
    <s v="NO_CONCILIADO"/>
    <m/>
    <m/>
  </r>
  <r>
    <x v="2"/>
    <m/>
    <x v="2"/>
    <x v="211"/>
    <s v="O21566650002"/>
    <s v="BOD"/>
    <n v="2156665"/>
    <m/>
    <s v="00086058006 DEPOSITO DE EFECTIVO, DEPOSITANTE: DANIEL BECERRA, CONCEPTO: DEVOLUCION DE RECURSOS, CUENTA DE DEPOSITO: CUENTA UNICA DEL TESORO"/>
    <m/>
    <m/>
    <m/>
    <m/>
    <m/>
    <m/>
    <n v="0"/>
    <n v="0.83"/>
    <s v="CONCILIADO_PARCIAL"/>
    <m/>
    <m/>
  </r>
  <r>
    <x v="0"/>
    <m/>
    <x v="0"/>
    <x v="211"/>
    <s v="O21566690002"/>
    <s v="BOD"/>
    <n v="2156669"/>
    <m/>
    <s v="00099021001 DEPOSITO DE EFECTIVO, DEPOSITANTE: ANA CHAVEZ VARGAS CI 3195712, CONCEPTO: DEVOLUCION DE HABERES ENERO 2015, CUENTA DE DEPOSITO: CUENTA UNICA DEL TESORO"/>
    <m/>
    <m/>
    <m/>
    <m/>
    <m/>
    <m/>
    <n v="0"/>
    <n v="4061.19"/>
    <s v="NO_CONCILIADO"/>
    <m/>
    <m/>
  </r>
  <r>
    <x v="75"/>
    <m/>
    <x v="75"/>
    <x v="211"/>
    <s v="B21566700002"/>
    <s v="BOD"/>
    <n v="2156670"/>
    <m/>
    <s v="00099021001 DEP.DE CHEQ.AJENOS,RET.DE CAM.,CONCEPTO: DEVOLUCION APORTE CAJA PETROLERA DE SALUD,DEP.: ADECINE , PROCEDENCIA: BANCO UNION S.A., CHEQUE: 21145, FECHA DE EMISION:24/11/2023"/>
    <m/>
    <m/>
    <m/>
    <m/>
    <m/>
    <m/>
    <n v="0"/>
    <n v="522.5"/>
    <s v="NO_CONCILIADO"/>
    <m/>
    <m/>
  </r>
  <r>
    <x v="2"/>
    <m/>
    <x v="2"/>
    <x v="211"/>
    <s v="B21567030002"/>
    <s v="BOD"/>
    <n v="2156703"/>
    <m/>
    <s v="00086031112 DEP.DE CHEQ.AJENOS,RET.DE CAM.,CONCEPTO: INGRESO: PLAN DE TURISMO PARA EL PN- CARRASCO,DEP.: PN CARRASCO SERNAP , PROCEDENCIA: BANCO UNION S.A., CHEQUE: 1444, FECHA DE EMISION:20/11/2023"/>
    <m/>
    <m/>
    <m/>
    <m/>
    <m/>
    <m/>
    <n v="0"/>
    <n v="1451450.14"/>
    <s v="NO_CONCILIADO"/>
    <m/>
    <m/>
  </r>
  <r>
    <x v="2"/>
    <m/>
    <x v="2"/>
    <x v="211"/>
    <s v="B21567050002"/>
    <s v="BOD"/>
    <n v="2156705"/>
    <m/>
    <s v="00086031101 DEP.DE CHEQ.AJENOS,RET.DE CAM.,CONCEPTO: INGRESO: POR PROCESOS ADM 2023 PN -CARRASCO,DEP.: PN CARRASCO SERNAP , PROCEDENCIA: BANCO UNION S.A., CHEQUE: 1569, FECHA DE EMISION:27/11/2023"/>
    <m/>
    <m/>
    <m/>
    <m/>
    <m/>
    <m/>
    <n v="0"/>
    <n v="85121"/>
    <s v="NO_CONCILIADO"/>
    <m/>
    <m/>
  </r>
  <r>
    <x v="0"/>
    <m/>
    <x v="0"/>
    <x v="211"/>
    <s v="B21567310002"/>
    <s v="BOD"/>
    <n v="2156731"/>
    <m/>
    <s v="00099021001 DEP.DE CHEQ.AJENOS,RET.DE CAM.,CONCEPTO: MARCO ANTONIO  CEBRERA PLANTARROSA,DEP.: BANCO UNION SA , PROCEDENCIA: BANCO UNION S.A., CHEQUE: 196893, FECHA DE EMISION:28/11/2023"/>
    <m/>
    <m/>
    <m/>
    <m/>
    <m/>
    <m/>
    <n v="0"/>
    <n v="1912"/>
    <s v="NO_CONCILIADO"/>
    <m/>
    <m/>
  </r>
  <r>
    <x v="23"/>
    <m/>
    <x v="23"/>
    <x v="211"/>
    <s v="O21567510002"/>
    <s v="BOD"/>
    <n v="2156751"/>
    <m/>
    <s v="00099021001 DEPOSITO DE EFECTIVO, DEPOSITANTE: ASFI, CONCEPTO: DEVOLUCION FACTURA NAABOL, CUENTA DE DEPOSITO: CUENTA UNICA DEL TESORO"/>
    <m/>
    <m/>
    <m/>
    <m/>
    <m/>
    <m/>
    <n v="0"/>
    <n v="15"/>
    <s v="NO_CONCILIADO"/>
    <m/>
    <m/>
  </r>
  <r>
    <x v="76"/>
    <m/>
    <x v="76"/>
    <x v="212"/>
    <s v="G24992390071"/>
    <s v="CRV"/>
    <n v="19778"/>
    <m/>
    <s v="VENTA DE DIVISAS CON TRANSFERENCIA DE FONDOS A SOLICITUD DE MINISTERIO DE RELACIONES EXTERIORES SEGUN SOLICITUD 19778 REF: PLANILLA 102301 PAGO DE HABERES A LAS EMBAJADAS Y CONSULADOS CORRESPONDIENTE AL MES DE OCTUBRE 2023. LIB. 00099021001 TGN-RECURSOS ORDINARIOS (3987) POR DIFERENCIAL CAMBIARIO"/>
    <m/>
    <m/>
    <m/>
    <m/>
    <m/>
    <m/>
    <n v="0"/>
    <n v="0.06"/>
    <s v="NO_CONCILIADO"/>
    <m/>
    <m/>
  </r>
  <r>
    <x v="77"/>
    <m/>
    <x v="77"/>
    <x v="212"/>
    <s v="Q19164710002"/>
    <s v="CRV"/>
    <n v="1916471"/>
    <m/>
    <s v="NUMERO DE LIBRETA CUT: 00099021001 OPERACIÓN E75 TRANSFERENCIA DE LA CUENTA FISCAL BUN A LA CUT EN MN TRANSFERENCIA DE FONDOS A SOLICITUD DE: GOBIERNO AUTONOMO MUNICIPAL DE SUCRE, DIR. FINANCIERA CITE NÂ° 290/2023 CUENTA CUT 3987 LIBRETA NÂ° 00099021001 RECURSOS ORDINARIOS"/>
    <m/>
    <m/>
    <m/>
    <m/>
    <m/>
    <m/>
    <n v="0"/>
    <n v="4848.13"/>
    <s v="NO_CONCILIADO"/>
    <m/>
    <m/>
  </r>
  <r>
    <x v="66"/>
    <m/>
    <x v="66"/>
    <x v="212"/>
    <s v="Q19164860002"/>
    <s v="CRV"/>
    <n v="1916486"/>
    <m/>
    <s v="NUMERO DE LIBRETA CUT: 00572019203 OPERACIÓN E82 TRANSFERENCIA BDP FINPRO A LA CUT DESEMBOLSO 8 FINPRO NRO 26 - IMPLEMENTACION PLANTA PISCICOLA EN EL LAGO TITICACA - EMAPA"/>
    <m/>
    <m/>
    <m/>
    <m/>
    <m/>
    <m/>
    <n v="0"/>
    <n v="8905389.7300000004"/>
    <s v="NO_CONCILIADO"/>
    <m/>
    <m/>
  </r>
  <r>
    <x v="66"/>
    <m/>
    <x v="66"/>
    <x v="212"/>
    <s v="Q19164900002"/>
    <s v="CRV"/>
    <n v="1916490"/>
    <m/>
    <s v="NUMERO DE LIBRETA CUT: 00572019204 OPERACIÓN E82 TRANSFERENCIA BDP FINPRO A LA CUT DESEMBOLSO 4 - FINPRO NRO 28 - IMPLEMENTACION PLANTA PISCICOLA EN EL CHACO - FINPRO"/>
    <m/>
    <m/>
    <m/>
    <m/>
    <m/>
    <m/>
    <n v="0"/>
    <n v="6938843.71"/>
    <s v="NO_CONCILIADO"/>
    <m/>
    <m/>
  </r>
  <r>
    <x v="66"/>
    <m/>
    <x v="66"/>
    <x v="212"/>
    <s v="Q19164920002"/>
    <s v="CRV"/>
    <n v="1916492"/>
    <m/>
    <s v="NUMERO DE LIBRETA CUT: 00572019205 OPERACIÓN E82 TRANSFERENCIA BDP FINPRO A LA CUT DESEMBOLSO 5 FINPRO NRO 27 IMPLEMENTACION DE LA INDUSTRIA DE CARNICOS EN EL BENI - EMAPA"/>
    <m/>
    <m/>
    <m/>
    <m/>
    <m/>
    <m/>
    <n v="0"/>
    <n v="5291603.1500000004"/>
    <s v="NO_CONCILIADO"/>
    <m/>
    <m/>
  </r>
  <r>
    <x v="43"/>
    <m/>
    <x v="43"/>
    <x v="212"/>
    <s v="S10753010001"/>
    <s v="COB"/>
    <n v="1075301"/>
    <m/>
    <s v="||AMPLIACION DE VALIDEZ 0,15% S/USD 61.694,74 POR 101 DIAS, REEMB.GASTOS DE COMUNICACION BS220.- Y EMISION DE COMPROBANTE CONTABLE BS50.- S/G NOTA SEDEM/GG/KB N°0079/2023 REF:I-2023-30 P/C EPP KOKABOL A/F TROX DO BRASIL DIFUSAO DE AR ACUSTICA FILTRAGEM VENTILACAO LTDA LIB:00132102001 KOKABOL-GESTION OPERATIVA REF:COMISIONES ENMIENDA 1 LC I-2023-30."/>
    <m/>
    <m/>
    <m/>
    <m/>
    <m/>
    <m/>
    <n v="448.09"/>
    <n v="0"/>
    <s v="NO_CONCILIADO"/>
    <m/>
    <m/>
  </r>
  <r>
    <x v="7"/>
    <m/>
    <x v="7"/>
    <x v="212"/>
    <s v="T04522280001"/>
    <s v="DEV"/>
    <n v="452228"/>
    <m/>
    <s v="CONTABILIZACION ORDENES DE TRANSFERENCIA GRACOS"/>
    <m/>
    <m/>
    <m/>
    <m/>
    <m/>
    <m/>
    <n v="429.92"/>
    <n v="0"/>
    <s v="NO_CONCILIADO"/>
    <m/>
    <m/>
  </r>
  <r>
    <x v="7"/>
    <m/>
    <x v="7"/>
    <x v="212"/>
    <s v="T04522300001"/>
    <s v="DEV"/>
    <n v="452230"/>
    <m/>
    <s v="CONTABILIZACION ORDENES DE TRANSFERENCIA GRACOS"/>
    <m/>
    <m/>
    <m/>
    <m/>
    <m/>
    <m/>
    <n v="11112.86"/>
    <n v="0"/>
    <s v="NO_CONCILIADO"/>
    <m/>
    <m/>
  </r>
  <r>
    <x v="7"/>
    <m/>
    <x v="7"/>
    <x v="212"/>
    <s v="T04522320001"/>
    <s v="DEV"/>
    <n v="452232"/>
    <m/>
    <s v="CONTABILIZACION ORDENES DE TRANSFERENCIA GRACOS"/>
    <m/>
    <m/>
    <m/>
    <m/>
    <m/>
    <m/>
    <n v="1666933.35"/>
    <n v="0"/>
    <s v="NO_CONCILIADO"/>
    <m/>
    <m/>
  </r>
  <r>
    <x v="7"/>
    <m/>
    <x v="7"/>
    <x v="212"/>
    <s v="T04522340001"/>
    <s v="DEV"/>
    <n v="452234"/>
    <m/>
    <s v="CONTABILIZACION ORDENES DE TRANSFERENCIA GRACOS"/>
    <m/>
    <m/>
    <m/>
    <m/>
    <m/>
    <m/>
    <n v="3878398.34"/>
    <n v="0"/>
    <s v="NO_CONCILIADO"/>
    <m/>
    <m/>
  </r>
  <r>
    <x v="7"/>
    <m/>
    <x v="7"/>
    <x v="212"/>
    <s v="T04522360001"/>
    <s v="DEV"/>
    <n v="452236"/>
    <m/>
    <s v="CONTABILIZACION ORDENES DE TRANSFERENCIA GRACOS"/>
    <m/>
    <m/>
    <m/>
    <m/>
    <m/>
    <m/>
    <n v="64486.13"/>
    <n v="0"/>
    <s v="NO_CONCILIADO"/>
    <m/>
    <m/>
  </r>
  <r>
    <x v="7"/>
    <m/>
    <x v="7"/>
    <x v="212"/>
    <s v="T04522380001"/>
    <s v="DEV"/>
    <n v="452238"/>
    <m/>
    <s v="CONTABILIZACION ORDENES DE TRANSFERENCIA GRACOS"/>
    <m/>
    <m/>
    <m/>
    <m/>
    <m/>
    <m/>
    <n v="2933.06"/>
    <n v="0"/>
    <s v="NO_CONCILIADO"/>
    <m/>
    <m/>
  </r>
  <r>
    <x v="7"/>
    <m/>
    <x v="7"/>
    <x v="212"/>
    <s v="T04522400001"/>
    <s v="DEV"/>
    <n v="452240"/>
    <m/>
    <s v="CONTABILIZACION ORDENES DE TRANSFERENCIA GRACOS"/>
    <m/>
    <m/>
    <m/>
    <m/>
    <m/>
    <m/>
    <n v="162.58000000000001"/>
    <n v="0"/>
    <s v="NO_CONCILIADO"/>
    <m/>
    <m/>
  </r>
  <r>
    <x v="7"/>
    <m/>
    <x v="7"/>
    <x v="212"/>
    <s v="T04522420001"/>
    <s v="DEV"/>
    <n v="452242"/>
    <m/>
    <s v="CONTABILIZACION ORDENES DE TRANSFERENCIA GRACOS"/>
    <m/>
    <m/>
    <m/>
    <m/>
    <m/>
    <m/>
    <n v="151.94999999999999"/>
    <n v="0"/>
    <s v="NO_CONCILIADO"/>
    <m/>
    <m/>
  </r>
  <r>
    <x v="7"/>
    <m/>
    <x v="7"/>
    <x v="212"/>
    <s v="T04522440001"/>
    <s v="DEV"/>
    <n v="452244"/>
    <m/>
    <s v="CONTABILIZACION ORDENES DE TRANSFERENCIA GRACOS"/>
    <m/>
    <m/>
    <m/>
    <m/>
    <m/>
    <m/>
    <n v="3927.56"/>
    <n v="0"/>
    <s v="NO_CONCILIADO"/>
    <m/>
    <m/>
  </r>
  <r>
    <x v="7"/>
    <m/>
    <x v="7"/>
    <x v="212"/>
    <s v="T04522460001"/>
    <s v="DEV"/>
    <n v="452246"/>
    <m/>
    <s v="CONTABILIZACION ORDENES DE TRANSFERENCIA GRACOS"/>
    <m/>
    <m/>
    <m/>
    <m/>
    <m/>
    <m/>
    <n v="3927.56"/>
    <n v="0"/>
    <s v="NO_CONCILIADO"/>
    <m/>
    <m/>
  </r>
  <r>
    <x v="7"/>
    <m/>
    <x v="7"/>
    <x v="212"/>
    <s v="T04522480001"/>
    <s v="DEV"/>
    <n v="452248"/>
    <m/>
    <s v="CONTABILIZACION ORDENES DE TRANSFERENCIA GRACOS"/>
    <m/>
    <m/>
    <m/>
    <m/>
    <m/>
    <m/>
    <n v="3927.56"/>
    <n v="0"/>
    <s v="NO_CONCILIADO"/>
    <m/>
    <m/>
  </r>
  <r>
    <x v="7"/>
    <m/>
    <x v="7"/>
    <x v="212"/>
    <s v="T04522500001"/>
    <s v="DEV"/>
    <n v="452250"/>
    <m/>
    <s v="CONTABILIZACION ORDENES DE TRANSFERENCIA GRACOS"/>
    <m/>
    <m/>
    <m/>
    <m/>
    <m/>
    <m/>
    <n v="3927.56"/>
    <n v="0"/>
    <s v="NO_CONCILIADO"/>
    <m/>
    <m/>
  </r>
  <r>
    <x v="7"/>
    <m/>
    <x v="7"/>
    <x v="212"/>
    <s v="T04522520001"/>
    <s v="DEV"/>
    <n v="452252"/>
    <m/>
    <s v="CONTABILIZACION ORDENES DE TRANSFERENCIA GRACOS"/>
    <m/>
    <m/>
    <m/>
    <m/>
    <m/>
    <m/>
    <n v="3927.56"/>
    <n v="0"/>
    <s v="NO_CONCILIADO"/>
    <m/>
    <m/>
  </r>
  <r>
    <x v="7"/>
    <m/>
    <x v="7"/>
    <x v="212"/>
    <s v="T04522540001"/>
    <s v="DEV"/>
    <n v="452254"/>
    <m/>
    <s v="CONTABILIZACION ORDENES DE TRANSFERENCIA GRACOS"/>
    <m/>
    <m/>
    <m/>
    <m/>
    <m/>
    <m/>
    <n v="35806.94"/>
    <n v="0"/>
    <s v="NO_CONCILIADO"/>
    <m/>
    <m/>
  </r>
  <r>
    <x v="7"/>
    <m/>
    <x v="7"/>
    <x v="212"/>
    <s v="T04522560001"/>
    <s v="DEV"/>
    <n v="452256"/>
    <m/>
    <s v="CONTABILIZACION ORDENES DE TRANSFERENCIA GRACOS"/>
    <m/>
    <m/>
    <m/>
    <m/>
    <m/>
    <m/>
    <n v="22794.34"/>
    <n v="0"/>
    <s v="NO_CONCILIADO"/>
    <m/>
    <m/>
  </r>
  <r>
    <x v="7"/>
    <m/>
    <x v="7"/>
    <x v="212"/>
    <s v="T04522580001"/>
    <s v="DEV"/>
    <n v="452258"/>
    <m/>
    <s v="CONTABILIZACION ORDENES DE TRANSFERENCIA GRACOS"/>
    <m/>
    <m/>
    <m/>
    <m/>
    <m/>
    <m/>
    <n v="1263.6099999999999"/>
    <n v="0"/>
    <s v="NO_CONCILIADO"/>
    <m/>
    <m/>
  </r>
  <r>
    <x v="7"/>
    <m/>
    <x v="7"/>
    <x v="212"/>
    <s v="T04522600001"/>
    <s v="DEV"/>
    <n v="452260"/>
    <m/>
    <s v="CONTABILIZACION ORDENES DE TRANSFERENCIA GRACOS"/>
    <m/>
    <m/>
    <m/>
    <m/>
    <m/>
    <m/>
    <n v="1180.81"/>
    <n v="0"/>
    <s v="NO_CONCILIADO"/>
    <m/>
    <m/>
  </r>
  <r>
    <x v="7"/>
    <m/>
    <x v="7"/>
    <x v="212"/>
    <s v="T04522620001"/>
    <s v="DEV"/>
    <n v="452262"/>
    <m/>
    <s v="CONTABILIZACION ORDENES DE TRANSFERENCIA GRACOS"/>
    <m/>
    <m/>
    <m/>
    <m/>
    <m/>
    <m/>
    <n v="30522.880000000001"/>
    <n v="0"/>
    <s v="NO_CONCILIADO"/>
    <m/>
    <m/>
  </r>
  <r>
    <x v="7"/>
    <m/>
    <x v="7"/>
    <x v="212"/>
    <s v="T04522640001"/>
    <s v="DEV"/>
    <n v="452264"/>
    <m/>
    <s v="CONTABILIZACION ORDENES DE TRANSFERENCIA GRACOS"/>
    <m/>
    <m/>
    <m/>
    <m/>
    <m/>
    <m/>
    <n v="30522.880000000001"/>
    <n v="0"/>
    <s v="NO_CONCILIADO"/>
    <m/>
    <m/>
  </r>
  <r>
    <x v="7"/>
    <m/>
    <x v="7"/>
    <x v="212"/>
    <s v="T04520940001"/>
    <s v="DEV"/>
    <n v="452094"/>
    <m/>
    <s v="CONTABILIZACION ORDENES DE TRANSFERENCIA GRACOS"/>
    <m/>
    <m/>
    <m/>
    <m/>
    <m/>
    <m/>
    <n v="1666933.35"/>
    <n v="0"/>
    <s v="NO_CONCILIADO"/>
    <m/>
    <m/>
  </r>
  <r>
    <x v="7"/>
    <m/>
    <x v="7"/>
    <x v="212"/>
    <s v="T04520960001"/>
    <s v="DEV"/>
    <n v="452096"/>
    <m/>
    <s v="CONTABILIZACION ORDENES DE TRANSFERENCIA GRACOS"/>
    <m/>
    <m/>
    <m/>
    <m/>
    <m/>
    <m/>
    <n v="1666933.35"/>
    <n v="0"/>
    <s v="NO_CONCILIADO"/>
    <m/>
    <m/>
  </r>
  <r>
    <x v="7"/>
    <m/>
    <x v="7"/>
    <x v="212"/>
    <s v="T04520980001"/>
    <s v="DEV"/>
    <n v="452098"/>
    <m/>
    <s v="CONTABILIZACION ORDENES DE TRANSFERENCIA GRACOS"/>
    <m/>
    <m/>
    <m/>
    <m/>
    <m/>
    <m/>
    <n v="1666933.35"/>
    <n v="0"/>
    <s v="NO_CONCILIADO"/>
    <m/>
    <m/>
  </r>
  <r>
    <x v="7"/>
    <m/>
    <x v="7"/>
    <x v="212"/>
    <s v="T04521000001"/>
    <s v="DEV"/>
    <n v="452100"/>
    <m/>
    <s v="CONTABILIZACION ORDENES DE TRANSFERENCIA GRACOS"/>
    <m/>
    <m/>
    <m/>
    <m/>
    <m/>
    <m/>
    <n v="1666933.35"/>
    <n v="0"/>
    <s v="NO_CONCILIADO"/>
    <m/>
    <m/>
  </r>
  <r>
    <x v="7"/>
    <m/>
    <x v="7"/>
    <x v="212"/>
    <s v="T04521020001"/>
    <s v="DEV"/>
    <n v="452102"/>
    <m/>
    <s v="CONTABILIZACION ORDENES DE TRANSFERENCIA GRACOS"/>
    <m/>
    <m/>
    <m/>
    <m/>
    <m/>
    <m/>
    <n v="4578428.3499999996"/>
    <n v="0"/>
    <s v="NO_CONCILIADO"/>
    <m/>
    <m/>
  </r>
  <r>
    <x v="7"/>
    <m/>
    <x v="7"/>
    <x v="212"/>
    <s v="T04521040001"/>
    <s v="DEV"/>
    <n v="452104"/>
    <m/>
    <s v="CONTABILIZACION ORDENES DE TRANSFERENCIA GRACOS"/>
    <m/>
    <m/>
    <m/>
    <m/>
    <m/>
    <m/>
    <n v="4578428.3499999996"/>
    <n v="0"/>
    <s v="NO_CONCILIADO"/>
    <m/>
    <m/>
  </r>
  <r>
    <x v="7"/>
    <m/>
    <x v="7"/>
    <x v="212"/>
    <s v="T04521060001"/>
    <s v="DEV"/>
    <n v="452106"/>
    <m/>
    <s v="CONTABILIZACION ORDENES DE TRANSFERENCIA GRACOS"/>
    <m/>
    <m/>
    <m/>
    <m/>
    <m/>
    <m/>
    <n v="4578428.3499999996"/>
    <n v="0"/>
    <s v="NO_CONCILIADO"/>
    <m/>
    <m/>
  </r>
  <r>
    <x v="7"/>
    <m/>
    <x v="7"/>
    <x v="212"/>
    <s v="T04521080001"/>
    <s v="DEV"/>
    <n v="452108"/>
    <m/>
    <s v="CONTABILIZACION ORDENES DE TRANSFERENCIA GRACOS"/>
    <m/>
    <m/>
    <m/>
    <m/>
    <m/>
    <m/>
    <n v="4578428.3499999996"/>
    <n v="0"/>
    <s v="NO_CONCILIADO"/>
    <m/>
    <m/>
  </r>
  <r>
    <x v="7"/>
    <m/>
    <x v="7"/>
    <x v="212"/>
    <s v="T04521100001"/>
    <s v="DEV"/>
    <n v="452110"/>
    <m/>
    <s v="CONTABILIZACION ORDENES DE TRANSFERENCIA GRACOS"/>
    <m/>
    <m/>
    <m/>
    <m/>
    <m/>
    <m/>
    <n v="4578428.3499999996"/>
    <n v="0"/>
    <s v="NO_CONCILIADO"/>
    <m/>
    <m/>
  </r>
  <r>
    <x v="7"/>
    <m/>
    <x v="7"/>
    <x v="212"/>
    <s v="T04521120001"/>
    <s v="DEV"/>
    <n v="452112"/>
    <m/>
    <s v="CONTABILIZACION ORDENES DE TRANSFERENCIA GRACOS"/>
    <m/>
    <m/>
    <m/>
    <m/>
    <m/>
    <m/>
    <n v="3878398.34"/>
    <n v="0"/>
    <s v="NO_CONCILIADO"/>
    <m/>
    <m/>
  </r>
  <r>
    <x v="7"/>
    <m/>
    <x v="7"/>
    <x v="212"/>
    <s v="T04521140001"/>
    <s v="DEV"/>
    <n v="452114"/>
    <m/>
    <s v="CONTABILIZACION ORDENES DE TRANSFERENCIA GRACOS"/>
    <m/>
    <m/>
    <m/>
    <m/>
    <m/>
    <m/>
    <n v="3878398.34"/>
    <n v="0"/>
    <s v="NO_CONCILIADO"/>
    <m/>
    <m/>
  </r>
  <r>
    <x v="7"/>
    <m/>
    <x v="7"/>
    <x v="212"/>
    <s v="T04521160001"/>
    <s v="DEV"/>
    <n v="452116"/>
    <m/>
    <s v="CONTABILIZACION ORDENES DE TRANSFERENCIA GRACOS"/>
    <m/>
    <m/>
    <m/>
    <m/>
    <m/>
    <m/>
    <n v="3878398.34"/>
    <n v="0"/>
    <s v="NO_CONCILIADO"/>
    <m/>
    <m/>
  </r>
  <r>
    <x v="7"/>
    <m/>
    <x v="7"/>
    <x v="212"/>
    <s v="T04521180001"/>
    <s v="DEV"/>
    <n v="452118"/>
    <m/>
    <s v="CONTABILIZACION ORDENES DE TRANSFERENCIA GRACOS"/>
    <m/>
    <m/>
    <m/>
    <m/>
    <m/>
    <m/>
    <n v="3878398.34"/>
    <n v="0"/>
    <s v="NO_CONCILIADO"/>
    <m/>
    <m/>
  </r>
  <r>
    <x v="7"/>
    <m/>
    <x v="7"/>
    <x v="212"/>
    <s v="T04521200001"/>
    <s v="DEV"/>
    <n v="452120"/>
    <m/>
    <s v="CONTABILIZACION ORDENES DE TRANSFERENCIA GRACOS"/>
    <m/>
    <m/>
    <m/>
    <m/>
    <m/>
    <m/>
    <n v="10652476.57"/>
    <n v="0"/>
    <s v="NO_CONCILIADO"/>
    <m/>
    <m/>
  </r>
  <r>
    <x v="7"/>
    <m/>
    <x v="7"/>
    <x v="212"/>
    <s v="T04521220001"/>
    <s v="DEV"/>
    <n v="452122"/>
    <m/>
    <s v="CONTABILIZACION ORDENES DE TRANSFERENCIA GRACOS"/>
    <m/>
    <m/>
    <m/>
    <m/>
    <m/>
    <m/>
    <n v="10652476.57"/>
    <n v="0"/>
    <s v="NO_CONCILIADO"/>
    <m/>
    <m/>
  </r>
  <r>
    <x v="7"/>
    <m/>
    <x v="7"/>
    <x v="212"/>
    <s v="T04521240001"/>
    <s v="DEV"/>
    <n v="452124"/>
    <m/>
    <s v="CONTABILIZACION ORDENES DE TRANSFERENCIA GRACOS"/>
    <m/>
    <m/>
    <m/>
    <m/>
    <m/>
    <m/>
    <n v="10652476.57"/>
    <n v="0"/>
    <s v="NO_CONCILIADO"/>
    <m/>
    <m/>
  </r>
  <r>
    <x v="7"/>
    <m/>
    <x v="7"/>
    <x v="212"/>
    <s v="T04521260001"/>
    <s v="DEV"/>
    <n v="452126"/>
    <m/>
    <s v="CONTABILIZACION ORDENES DE TRANSFERENCIA GRACOS"/>
    <m/>
    <m/>
    <m/>
    <m/>
    <m/>
    <m/>
    <n v="10652476.57"/>
    <n v="0"/>
    <s v="NO_CONCILIADO"/>
    <m/>
    <m/>
  </r>
  <r>
    <x v="7"/>
    <m/>
    <x v="7"/>
    <x v="212"/>
    <s v="T04521280001"/>
    <s v="DEV"/>
    <n v="452128"/>
    <m/>
    <s v="CONTABILIZACION ORDENES DE TRANSFERENCIA GRACOS"/>
    <m/>
    <m/>
    <m/>
    <m/>
    <m/>
    <m/>
    <n v="10652476.57"/>
    <n v="0"/>
    <s v="NO_CONCILIADO"/>
    <m/>
    <m/>
  </r>
  <r>
    <x v="7"/>
    <m/>
    <x v="7"/>
    <x v="212"/>
    <s v="T04521300001"/>
    <s v="DEV"/>
    <n v="452130"/>
    <m/>
    <s v="CONTABILIZACION ORDENES DE TRANSFERENCIA GRACOS"/>
    <m/>
    <m/>
    <m/>
    <m/>
    <m/>
    <m/>
    <n v="1959850.76"/>
    <n v="0"/>
    <s v="NO_CONCILIADO"/>
    <m/>
    <m/>
  </r>
  <r>
    <x v="7"/>
    <m/>
    <x v="7"/>
    <x v="212"/>
    <s v="T04521320001"/>
    <s v="DEV"/>
    <n v="452132"/>
    <m/>
    <s v="CONTABILIZACION ORDENES DE TRANSFERENCIA GRACOS"/>
    <m/>
    <m/>
    <m/>
    <m/>
    <m/>
    <m/>
    <n v="1959850.76"/>
    <n v="0"/>
    <s v="NO_CONCILIADO"/>
    <m/>
    <m/>
  </r>
  <r>
    <x v="7"/>
    <m/>
    <x v="7"/>
    <x v="212"/>
    <s v="T04521340001"/>
    <s v="DEV"/>
    <n v="452134"/>
    <m/>
    <s v="CONTABILIZACION ORDENES DE TRANSFERENCIA GRACOS"/>
    <m/>
    <m/>
    <m/>
    <m/>
    <m/>
    <m/>
    <n v="1959850.76"/>
    <n v="0"/>
    <s v="NO_CONCILIADO"/>
    <m/>
    <m/>
  </r>
  <r>
    <x v="7"/>
    <m/>
    <x v="7"/>
    <x v="212"/>
    <s v="T04521360001"/>
    <s v="DEV"/>
    <n v="452136"/>
    <m/>
    <s v="CONTABILIZACION ORDENES DE TRANSFERENCIA GRACOS"/>
    <m/>
    <m/>
    <m/>
    <m/>
    <m/>
    <m/>
    <n v="1959850.76"/>
    <n v="0"/>
    <s v="NO_CONCILIADO"/>
    <m/>
    <m/>
  </r>
  <r>
    <x v="7"/>
    <m/>
    <x v="7"/>
    <x v="212"/>
    <s v="T04522660001"/>
    <s v="DEV"/>
    <n v="452266"/>
    <m/>
    <s v="CONTABILIZACION ORDENES DE TRANSFERENCIA GRACOS"/>
    <m/>
    <m/>
    <m/>
    <m/>
    <m/>
    <m/>
    <n v="30522.880000000001"/>
    <n v="0"/>
    <s v="NO_CONCILIADO"/>
    <m/>
    <m/>
  </r>
  <r>
    <x v="7"/>
    <m/>
    <x v="7"/>
    <x v="212"/>
    <s v="T04522680001"/>
    <s v="DEV"/>
    <n v="452268"/>
    <m/>
    <s v="CONTABILIZACION ORDENES DE TRANSFERENCIA GRACOS"/>
    <m/>
    <m/>
    <m/>
    <m/>
    <m/>
    <m/>
    <n v="30522.880000000001"/>
    <n v="0"/>
    <s v="NO_CONCILIADO"/>
    <m/>
    <m/>
  </r>
  <r>
    <x v="7"/>
    <m/>
    <x v="7"/>
    <x v="212"/>
    <s v="T04522700001"/>
    <s v="DEV"/>
    <n v="452270"/>
    <m/>
    <s v="CONTABILIZACION ORDENES DE TRANSFERENCIA GRACOS"/>
    <m/>
    <m/>
    <m/>
    <m/>
    <m/>
    <m/>
    <n v="30522.880000000001"/>
    <n v="0"/>
    <s v="NO_CONCILIADO"/>
    <m/>
    <m/>
  </r>
  <r>
    <x v="7"/>
    <m/>
    <x v="7"/>
    <x v="212"/>
    <s v="T04522720001"/>
    <s v="DEV"/>
    <n v="452272"/>
    <m/>
    <s v="CONTABILIZACION ORDENES DE TRANSFERENCIA GRACOS"/>
    <m/>
    <m/>
    <m/>
    <m/>
    <m/>
    <m/>
    <n v="36450.61"/>
    <n v="0"/>
    <s v="NO_CONCILIADO"/>
    <m/>
    <m/>
  </r>
  <r>
    <x v="7"/>
    <m/>
    <x v="7"/>
    <x v="212"/>
    <s v="T04522740001"/>
    <s v="DEV"/>
    <n v="452274"/>
    <m/>
    <s v="CONTABILIZACION ORDENES DE TRANSFERENCIA GRACOS"/>
    <m/>
    <m/>
    <m/>
    <m/>
    <m/>
    <m/>
    <n v="3775.61"/>
    <n v="0"/>
    <s v="NO_CONCILIADO"/>
    <m/>
    <m/>
  </r>
  <r>
    <x v="7"/>
    <m/>
    <x v="7"/>
    <x v="212"/>
    <s v="T04522760001"/>
    <s v="DEV"/>
    <n v="452276"/>
    <m/>
    <s v="CONTABILIZACION ORDENES DE TRANSFERENCIA GRACOS"/>
    <m/>
    <m/>
    <m/>
    <m/>
    <m/>
    <m/>
    <n v="3764.97"/>
    <n v="0"/>
    <s v="NO_CONCILIADO"/>
    <m/>
    <m/>
  </r>
  <r>
    <x v="7"/>
    <m/>
    <x v="7"/>
    <x v="212"/>
    <s v="T04522780001"/>
    <s v="DEV"/>
    <n v="452278"/>
    <m/>
    <s v="CONTABILIZACION ORDENES DE TRANSFERENCIA GRACOS"/>
    <m/>
    <m/>
    <m/>
    <m/>
    <m/>
    <m/>
    <n v="994.49"/>
    <n v="0"/>
    <s v="NO_CONCILIADO"/>
    <m/>
    <m/>
  </r>
  <r>
    <x v="7"/>
    <m/>
    <x v="7"/>
    <x v="212"/>
    <s v="T04522800001"/>
    <s v="DEV"/>
    <n v="452280"/>
    <m/>
    <s v="CONTABILIZACION ORDENES DE TRANSFERENCIA GRACOS"/>
    <m/>
    <m/>
    <m/>
    <m/>
    <m/>
    <m/>
    <n v="10652.83"/>
    <n v="0"/>
    <s v="NO_CONCILIADO"/>
    <m/>
    <m/>
  </r>
  <r>
    <x v="7"/>
    <m/>
    <x v="7"/>
    <x v="212"/>
    <s v="T04522820001"/>
    <s v="DEV"/>
    <n v="452282"/>
    <m/>
    <s v="CONTABILIZACION ORDENES DE TRANSFERENCIA GRACOS"/>
    <m/>
    <m/>
    <m/>
    <m/>
    <m/>
    <m/>
    <n v="2813.83"/>
    <n v="0"/>
    <s v="NO_CONCILIADO"/>
    <m/>
    <m/>
  </r>
  <r>
    <x v="7"/>
    <m/>
    <x v="7"/>
    <x v="212"/>
    <s v="T04522840001"/>
    <s v="DEV"/>
    <n v="452284"/>
    <m/>
    <s v="CONTABILIZACION ORDENES DE TRANSFERENCIA GRACOS"/>
    <m/>
    <m/>
    <m/>
    <m/>
    <m/>
    <m/>
    <n v="10683.01"/>
    <n v="0"/>
    <s v="NO_CONCILIADO"/>
    <m/>
    <m/>
  </r>
  <r>
    <x v="7"/>
    <m/>
    <x v="7"/>
    <x v="212"/>
    <s v="T04522860001"/>
    <s v="DEV"/>
    <n v="452286"/>
    <m/>
    <s v="CONTABILIZACION ORDENES DE TRANSFERENCIA GRACOS"/>
    <m/>
    <m/>
    <m/>
    <m/>
    <m/>
    <m/>
    <n v="7728.54"/>
    <n v="0"/>
    <s v="NO_CONCILIADO"/>
    <m/>
    <m/>
  </r>
  <r>
    <x v="7"/>
    <m/>
    <x v="7"/>
    <x v="212"/>
    <s v="T04522880001"/>
    <s v="DEV"/>
    <n v="452288"/>
    <m/>
    <s v="CONTABILIZACION ORDENES DE TRANSFERENCIA GRACOS"/>
    <m/>
    <m/>
    <m/>
    <m/>
    <m/>
    <m/>
    <n v="29342.07"/>
    <n v="0"/>
    <s v="NO_CONCILIADO"/>
    <m/>
    <m/>
  </r>
  <r>
    <x v="7"/>
    <m/>
    <x v="7"/>
    <x v="212"/>
    <s v="T04522900001"/>
    <s v="DEV"/>
    <n v="452290"/>
    <m/>
    <s v="CONTABILIZACION ORDENES DE TRANSFERENCIA GRACOS"/>
    <m/>
    <m/>
    <m/>
    <m/>
    <m/>
    <m/>
    <n v="29259.200000000001"/>
    <n v="0"/>
    <s v="NO_CONCILIADO"/>
    <m/>
    <m/>
  </r>
  <r>
    <x v="7"/>
    <m/>
    <x v="7"/>
    <x v="212"/>
    <s v="T04522930001"/>
    <s v="DEV"/>
    <n v="452293"/>
    <m/>
    <s v="CONTABILIZACION ORDENES DE TRANSFERENCIA GRACOS"/>
    <m/>
    <m/>
    <m/>
    <m/>
    <m/>
    <m/>
    <n v="11112.86"/>
    <n v="0"/>
    <s v="NO_CONCILIADO"/>
    <m/>
    <m/>
  </r>
  <r>
    <x v="7"/>
    <m/>
    <x v="7"/>
    <x v="212"/>
    <s v="T04522950001"/>
    <s v="DEV"/>
    <n v="452295"/>
    <m/>
    <s v="CONTABILIZACION ORDENES DE TRANSFERENCIA GRACOS"/>
    <m/>
    <m/>
    <m/>
    <m/>
    <m/>
    <m/>
    <n v="11112.86"/>
    <n v="0"/>
    <s v="NO_CONCILIADO"/>
    <m/>
    <m/>
  </r>
  <r>
    <x v="7"/>
    <m/>
    <x v="7"/>
    <x v="212"/>
    <s v="T04522970001"/>
    <s v="DEV"/>
    <n v="452297"/>
    <m/>
    <s v="CONTABILIZACION ORDENES DE TRANSFERENCIA GRACOS"/>
    <m/>
    <m/>
    <m/>
    <m/>
    <m/>
    <m/>
    <n v="11112.86"/>
    <n v="0"/>
    <s v="NO_CONCILIADO"/>
    <m/>
    <m/>
  </r>
  <r>
    <x v="7"/>
    <m/>
    <x v="7"/>
    <x v="212"/>
    <s v="T04522990001"/>
    <s v="DEV"/>
    <n v="452299"/>
    <m/>
    <s v="CONTABILIZACION ORDENES DE TRANSFERENCIA GRACOS"/>
    <m/>
    <m/>
    <m/>
    <m/>
    <m/>
    <m/>
    <n v="11112.86"/>
    <n v="0"/>
    <s v="NO_CONCILIADO"/>
    <m/>
    <m/>
  </r>
  <r>
    <x v="7"/>
    <m/>
    <x v="7"/>
    <x v="212"/>
    <s v="T04523010001"/>
    <s v="DEV"/>
    <n v="452301"/>
    <m/>
    <s v="CONTABILIZACION ORDENES DE TRANSFERENCIA GRACOS"/>
    <m/>
    <m/>
    <m/>
    <m/>
    <m/>
    <m/>
    <n v="205348.34"/>
    <n v="0"/>
    <s v="NO_CONCILIADO"/>
    <m/>
    <m/>
  </r>
  <r>
    <x v="7"/>
    <m/>
    <x v="7"/>
    <x v="212"/>
    <s v="T04523030001"/>
    <s v="DEV"/>
    <n v="452303"/>
    <m/>
    <s v="CONTABILIZACION ORDENES DE TRANSFERENCIA GRACOS"/>
    <m/>
    <m/>
    <m/>
    <m/>
    <m/>
    <m/>
    <n v="4607.5200000000004"/>
    <n v="0"/>
    <s v="NO_CONCILIADO"/>
    <m/>
    <m/>
  </r>
  <r>
    <x v="7"/>
    <m/>
    <x v="7"/>
    <x v="212"/>
    <s v="T04521380001"/>
    <s v="DEV"/>
    <n v="452138"/>
    <m/>
    <s v="CONTABILIZACION ORDENES DE TRANSFERENCIA GRACOS"/>
    <m/>
    <m/>
    <m/>
    <m/>
    <m/>
    <m/>
    <n v="1959850.76"/>
    <n v="0"/>
    <s v="NO_CONCILIADO"/>
    <m/>
    <m/>
  </r>
  <r>
    <x v="7"/>
    <m/>
    <x v="7"/>
    <x v="212"/>
    <s v="T04521400001"/>
    <s v="DEV"/>
    <n v="452140"/>
    <m/>
    <s v="CONTABILIZACION ORDENES DE TRANSFERENCIA GRACOS"/>
    <m/>
    <m/>
    <m/>
    <m/>
    <m/>
    <m/>
    <n v="1244858.48"/>
    <n v="0"/>
    <s v="NO_CONCILIADO"/>
    <m/>
    <m/>
  </r>
  <r>
    <x v="7"/>
    <m/>
    <x v="7"/>
    <x v="212"/>
    <s v="T04521420001"/>
    <s v="DEV"/>
    <n v="452142"/>
    <m/>
    <s v="CONTABILIZACION ORDENES DE TRANSFERENCIA GRACOS"/>
    <m/>
    <m/>
    <m/>
    <m/>
    <m/>
    <m/>
    <n v="69010.37"/>
    <n v="0"/>
    <s v="NO_CONCILIADO"/>
    <m/>
    <m/>
  </r>
  <r>
    <x v="7"/>
    <m/>
    <x v="7"/>
    <x v="212"/>
    <s v="T04521440001"/>
    <s v="DEV"/>
    <n v="452144"/>
    <m/>
    <s v="CONTABILIZACION ORDENES DE TRANSFERENCIA GRACOS"/>
    <m/>
    <m/>
    <m/>
    <m/>
    <m/>
    <m/>
    <n v="1955511.81"/>
    <n v="0"/>
    <s v="NO_CONCILIADO"/>
    <m/>
    <m/>
  </r>
  <r>
    <x v="7"/>
    <m/>
    <x v="7"/>
    <x v="212"/>
    <s v="T04521460001"/>
    <s v="DEV"/>
    <n v="452146"/>
    <m/>
    <s v="CONTABILIZACION ORDENES DE TRANSFERENCIA GRACOS"/>
    <m/>
    <m/>
    <m/>
    <m/>
    <m/>
    <m/>
    <n v="3419150.02"/>
    <n v="0"/>
    <s v="NO_CONCILIADO"/>
    <m/>
    <m/>
  </r>
  <r>
    <x v="7"/>
    <m/>
    <x v="7"/>
    <x v="212"/>
    <s v="T04521480001"/>
    <s v="DEV"/>
    <n v="452148"/>
    <m/>
    <s v="CONTABILIZACION ORDENES DE TRANSFERENCIA GRACOS"/>
    <m/>
    <m/>
    <m/>
    <m/>
    <m/>
    <m/>
    <n v="177118.68"/>
    <n v="0"/>
    <s v="NO_CONCILIADO"/>
    <m/>
    <m/>
  </r>
  <r>
    <x v="7"/>
    <m/>
    <x v="7"/>
    <x v="212"/>
    <s v="T04521500001"/>
    <s v="DEV"/>
    <n v="452150"/>
    <m/>
    <s v="CONTABILIZACION ORDENES DE TRANSFERENCIA GRACOS"/>
    <m/>
    <m/>
    <m/>
    <m/>
    <m/>
    <m/>
    <n v="5371042.7599999998"/>
    <n v="0"/>
    <s v="NO_CONCILIADO"/>
    <m/>
    <m/>
  </r>
  <r>
    <x v="7"/>
    <m/>
    <x v="7"/>
    <x v="212"/>
    <s v="T04521520001"/>
    <s v="DEV"/>
    <n v="452152"/>
    <m/>
    <s v="CONTABILIZACION ORDENES DE TRANSFERENCIA GRACOS"/>
    <m/>
    <m/>
    <m/>
    <m/>
    <m/>
    <m/>
    <n v="189545.16"/>
    <n v="0"/>
    <s v="NO_CONCILIADO"/>
    <m/>
    <m/>
  </r>
  <r>
    <x v="7"/>
    <m/>
    <x v="7"/>
    <x v="212"/>
    <s v="T04521540001"/>
    <s v="DEV"/>
    <n v="452154"/>
    <m/>
    <s v="CONTABILIZACION ORDENES DE TRANSFERENCIA GRACOS"/>
    <m/>
    <m/>
    <m/>
    <m/>
    <m/>
    <m/>
    <n v="150037.67000000001"/>
    <n v="0"/>
    <s v="NO_CONCILIADO"/>
    <m/>
    <m/>
  </r>
  <r>
    <x v="7"/>
    <m/>
    <x v="7"/>
    <x v="212"/>
    <s v="T04521560001"/>
    <s v="DEV"/>
    <n v="452156"/>
    <m/>
    <s v="CONTABILIZACION ORDENES DE TRANSFERENCIA GRACOS"/>
    <m/>
    <m/>
    <m/>
    <m/>
    <m/>
    <m/>
    <n v="2896370.75"/>
    <n v="0"/>
    <s v="NO_CONCILIADO"/>
    <m/>
    <m/>
  </r>
  <r>
    <x v="7"/>
    <m/>
    <x v="7"/>
    <x v="212"/>
    <s v="T04521580001"/>
    <s v="DEV"/>
    <n v="452158"/>
    <m/>
    <s v="CONTABILIZACION ORDENES DE TRANSFERENCIA GRACOS"/>
    <m/>
    <m/>
    <m/>
    <m/>
    <m/>
    <m/>
    <n v="4549824.07"/>
    <n v="0"/>
    <s v="NO_CONCILIADO"/>
    <m/>
    <m/>
  </r>
  <r>
    <x v="7"/>
    <m/>
    <x v="7"/>
    <x v="212"/>
    <s v="T04521600001"/>
    <s v="DEV"/>
    <n v="452160"/>
    <m/>
    <s v="CONTABILIZACION ORDENES DE TRANSFERENCIA GRACOS"/>
    <m/>
    <m/>
    <m/>
    <m/>
    <m/>
    <m/>
    <n v="160564.20000000001"/>
    <n v="0"/>
    <s v="NO_CONCILIADO"/>
    <m/>
    <m/>
  </r>
  <r>
    <x v="7"/>
    <m/>
    <x v="7"/>
    <x v="212"/>
    <s v="T04521620001"/>
    <s v="DEV"/>
    <n v="452162"/>
    <m/>
    <s v="CONTABILIZACION ORDENES DE TRANSFERENCIA GRACOS"/>
    <m/>
    <m/>
    <m/>
    <m/>
    <m/>
    <m/>
    <n v="441008.34"/>
    <n v="0"/>
    <s v="NO_CONCILIADO"/>
    <m/>
    <m/>
  </r>
  <r>
    <x v="7"/>
    <m/>
    <x v="7"/>
    <x v="212"/>
    <s v="T04521640001"/>
    <s v="DEV"/>
    <n v="452164"/>
    <m/>
    <s v="CONTABILIZACION ORDENES DE TRANSFERENCIA GRACOS"/>
    <m/>
    <m/>
    <m/>
    <m/>
    <m/>
    <m/>
    <n v="12496626.220000001"/>
    <n v="0"/>
    <s v="NO_CONCILIADO"/>
    <m/>
    <m/>
  </r>
  <r>
    <x v="7"/>
    <m/>
    <x v="7"/>
    <x v="212"/>
    <s v="T04521660001"/>
    <s v="DEV"/>
    <n v="452166"/>
    <m/>
    <s v="CONTABILIZACION ORDENES DE TRANSFERENCIA GRACOS"/>
    <m/>
    <m/>
    <m/>
    <m/>
    <m/>
    <m/>
    <n v="412096.05"/>
    <n v="0"/>
    <s v="NO_CONCILIADO"/>
    <m/>
    <m/>
  </r>
  <r>
    <x v="7"/>
    <m/>
    <x v="7"/>
    <x v="212"/>
    <s v="T04521680001"/>
    <s v="DEV"/>
    <n v="452168"/>
    <m/>
    <s v="CONTABILIZACION ORDENES DE TRANSFERENCIA GRACOS"/>
    <m/>
    <m/>
    <m/>
    <m/>
    <m/>
    <m/>
    <n v="7955222.46"/>
    <n v="0"/>
    <s v="NO_CONCILIADO"/>
    <m/>
    <m/>
  </r>
  <r>
    <x v="7"/>
    <m/>
    <x v="7"/>
    <x v="212"/>
    <s v="T04521700001"/>
    <s v="DEV"/>
    <n v="452170"/>
    <m/>
    <s v="CONTABILIZACION ORDENES DE TRANSFERENCIA GRACOS"/>
    <m/>
    <m/>
    <m/>
    <m/>
    <m/>
    <m/>
    <n v="2299138.81"/>
    <n v="0"/>
    <s v="NO_CONCILIADO"/>
    <m/>
    <m/>
  </r>
  <r>
    <x v="7"/>
    <m/>
    <x v="7"/>
    <x v="212"/>
    <s v="T04521720001"/>
    <s v="DEV"/>
    <n v="452172"/>
    <m/>
    <s v="CONTABILIZACION ORDENES DE TRANSFERENCIA GRACOS"/>
    <m/>
    <m/>
    <m/>
    <m/>
    <m/>
    <m/>
    <n v="75817.75"/>
    <n v="0"/>
    <s v="NO_CONCILIADO"/>
    <m/>
    <m/>
  </r>
  <r>
    <x v="7"/>
    <m/>
    <x v="7"/>
    <x v="212"/>
    <s v="T04521740001"/>
    <s v="DEV"/>
    <n v="452174"/>
    <m/>
    <s v="CONTABILIZACION ORDENES DE TRANSFERENCIA GRACOS"/>
    <m/>
    <m/>
    <m/>
    <m/>
    <m/>
    <m/>
    <n v="81137.06"/>
    <n v="0"/>
    <s v="NO_CONCILIADO"/>
    <m/>
    <m/>
  </r>
  <r>
    <x v="7"/>
    <m/>
    <x v="7"/>
    <x v="212"/>
    <s v="T04521760001"/>
    <s v="DEV"/>
    <n v="452176"/>
    <m/>
    <s v="CONTABILIZACION ORDENES DE TRANSFERENCIA GRACOS"/>
    <m/>
    <m/>
    <m/>
    <m/>
    <m/>
    <m/>
    <n v="1463607.89"/>
    <n v="0"/>
    <s v="NO_CONCILIADO"/>
    <m/>
    <m/>
  </r>
  <r>
    <x v="7"/>
    <m/>
    <x v="7"/>
    <x v="212"/>
    <s v="T04521780001"/>
    <s v="DEV"/>
    <n v="452178"/>
    <m/>
    <s v="CONTABILIZACION ORDENES DE TRANSFERENCIA GRACOS"/>
    <m/>
    <m/>
    <m/>
    <m/>
    <m/>
    <m/>
    <n v="1597922.99"/>
    <n v="0"/>
    <s v="NO_CONCILIADO"/>
    <m/>
    <m/>
  </r>
  <r>
    <x v="7"/>
    <m/>
    <x v="7"/>
    <x v="212"/>
    <s v="T04521800001"/>
    <s v="DEV"/>
    <n v="452180"/>
    <m/>
    <s v="CONTABILIZACION ORDENES DE TRANSFERENCIA GRACOS"/>
    <m/>
    <m/>
    <m/>
    <m/>
    <m/>
    <m/>
    <n v="422074.88"/>
    <n v="0"/>
    <s v="NO_CONCILIADO"/>
    <m/>
    <m/>
  </r>
  <r>
    <x v="7"/>
    <m/>
    <x v="7"/>
    <x v="212"/>
    <s v="T04521820001"/>
    <s v="DEV"/>
    <n v="452182"/>
    <m/>
    <s v="CONTABILIZACION ORDENES DE TRANSFERENCIA GRACOS"/>
    <m/>
    <m/>
    <m/>
    <m/>
    <m/>
    <m/>
    <n v="1602447.29"/>
    <n v="0"/>
    <s v="NO_CONCILIADO"/>
    <m/>
    <m/>
  </r>
  <r>
    <x v="7"/>
    <m/>
    <x v="7"/>
    <x v="212"/>
    <s v="T04521840001"/>
    <s v="DEV"/>
    <n v="452184"/>
    <m/>
    <s v="CONTABILIZACION ORDENES DE TRANSFERENCIA GRACOS"/>
    <m/>
    <m/>
    <m/>
    <m/>
    <m/>
    <m/>
    <n v="4401309.66"/>
    <n v="0"/>
    <s v="NO_CONCILIADO"/>
    <m/>
    <m/>
  </r>
  <r>
    <x v="7"/>
    <m/>
    <x v="7"/>
    <x v="212"/>
    <s v="T04521860001"/>
    <s v="DEV"/>
    <n v="452186"/>
    <m/>
    <s v="CONTABILIZACION ORDENES DE TRANSFERENCIA GRACOS"/>
    <m/>
    <m/>
    <m/>
    <m/>
    <m/>
    <m/>
    <n v="1159278.26"/>
    <n v="0"/>
    <s v="NO_CONCILIADO"/>
    <m/>
    <m/>
  </r>
  <r>
    <x v="7"/>
    <m/>
    <x v="7"/>
    <x v="212"/>
    <s v="T04521880001"/>
    <s v="DEV"/>
    <n v="452188"/>
    <m/>
    <s v="CONTABILIZACION ORDENES DE TRANSFERENCIA GRACOS"/>
    <m/>
    <m/>
    <m/>
    <m/>
    <m/>
    <m/>
    <n v="4388883.1900000004"/>
    <n v="0"/>
    <s v="NO_CONCILIADO"/>
    <m/>
    <m/>
  </r>
  <r>
    <x v="7"/>
    <m/>
    <x v="7"/>
    <x v="212"/>
    <s v="T04521900001"/>
    <s v="DEV"/>
    <n v="452190"/>
    <m/>
    <s v="CONTABILIZACION ORDENES DE TRANSFERENCIA GRACOS"/>
    <m/>
    <m/>
    <m/>
    <m/>
    <m/>
    <m/>
    <n v="3728360.68"/>
    <n v="0"/>
    <s v="NO_CONCILIADO"/>
    <m/>
    <m/>
  </r>
  <r>
    <x v="7"/>
    <m/>
    <x v="7"/>
    <x v="212"/>
    <s v="T04521920001"/>
    <s v="DEV"/>
    <n v="452192"/>
    <m/>
    <s v="CONTABILIZACION ORDENES DE TRANSFERENCIA GRACOS"/>
    <m/>
    <m/>
    <m/>
    <m/>
    <m/>
    <m/>
    <n v="3717834.14"/>
    <n v="0"/>
    <s v="NO_CONCILIADO"/>
    <m/>
    <m/>
  </r>
  <r>
    <x v="7"/>
    <m/>
    <x v="7"/>
    <x v="212"/>
    <s v="T04521940001"/>
    <s v="DEV"/>
    <n v="452194"/>
    <m/>
    <s v="CONTABILIZACION ORDENES DE TRANSFERENCIA GRACOS"/>
    <m/>
    <m/>
    <m/>
    <m/>
    <m/>
    <m/>
    <n v="982027.59"/>
    <n v="0"/>
    <s v="NO_CONCILIADO"/>
    <m/>
    <m/>
  </r>
  <r>
    <x v="7"/>
    <m/>
    <x v="7"/>
    <x v="212"/>
    <s v="T04521960001"/>
    <s v="DEV"/>
    <n v="452196"/>
    <m/>
    <s v="CONTABILIZACION ORDENES DE TRANSFERENCIA GRACOS"/>
    <m/>
    <m/>
    <m/>
    <m/>
    <m/>
    <m/>
    <n v="10211468.16"/>
    <n v="0"/>
    <s v="NO_CONCILIADO"/>
    <m/>
    <m/>
  </r>
  <r>
    <x v="7"/>
    <m/>
    <x v="7"/>
    <x v="212"/>
    <s v="T04521980001"/>
    <s v="DEV"/>
    <n v="452198"/>
    <m/>
    <s v="CONTABILIZACION ORDENES DE TRANSFERENCIA GRACOS"/>
    <m/>
    <m/>
    <m/>
    <m/>
    <m/>
    <m/>
    <n v="2697254.11"/>
    <n v="0"/>
    <s v="NO_CONCILIADO"/>
    <m/>
    <m/>
  </r>
  <r>
    <x v="7"/>
    <m/>
    <x v="7"/>
    <x v="212"/>
    <s v="T04522000001"/>
    <s v="DEV"/>
    <n v="452200"/>
    <m/>
    <s v="CONTABILIZACION ORDENES DE TRANSFERENCIA GRACOS"/>
    <m/>
    <m/>
    <m/>
    <m/>
    <m/>
    <m/>
    <n v="10240380.449999999"/>
    <n v="0"/>
    <s v="NO_CONCILIADO"/>
    <m/>
    <m/>
  </r>
  <r>
    <x v="7"/>
    <m/>
    <x v="7"/>
    <x v="212"/>
    <s v="T04522020001"/>
    <s v="DEV"/>
    <n v="452202"/>
    <m/>
    <s v="CONTABILIZACION ORDENES DE TRANSFERENCIA GRACOS"/>
    <m/>
    <m/>
    <m/>
    <m/>
    <m/>
    <m/>
    <n v="1884033.01"/>
    <n v="0"/>
    <s v="NO_CONCILIADO"/>
    <m/>
    <m/>
  </r>
  <r>
    <x v="7"/>
    <m/>
    <x v="7"/>
    <x v="212"/>
    <s v="T04522040001"/>
    <s v="DEV"/>
    <n v="452204"/>
    <m/>
    <s v="CONTABILIZACION ORDENES DE TRANSFERENCIA GRACOS"/>
    <m/>
    <m/>
    <m/>
    <m/>
    <m/>
    <m/>
    <n v="1878713.69"/>
    <n v="0"/>
    <s v="NO_CONCILIADO"/>
    <m/>
    <m/>
  </r>
  <r>
    <x v="7"/>
    <m/>
    <x v="7"/>
    <x v="212"/>
    <s v="T04522060001"/>
    <s v="DEV"/>
    <n v="452206"/>
    <m/>
    <s v="CONTABILIZACION ORDENES DE TRANSFERENCIA GRACOS"/>
    <m/>
    <m/>
    <m/>
    <m/>
    <m/>
    <m/>
    <n v="496242.86"/>
    <n v="0"/>
    <s v="NO_CONCILIADO"/>
    <m/>
    <m/>
  </r>
  <r>
    <x v="7"/>
    <m/>
    <x v="7"/>
    <x v="212"/>
    <s v="T04522080001"/>
    <s v="DEV"/>
    <n v="452208"/>
    <m/>
    <s v="CONTABILIZACION ORDENES DE TRANSFERENCIA GRACOS"/>
    <m/>
    <m/>
    <m/>
    <m/>
    <m/>
    <m/>
    <n v="12721273.66"/>
    <n v="0"/>
    <s v="NO_CONCILIADO"/>
    <m/>
    <m/>
  </r>
  <r>
    <x v="7"/>
    <m/>
    <x v="7"/>
    <x v="212"/>
    <s v="T04522100001"/>
    <s v="DEV"/>
    <n v="452210"/>
    <m/>
    <s v="CONTABILIZACION ORDENES DE TRANSFERENCIA GRACOS"/>
    <m/>
    <m/>
    <m/>
    <m/>
    <m/>
    <m/>
    <n v="12473044.83"/>
    <n v="0"/>
    <s v="NO_CONCILIADO"/>
    <m/>
    <m/>
  </r>
  <r>
    <x v="7"/>
    <m/>
    <x v="7"/>
    <x v="212"/>
    <s v="T04522120001"/>
    <s v="DEV"/>
    <n v="452212"/>
    <m/>
    <s v="CONTABILIZACION ORDENES DE TRANSFERENCIA GRACOS"/>
    <m/>
    <m/>
    <m/>
    <m/>
    <m/>
    <m/>
    <n v="15994723.449999999"/>
    <n v="0"/>
    <s v="NO_CONCILIADO"/>
    <m/>
    <m/>
  </r>
  <r>
    <x v="7"/>
    <m/>
    <x v="7"/>
    <x v="212"/>
    <s v="T04522140001"/>
    <s v="DEV"/>
    <n v="452214"/>
    <m/>
    <s v="CONTABILIZACION ORDENES DE TRANSFERENCIA GRACOS"/>
    <m/>
    <m/>
    <m/>
    <m/>
    <m/>
    <m/>
    <n v="6160340.5700000003"/>
    <n v="0"/>
    <s v="NO_CONCILIADO"/>
    <m/>
    <m/>
  </r>
  <r>
    <x v="7"/>
    <m/>
    <x v="7"/>
    <x v="212"/>
    <s v="T04522160001"/>
    <s v="DEV"/>
    <n v="452216"/>
    <m/>
    <s v="CONTABILIZACION ORDENES DE TRANSFERENCIA GRACOS"/>
    <m/>
    <m/>
    <m/>
    <m/>
    <m/>
    <m/>
    <n v="71666577.090000004"/>
    <n v="0"/>
    <s v="NO_CONCILIADO"/>
    <m/>
    <m/>
  </r>
  <r>
    <x v="7"/>
    <m/>
    <x v="7"/>
    <x v="212"/>
    <s v="T04522180001"/>
    <s v="DEV"/>
    <n v="452218"/>
    <m/>
    <s v="CONTABILIZACION ORDENES DE TRANSFERENCIA GRACOS"/>
    <m/>
    <m/>
    <m/>
    <m/>
    <m/>
    <m/>
    <n v="30802254.07"/>
    <n v="0"/>
    <s v="NO_CONCILIADO"/>
    <m/>
    <m/>
  </r>
  <r>
    <x v="7"/>
    <m/>
    <x v="7"/>
    <x v="212"/>
    <s v="T04522200001"/>
    <s v="DEV"/>
    <n v="452220"/>
    <m/>
    <s v="CONTABILIZACION ORDENES DE TRANSFERENCIA GRACOS"/>
    <m/>
    <m/>
    <m/>
    <m/>
    <m/>
    <m/>
    <n v="5467596.1600000001"/>
    <n v="0"/>
    <s v="NO_CONCILIADO"/>
    <m/>
    <m/>
  </r>
  <r>
    <x v="7"/>
    <m/>
    <x v="7"/>
    <x v="212"/>
    <s v="T04522220001"/>
    <s v="DEV"/>
    <n v="452222"/>
    <m/>
    <s v="CONTABILIZACION ORDENES DE TRANSFERENCIA GRACOS"/>
    <m/>
    <m/>
    <m/>
    <m/>
    <m/>
    <m/>
    <n v="8299.09"/>
    <n v="0"/>
    <s v="NO_CONCILIADO"/>
    <m/>
    <m/>
  </r>
  <r>
    <x v="7"/>
    <m/>
    <x v="7"/>
    <x v="212"/>
    <s v="T04522240001"/>
    <s v="DEV"/>
    <n v="452224"/>
    <m/>
    <s v="CONTABILIZACION ORDENES DE TRANSFERENCIA GRACOS"/>
    <m/>
    <m/>
    <m/>
    <m/>
    <m/>
    <m/>
    <n v="13036.74"/>
    <n v="0"/>
    <s v="NO_CONCILIADO"/>
    <m/>
    <m/>
  </r>
  <r>
    <x v="7"/>
    <m/>
    <x v="7"/>
    <x v="212"/>
    <s v="T04522260001"/>
    <s v="DEV"/>
    <n v="452226"/>
    <m/>
    <s v="CONTABILIZACION ORDENES DE TRANSFERENCIA GRACOS"/>
    <m/>
    <m/>
    <m/>
    <m/>
    <m/>
    <m/>
    <n v="460.1"/>
    <n v="0"/>
    <s v="NO_CONCILIADO"/>
    <m/>
    <m/>
  </r>
  <r>
    <x v="69"/>
    <m/>
    <x v="69"/>
    <x v="212"/>
    <s v="B21570130002"/>
    <s v="BOD"/>
    <n v="2157013"/>
    <m/>
    <s v="00078031111 DEP.DE CHEQ.AJENOS,RET.DE CAM.,CONCEPTO: DEVOLUCION DE DEPÓSITOS  DE BENEFICIARIOS DEL PROGRAMA DE MOTORES,DEP.: ENTIDAD EJECUTORA DE CONVERSION A GNV , PROCEDENCIA: BANCO UNION S.A., CHEQUE: 243, FECHA DE EMISION:27/11/2023"/>
    <m/>
    <m/>
    <m/>
    <m/>
    <m/>
    <m/>
    <n v="0"/>
    <n v="1001"/>
    <s v="NO_CONCILIADO"/>
    <m/>
    <m/>
  </r>
  <r>
    <x v="0"/>
    <m/>
    <x v="0"/>
    <x v="212"/>
    <s v="O21570230002"/>
    <s v="BOD"/>
    <n v="2157023"/>
    <m/>
    <s v="00099021001 DEPOSITO DE EFECTIVO, DEPOSITANTE: CARLOS ANTONIO PADILLA, CONCEPTO: DEVOLUCION DE HABERES, CUENTA DE DEPOSITO: CUENTA UNICA DEL TESORO"/>
    <m/>
    <m/>
    <m/>
    <m/>
    <m/>
    <m/>
    <n v="0"/>
    <n v="1500"/>
    <s v="NO_CONCILIADO"/>
    <m/>
    <m/>
  </r>
  <r>
    <x v="15"/>
    <m/>
    <x v="15"/>
    <x v="212"/>
    <s v="B21570540002"/>
    <s v="BOD"/>
    <n v="2157054"/>
    <m/>
    <s v="00513212001 DEP.DE CHEQ.AJENOS,RET.DE CAM.,CONCEPTO: REVERSION DE FONDOS,DEP.: YPFB , PROCEDENCIA: BANCO UNION S.A., CHEQUE: 629, FECHA DE EMISION:28/11/2023"/>
    <m/>
    <m/>
    <m/>
    <m/>
    <m/>
    <m/>
    <n v="0"/>
    <n v="1260"/>
    <s v="NO_CONCILIADO"/>
    <m/>
    <m/>
  </r>
  <r>
    <x v="2"/>
    <m/>
    <x v="2"/>
    <x v="212"/>
    <s v="O21570940002"/>
    <s v="BOD"/>
    <n v="2157094"/>
    <m/>
    <s v="00086011102 DEPOSITO DE EFECTIVO, DEPOSITANTE: EMPRESA DE TRANSPORTE DE COMBUSTIBLE TRANSTELL, CONCEPTO: MMAA-MULTAS POR CONTRAVENCIONES A LA LEY DE MEDIO AMBIENTE, CUENTA DE DEPOSITO: CUENTA UNICA DEL TESORO"/>
    <m/>
    <m/>
    <m/>
    <m/>
    <m/>
    <m/>
    <n v="0"/>
    <n v="3474"/>
    <s v="NO_CONCILIADO"/>
    <m/>
    <m/>
  </r>
  <r>
    <x v="23"/>
    <m/>
    <x v="23"/>
    <x v="212"/>
    <s v="O21571270002"/>
    <s v="BOD"/>
    <n v="2157127"/>
    <m/>
    <s v="00099021001 DEPOSITO DE EFECTIVO, DEPOSITANTE: RONALD RODOLFO VEGA OBLITAS, CONCEPTO: DEVOLUCION - PASAJE AEREO - PENALIDAD, CUENTA DE DEPOSITO: CUENTA UNICA DEL TESORO/DJBR"/>
    <m/>
    <m/>
    <m/>
    <m/>
    <m/>
    <m/>
    <n v="0"/>
    <n v="60"/>
    <s v="NO_CONCILIADO"/>
    <m/>
    <m/>
  </r>
  <r>
    <x v="15"/>
    <m/>
    <x v="15"/>
    <x v="213"/>
    <s v="G25010450001"/>
    <s v="CVD"/>
    <n v="2501045"/>
    <m/>
    <s v="COBRO COSTOS DE PAPELERIA SEGUN TRANSFERENCIA DEL EXTERIOR POR ORDEN DE INVERSIONES SAN ISIDRO S.A., FECHA VALOR 29/11/2023 LIB. 00513062002 YPFB - EXPORTACIÓN DE GLP Y OTROS-BOLIVIANOS"/>
    <m/>
    <m/>
    <m/>
    <m/>
    <m/>
    <m/>
    <n v="50"/>
    <n v="0"/>
    <s v="NO_CONCILIADO"/>
    <m/>
    <m/>
  </r>
  <r>
    <x v="52"/>
    <m/>
    <x v="52"/>
    <x v="213"/>
    <s v="F0014935"/>
    <s v="DAU"/>
    <n v="7069038"/>
    <m/>
    <s v="A:00041014101 Débito Automático por incumplimiento del Gobierno Autónomo Municipal de Vinto (GAM VIN), al Convenio Intergubernativo de fecha 26 de febrero de 2018, suscrito entre el Ministerio de Desarrollo Productivo y Economía Plural y el GAM VIN correspondiente a la “Dotación de equipos de computación a las Unidades Educativas Fiscales y de Convenio del Subsistema de Educación Regular del Municipio”."/>
    <m/>
    <m/>
    <m/>
    <m/>
    <m/>
    <m/>
    <n v="0"/>
    <n v="791056"/>
    <s v="NO_CONCILIADO"/>
    <m/>
    <m/>
  </r>
  <r>
    <x v="60"/>
    <m/>
    <x v="60"/>
    <x v="213"/>
    <s v="B21573400002"/>
    <s v="BOD"/>
    <n v="2157340"/>
    <m/>
    <s v="00212014306 DEP.DE CHEQ.AJENOS,RET.DE CAM.,CONCEPTO: DEVOLUCION RETENCIONES REALIZADA A CONSULTORES PRO SANEA,DEP.: RESP. TESORERIA -C. SALCEDO , PROCEDENCIA: BANCO UNION S.A., CHEQUE: 5855, FECHA DE EMISION:21/11/2023"/>
    <m/>
    <m/>
    <m/>
    <m/>
    <m/>
    <m/>
    <n v="0"/>
    <n v="56227.360000000001"/>
    <s v="NO_CONCILIADO"/>
    <m/>
    <m/>
  </r>
  <r>
    <x v="40"/>
    <m/>
    <x v="40"/>
    <x v="213"/>
    <s v="B21573450002"/>
    <s v="BOD"/>
    <n v="2157345"/>
    <m/>
    <s v="00291014366 DEP.DE CHEQ.AJENOS,RET.DE CAM.,CONCEPTO: LIQUID. SALDOS EUROESTUDIOS-ESSING SERV. SUPERV. CARRETERA MONTEAGUDO IPATI TRAMO II MUYUPAMPA IPATI,DEP.: EUROESTUDIOS-ESSING , PROCEDENCIA: BANCO UNION S.A., CHEQUE: 188, FECHA DE EMISION:27/11/2023"/>
    <m/>
    <m/>
    <m/>
    <m/>
    <m/>
    <m/>
    <n v="0"/>
    <n v="10685.5"/>
    <s v="NO_CONCILIADO"/>
    <m/>
    <m/>
  </r>
  <r>
    <x v="0"/>
    <m/>
    <x v="0"/>
    <x v="213"/>
    <s v="O21573590002"/>
    <s v="BOD"/>
    <n v="2157359"/>
    <m/>
    <s v="00099021001 DEPOSITO DE EFECTIVO, DEPOSITANTE: NAZARIO TORRES RIVERA, CONCEPTO: DEVOLUCION DE PAGO DE VIATICOS EN DEMASIA GESTION 2022 DEL C-31 PREVENTIVO N° 972, CUENTA DE DEPOSITO: CUENTA UNICA DEL TESORO"/>
    <m/>
    <m/>
    <m/>
    <m/>
    <m/>
    <m/>
    <n v="0"/>
    <n v="69.5"/>
    <s v="NO_CONCILIADO"/>
    <m/>
    <m/>
  </r>
  <r>
    <x v="41"/>
    <m/>
    <x v="41"/>
    <x v="213"/>
    <s v="O21573720002"/>
    <s v="BOD"/>
    <n v="2157372"/>
    <m/>
    <s v="00099021001 DEPOSITO DE EFECTIVO, DEPOSITANTE: MARY ELENA HERRERA LOVERA, CONCEPTO: DEVOLUCION DE SUELDOS Y SALARIOS, CUENTA DE DEPOSITO: CUENTA UNICA DEL TESORO/DJBR"/>
    <m/>
    <m/>
    <m/>
    <m/>
    <m/>
    <m/>
    <n v="0"/>
    <n v="8122.61"/>
    <s v="NO_CONCILIADO"/>
    <m/>
    <m/>
  </r>
  <r>
    <x v="41"/>
    <m/>
    <x v="41"/>
    <x v="213"/>
    <s v="O21573760002"/>
    <s v="BOD"/>
    <n v="2157376"/>
    <m/>
    <s v="00099021001 DEPOSITO DE EFECTIVO, DEPOSITANTE: MARY ELENA HERRERA LOVERA, CONCEPTO: DEVOLUCION DE SUELDOS Y SALARIOS, CUENTA DE DEPOSITO: CUENTA UNICA DEL TESORO/DJBR"/>
    <m/>
    <m/>
    <m/>
    <m/>
    <m/>
    <m/>
    <n v="0"/>
    <n v="8122.61"/>
    <s v="NO_CONCILIADO"/>
    <m/>
    <m/>
  </r>
  <r>
    <x v="41"/>
    <m/>
    <x v="41"/>
    <x v="213"/>
    <s v="O21573770002"/>
    <s v="BOD"/>
    <n v="2157377"/>
    <m/>
    <s v="00099021001 DEPOSITO DE EFECTIVO, DEPOSITANTE: MARY ELENA HERRERA LOVERA, CONCEPTO: DEVOLUCION DE SUELDOS Y SALARIOS, CUENTA DE DEPOSITO: CUENTA UNICA DEL TESORO/DJBR"/>
    <m/>
    <m/>
    <m/>
    <m/>
    <m/>
    <m/>
    <n v="0"/>
    <n v="8122.61"/>
    <s v="NO_CONCILIADO"/>
    <m/>
    <m/>
  </r>
  <r>
    <x v="41"/>
    <m/>
    <x v="41"/>
    <x v="213"/>
    <s v="O21573780002"/>
    <s v="BOD"/>
    <n v="2157378"/>
    <m/>
    <s v="00099021001 DEPOSITO DE EFECTIVO, DEPOSITANTE: MARY ELENA HERRERA LOVERA, CONCEPTO: DEVOLUCION DE SUELDOS Y SALARIOS, CUENTA DE DEPOSITO: CUENTA UNICA DEL TESORO/DJBR"/>
    <m/>
    <m/>
    <m/>
    <m/>
    <m/>
    <m/>
    <n v="0"/>
    <n v="8122.61"/>
    <s v="NO_CONCILIADO"/>
    <m/>
    <m/>
  </r>
  <r>
    <x v="50"/>
    <m/>
    <x v="50"/>
    <x v="213"/>
    <s v="B21574100002"/>
    <s v="BOD"/>
    <n v="2157410"/>
    <m/>
    <s v="00099021001 DEP.DE CHEQ.AJENOS,RET.DE CAM.,CONCEPTO: RETENCION JUDICIAL A OSCAR LUNA PIZARRO PINTO PROCESO COACTIVO N 104/09,DEP.: MINISTERIO DE ECONOMIA Y FINANZAS PUBLICAS , PROCEDENCIA: BANCO UNION S.A., CHEQUE: 21557, FECHA DE EMISION:07/11/2023"/>
    <m/>
    <m/>
    <m/>
    <m/>
    <m/>
    <m/>
    <n v="0"/>
    <n v="2687.46"/>
    <s v="NO_CONCILIADO"/>
    <m/>
    <m/>
  </r>
  <r>
    <x v="15"/>
    <m/>
    <x v="15"/>
    <x v="213"/>
    <s v="O21574800002"/>
    <s v="BOD"/>
    <n v="2157480"/>
    <m/>
    <s v="00513102001 DEPOSITO DE EFECTIVO, DEPOSITANTE: YPFB- JORGE CHOQUE  RAFAEL, CONCEPTO: N/D 07/23 PAGO FACTURA BOA SEGUN INFORME 007/23, CUENTA DE DEPOSITO: CUENTA UNICA DEL TESORO"/>
    <m/>
    <m/>
    <m/>
    <m/>
    <m/>
    <m/>
    <n v="0"/>
    <n v="1741"/>
    <s v="NO_CONCILIADO"/>
    <m/>
    <m/>
  </r>
  <r>
    <x v="15"/>
    <m/>
    <x v="15"/>
    <x v="213"/>
    <s v="O21574810002"/>
    <s v="BOD"/>
    <n v="2157481"/>
    <m/>
    <s v="00513102001 DEPOSITO DE EFECTIVO, DEPOSITANTE: YPFB-EDWIN CHUNGARA GARCIA, CONCEPTO: N/D 06/23 PAGO FACTURA BOA  SEGUN  INFORME 007/23, CUENTA DE DEPOSITO: CUENTA UNICA DEL TESORO"/>
    <m/>
    <m/>
    <m/>
    <m/>
    <m/>
    <m/>
    <n v="0"/>
    <n v="1741"/>
    <s v="NO_CONCILIADO"/>
    <m/>
    <m/>
  </r>
  <r>
    <x v="0"/>
    <m/>
    <x v="0"/>
    <x v="213"/>
    <s v="O21574850002"/>
    <s v="BOD"/>
    <n v="2157485"/>
    <m/>
    <s v="00099021001 DEPOSITO DE EFECTIVO, DEPOSITANTE: LENNY URRELO ORTIZ, CONCEPTO: DEVOLUCION FACTURA NAABOL-ANULADA, CUENTA DE DEPOSITO: CUENTA UNICA DEL TESORO"/>
    <m/>
    <m/>
    <m/>
    <m/>
    <m/>
    <m/>
    <n v="0"/>
    <n v="15"/>
    <s v="NO_CONCILIADO"/>
    <m/>
    <m/>
  </r>
  <r>
    <x v="41"/>
    <m/>
    <x v="41"/>
    <x v="214"/>
    <s v="O21577420002"/>
    <s v="BOD"/>
    <n v="2157742"/>
    <m/>
    <s v="00046024204 DEPOSITO DE EFECTIVO, DEPOSITANTE: MIRIAM LARA MEDINA, CONCEPTO: REVERSION DE FONDOS NO UTILIZADOS DEL C-31/2015 DEL SR. MICHEL FRANCO ORTUÑO EGUEZ, CUENTA DE DEPOSITO: CUENTA UNICA DEL TESORO"/>
    <m/>
    <m/>
    <m/>
    <m/>
    <m/>
    <m/>
    <n v="0"/>
    <n v="1500"/>
    <s v="NO_CONCILIADO"/>
    <m/>
    <m/>
  </r>
  <r>
    <x v="0"/>
    <m/>
    <x v="0"/>
    <x v="214"/>
    <s v="O21577650002"/>
    <s v="BOD"/>
    <n v="2157765"/>
    <m/>
    <s v="00099021001 DEPOSITO DE EFECTIVO, DEPOSITANTE: MAGISTERIO -ADELA CARRASCO AVENDAÑO DE OROS, CONCEPTO: DEVOLUCION DE AGUINALDO 2022, CUENTA DE DEPOSITO: CUENTA UNICA DEL TESORO"/>
    <m/>
    <m/>
    <m/>
    <m/>
    <m/>
    <m/>
    <n v="0"/>
    <n v="287"/>
    <s v="NO_CONCILIADO"/>
    <m/>
    <m/>
  </r>
  <r>
    <x v="43"/>
    <m/>
    <x v="43"/>
    <x v="214"/>
    <s v="O21577680002"/>
    <s v="BOD"/>
    <n v="2157768"/>
    <m/>
    <s v="00132032001 DEPOSITO DE EFECTIVO, DEPOSITANTE: CRISTHIAN MARTIN VILLARROEL ROBERTSON, CONCEPTO: DEVOLUCION PASAJE BILLETE ELECTRONICO N°9309795864509, CUENTA DE DEPOSITO: CUENTA UNICA DEL TESORO"/>
    <m/>
    <m/>
    <m/>
    <m/>
    <m/>
    <m/>
    <n v="0"/>
    <n v="514"/>
    <s v="NO_CONCILIADO"/>
    <m/>
    <m/>
  </r>
  <r>
    <x v="68"/>
    <m/>
    <x v="68"/>
    <x v="214"/>
    <s v="O21577810002"/>
    <s v="BOD"/>
    <n v="2157781"/>
    <m/>
    <s v="00081011101 DEPOSITO DE EFECTIVO, DEPOSITANTE: HELMUT ENRRIQUE GUTIERREZ ZAPANA, CONCEPTO: REPOSICION DE CREDENCIAL, CUENTA DE DEPOSITO: CUENTA UNICA DEL TESORO"/>
    <m/>
    <m/>
    <m/>
    <m/>
    <m/>
    <m/>
    <n v="0"/>
    <n v="25"/>
    <s v="NO_CONCILIADO"/>
    <m/>
    <m/>
  </r>
  <r>
    <x v="41"/>
    <m/>
    <x v="41"/>
    <x v="214"/>
    <s v="O21577850002"/>
    <s v="BOD"/>
    <n v="2157785"/>
    <m/>
    <s v="00046171101 DEPOSITO DE EFECTIVO, DEPOSITANTE: IDETECA, CONCEPTO: SANCION POR INCUMPLIMIENTO A LA NORMA RESOLUCION ADMINISTRATIVA N°S/156, CUENTA DE DEPOSITO: CUENTA UNICA DEL TESORO"/>
    <m/>
    <m/>
    <m/>
    <m/>
    <m/>
    <m/>
    <n v="0"/>
    <n v="1000"/>
    <s v="NO_CONCILIADO"/>
    <m/>
    <m/>
  </r>
  <r>
    <x v="1"/>
    <m/>
    <x v="1"/>
    <x v="214"/>
    <s v="O21578020002"/>
    <s v="BOD"/>
    <n v="2157802"/>
    <m/>
    <s v="00099021001 DEPOSITO DE EFECTIVO, DEPOSITANTE: ALVARO MARCO ANTONIO CABA OLIVAREZ, CONCEPTO: CITE: MEFP/VTCP/DGPOT/UAIS-CPI/N°030/2016 REGULARIZACION SEPTIEMBRE-OCTUBRE 2023, CUENTA DE DEPOSITO: CUENTA UNICA DEL TESORO"/>
    <m/>
    <m/>
    <m/>
    <m/>
    <m/>
    <m/>
    <n v="0"/>
    <n v="16900"/>
    <s v="NO_CONCILIADO"/>
    <m/>
    <m/>
  </r>
  <r>
    <x v="48"/>
    <m/>
    <x v="48"/>
    <x v="214"/>
    <s v="O21578460002"/>
    <s v="BOD"/>
    <n v="2157846"/>
    <m/>
    <s v="00099021001 DEPOSITO DE EFECTIVO, DEPOSITANTE: SONIA ELDER VILDOZO VDA DE TARQUI, CONCEPTO: COBRO INDEBIDO, CUENTA DE DEPOSITO: CUENTA UNICA DEL TESORO/DJBR"/>
    <m/>
    <m/>
    <m/>
    <m/>
    <m/>
    <m/>
    <n v="0"/>
    <n v="2097.7600000000002"/>
    <s v="NO_CONCILIADO"/>
    <m/>
    <m/>
  </r>
  <r>
    <x v="71"/>
    <m/>
    <x v="71"/>
    <x v="214"/>
    <s v="B21577770002"/>
    <s v="BOD"/>
    <n v="2157777"/>
    <m/>
    <s v="00670012002 DEP.DE CHEQ.AJENOS,RET.DE CAM.,CONCEPTO: INDEMNIZACION DE 712 ACTIVOS SINIESTRADOS EN EL MES DE OCTUBRE DE LA GESTION 2019,DEP.: TRIBUNAL ELECTORAL DEPARTAMENTAL CHUQUISACA"/>
    <m/>
    <m/>
    <m/>
    <m/>
    <m/>
    <m/>
    <n v="0"/>
    <n v="760088.08"/>
    <s v="NO_CONCILIADO"/>
    <m/>
    <m/>
  </r>
  <r>
    <x v="60"/>
    <m/>
    <x v="60"/>
    <x v="214"/>
    <s v="B21577450002"/>
    <s v="BOD"/>
    <n v="2157745"/>
    <m/>
    <s v="00212012001 DEP.DE CHEQ.AJENOS,RET.DE CAM.,CONCEPTO: DEVOLUCION CREDITO FISCAL P/FACTURA NO DECLARADA DA-6,DEP.: RESP. TESORERIA-C. SALCEDO , PROCEDENCIA: BANCO UNION S.A., CHEQUE: 5858, FECHA DE EMISION:29/11/2023"/>
    <m/>
    <m/>
    <m/>
    <m/>
    <m/>
    <m/>
    <n v="0"/>
    <n v="111.15"/>
    <s v="NO_CONCILIADO"/>
    <m/>
    <m/>
  </r>
  <r>
    <x v="43"/>
    <m/>
    <x v="43"/>
    <x v="214"/>
    <s v="S10758210001"/>
    <s v="COB"/>
    <n v="1075821"/>
    <m/>
    <s v="||COMISION TRANSFERENCIA FDOS.AL EXTERIOR 0,10% S/USD 36.160,53 REEM. GASTOS COMUNICACIÓN BS220.- Y EMISION COMPROBANTE CONTABLE BS50.- REF: PAGO 26 LC I-2022-23 P/C ECEBOL A/F THYSSENKRUPP INDUSTRIAL SOLUTIONS SAU EN COMPLEMENTO A COMPROBANTE S-1075820 DE LA FECHA. LIB: 00132032001 ECEBOL - GESTION OPERATIVA REF: COMISIONES PAGO 26 LC I-2022-23"/>
    <m/>
    <m/>
    <m/>
    <m/>
    <m/>
    <m/>
    <n v="518.05999999999995"/>
    <n v="0"/>
    <s v="NO_CONCILIADO"/>
    <m/>
    <m/>
  </r>
  <r>
    <x v="1"/>
    <m/>
    <x v="1"/>
    <x v="214"/>
    <s v="J05752850002"/>
    <s v="NTE"/>
    <n v="7076393"/>
    <m/>
    <s v="A:00099021001 Transferencia que realizamos a solicitud de la Unidad de Administración e Información Salarial mediante nota CITE: MEFP/VTCP/DGPOT/UAIS/No 1873/2023, informe MEFP/VTCP/DGPOT/UAIS/No.161/2023 para la reversión definitiva de 6 Boletas de Pago solicitadas por varias entidades consignadas en el comprobante de pago No. 19059 H.R. 2023-14092-R"/>
    <m/>
    <m/>
    <m/>
    <m/>
    <m/>
    <m/>
    <n v="0"/>
    <n v="25565.39"/>
    <s v="NO_CONCILIADO"/>
    <m/>
    <m/>
  </r>
  <r>
    <x v="52"/>
    <m/>
    <x v="52"/>
    <x v="214"/>
    <s v="F0014944"/>
    <s v="DAU"/>
    <n v="7011382"/>
    <m/>
    <s v="A:00041014101 Débito Automático por incumplimiento del Gobierno Autónomo Municipal de Puerto Villarroel (GAM PVI), al Convenio Intergubernativo (Equipos de Computación) de fecha 27 de marzo de 2018, suscrito entre el Ministerio de Desarrollo Productivo y Economía Plural y el GAM PVI para el programa “Dotación de Equipos de Computación a las Unidades Educativas Fiscales y de Convenio del Subsistema de Educación Regular del Municipio, para el Quinto año de Secundaria y cubrir el Crecimiento Vegeta"/>
    <m/>
    <m/>
    <m/>
    <m/>
    <m/>
    <m/>
    <n v="0"/>
    <n v="84564"/>
    <s v="NO_CONCILIADO"/>
    <m/>
    <m/>
  </r>
  <r>
    <x v="52"/>
    <m/>
    <x v="52"/>
    <x v="214"/>
    <s v="F0014944"/>
    <s v="DAU"/>
    <n v="7072197"/>
    <m/>
    <s v="A:00041014101 Débito Automático al GAM Tarija, por incumplimiento al Convenio Intergubernativo de fecha 25 de agosto de 2014, suscrito entre el Ministerio de Desarrollo Productivo y Economía Plural y el GAM Tarija, para el programa “Revolución Tecnológica en la Educación”."/>
    <m/>
    <m/>
    <m/>
    <m/>
    <m/>
    <m/>
    <n v="0"/>
    <n v="391957"/>
    <s v="NO_CONCILIADO"/>
    <m/>
    <m/>
  </r>
  <r>
    <x v="78"/>
    <m/>
    <x v="78"/>
    <x v="214"/>
    <s v="F0014944"/>
    <s v="DAU"/>
    <n v="7068719"/>
    <m/>
    <s v="A:00373024105 Débito Automático al GAM San José, por incumplimiento al Convenio Intergubernativo de Financiamiento FDI/CONV/Nº537/2017 de fecha 09 de noviembre de 2017, suscrito entre el Fondo de Desarrollo Indígena y el GAM San José, para el proyecto “Mejoramiento de Cultivo de Maíz en Comunidades del Municipio de San José de Chiquitos”."/>
    <m/>
    <m/>
    <m/>
    <m/>
    <m/>
    <m/>
    <n v="0"/>
    <n v="2749953.48"/>
    <s v="NO_CONCILIADO"/>
    <m/>
    <m/>
  </r>
  <r>
    <x v="61"/>
    <m/>
    <x v="61"/>
    <x v="214"/>
    <s v="Q19184610002"/>
    <s v="CRV"/>
    <n v="1918461"/>
    <m/>
    <s v="NUMERO DE LIBRETA CUT: 00283012001 OPERACIÓN E18 TRANSFERENCIA DEL SISTEMA FINANCIERO POR CUENTA DE TERCEROS A LA CUT SOL. ESC. DE ALMACENERA BOLIVIANA S.A."/>
    <m/>
    <m/>
    <m/>
    <m/>
    <m/>
    <m/>
    <n v="0"/>
    <n v="285399.39"/>
    <s v="NO_CONCILIADO"/>
    <m/>
    <m/>
  </r>
  <r>
    <x v="78"/>
    <m/>
    <x v="78"/>
    <x v="214"/>
    <s v="Q19186320002"/>
    <s v="CRV"/>
    <n v="1918632"/>
    <m/>
    <s v="NUMERO DE LIBRETA CUT: 00373024105 OPERACIÓN E75 TRANSFERENCIA DE LA CUENTA FISCAL BUN A LA CUT EN MN TRANSFERENCIA DE FONDOS A SOLICITUD DE: GOB. AUTONOMO MCPAL. MOJINETE - CUENTA UNICA MUNICIPAL - CUM CITE. GAM-MOJ/SAF-CMQ/NÂ°068/2023 CTA. 3987 LIBRETA NÂ°00373024105"/>
    <m/>
    <m/>
    <m/>
    <m/>
    <m/>
    <m/>
    <n v="0"/>
    <n v="2"/>
    <s v="NO_CONCILIADO"/>
    <m/>
    <m/>
  </r>
  <r>
    <x v="78"/>
    <m/>
    <x v="78"/>
    <x v="214"/>
    <s v="Q19186340002"/>
    <s v="CRV"/>
    <n v="1918634"/>
    <m/>
    <s v="NUMERO DE LIBRETA CUT: 00373024105 OPERACIÓN E75 TRANSFERENCIA DE LA CUENTA FISCAL BUN A LA CUT EN MN TRANSFERENCIA DE FONDOS A SOLICITUD DE: GOB. AUTONOMO MCPAL. MOJINETE - CUENTA UNICA MUNICIPAL - CUM CITE. GAM-MOJ/SAF-CMQ/NÂ°067/2023 CTA. 3987 LIBRETA NÂ°00373024105"/>
    <m/>
    <m/>
    <m/>
    <m/>
    <m/>
    <m/>
    <n v="0"/>
    <n v="52974.27"/>
    <s v="NO_CONCILIADO"/>
    <m/>
    <m/>
  </r>
  <r>
    <x v="78"/>
    <m/>
    <x v="78"/>
    <x v="214"/>
    <s v="Q19186370002"/>
    <s v="CRV"/>
    <n v="1918637"/>
    <m/>
    <s v="NUMERO DE LIBRETA CUT: 00373024105 OPERACIÓN E75 TRANSFERENCIA DE LA CUENTA FISCAL BUN A LA CUT EN MN TRANSFERENCIA DE FONDOS A SOLICITUD DE: GOB. AUTONOMO MCPAL. CHAQUI - CUENTA UNICA MUNICIPAL - CUM CITE. MAEGAMCH NO0336/2023 CTA. 3987 LIBRETA NÂ°00373024105 FDI-TRANSFERENCIAS PROGRAMAS Y/O PR"/>
    <m/>
    <m/>
    <m/>
    <m/>
    <m/>
    <m/>
    <n v="0"/>
    <n v="139.30000000000001"/>
    <s v="NO_CONCILIADO"/>
    <m/>
    <m/>
  </r>
  <r>
    <x v="78"/>
    <m/>
    <x v="78"/>
    <x v="214"/>
    <s v="Q19186530002"/>
    <s v="CRV"/>
    <n v="1918653"/>
    <m/>
    <s v="NUMERO DE LIBRETA CUT: 00373024105 OPERACIÓN E75 TRANSFERENCIA DE LA CUENTA FISCAL BUN A LA CUT EN MN TRANSFERENCIA DE FONDOS A SOLICITUD DE: GOBIERNO AUTONOMO MUNICIPAL DE EUCALIPTUS, CITE: GAME/196/2023 CUENTA CUT 3987 LIBRETA NÂ° 00373024105"/>
    <m/>
    <m/>
    <m/>
    <m/>
    <m/>
    <m/>
    <n v="0"/>
    <n v="6547.55"/>
    <s v="NO_CONCILIADO"/>
    <m/>
    <m/>
  </r>
  <r>
    <x v="77"/>
    <m/>
    <x v="77"/>
    <x v="214"/>
    <s v="Q19186550002"/>
    <s v="CRV"/>
    <n v="1918655"/>
    <m/>
    <s v="NUMERO DE LIBRETA CUT: 00099024113 OPERACIÓN E75 TRANSFERENCIA DE LA CUENTA FISCAL BUN A LA CUT EN MN TRANSFERENCIA DE FONDOS A SOLICITUD DE: GOBIERNO AUTONOMO MUNICIPAL DE MONTERO, CITE: GAMM-MAE-OF.NÂ°0878/2023 CUENTA CUT 3987 LIBRETA NÂ° 00099024113"/>
    <m/>
    <m/>
    <m/>
    <m/>
    <m/>
    <m/>
    <n v="0"/>
    <n v="1190562.05"/>
    <s v="NO_CONCILIADO"/>
    <m/>
    <m/>
  </r>
  <r>
    <x v="79"/>
    <m/>
    <x v="79"/>
    <x v="214"/>
    <s v="S10758720003"/>
    <s v="COB"/>
    <n v="1075872"/>
    <m/>
    <s v="||TRANSFERENCIA DE FONDOS S/G MENSAJE SWIFT NRO.20103, EN ATENCION A NOTA: DGAC/3568/2023 DE F.15/6/2023 (HRE-TGL-9395) ENVIADO POR LA DIRECCION GENERAL DE AERONAUTICA CIVIL (SECTOR PÚBLICO). DEBITO DE LA LIBRETA 00117012001 DGAC, REPOSICION ÚTILES DE ESCRITORIO."/>
    <m/>
    <m/>
    <m/>
    <m/>
    <m/>
    <m/>
    <n v="50"/>
    <n v="0"/>
    <s v="NO_CONCILIADO"/>
    <m/>
    <m/>
  </r>
  <r>
    <x v="15"/>
    <m/>
    <x v="15"/>
    <x v="214"/>
    <s v="S10758400001"/>
    <s v="COB"/>
    <n v="1075840"/>
    <m/>
    <s v="'COBRO DE'||ÚTILES DE ESCRITORIO POR EL COMPROBANTE NRO. 1075839 DE LA FECHA, S/G. NOTA CITE PRS/GAFC-1382 DFC-423/2023 DE FECHA 14/06/2023 (HRE-TGL-9344) ENVIADA POR YACIMIENTOS PETROLIFEROS FISCALES BOLIVIANOS. DEBITO DE LA LIBRETA 00513022001 YPFB  OPERACIONES."/>
    <m/>
    <m/>
    <m/>
    <m/>
    <m/>
    <m/>
    <n v="50"/>
    <n v="0"/>
    <s v="NO_CONCILIADO"/>
    <m/>
    <m/>
  </r>
  <r>
    <x v="79"/>
    <m/>
    <x v="79"/>
    <x v="214"/>
    <s v="S10758440003"/>
    <s v="COB"/>
    <n v="1075844"/>
    <m/>
    <s v="||TRANSFERENCIA DE FONDOS S/G MENSAJE SWIFT NRO.20031, EN ATENCION A NOTA: DGAC/3568/2023 DE F.15/6/2023 (HRE-TGL-9395) ENVIADO POR LA DIRECCION GENERAL DE AERONAUTICA CIVIL (SECTOR PÚBLICO). DEBITO DE LA LIBRETA 00117012001 DGAC, REPOSICION ÚTILES DE ESCRITORIO."/>
    <m/>
    <m/>
    <m/>
    <m/>
    <m/>
    <m/>
    <n v="50"/>
    <n v="0"/>
    <s v="NO_CONCILIADO"/>
    <m/>
    <m/>
  </r>
  <r>
    <x v="15"/>
    <m/>
    <x v="15"/>
    <x v="214"/>
    <s v="G25035050001"/>
    <s v="CVD"/>
    <n v="2503505"/>
    <m/>
    <s v="COBRO COSTOS DE PAPELERIA SEGUN TRANSFERENCIA DEL EXTERIOR POR ORDEN DE ENERGIA ARGENTINA SA. FECHA VALOR 01/12/2023, REF.: INV/EXA-GJA-146/23 INV/CGS-GJA-110/23 RFB/GAS NATURAL LIB. 00513012007 YPFB - RECURSOS NACIONALIZACIÓN"/>
    <m/>
    <m/>
    <m/>
    <m/>
    <m/>
    <m/>
    <n v="50"/>
    <n v="0"/>
    <s v="NO_CONCILIADO"/>
    <m/>
    <m/>
  </r>
  <r>
    <x v="15"/>
    <m/>
    <x v="15"/>
    <x v="214"/>
    <s v="G25035070001"/>
    <s v="CVD"/>
    <n v="2503507"/>
    <m/>
    <s v="COBRO COSTOS DE PAPELERIA SEGUN TRANSFERENCIA DEL EXTERIOR POR ORDEN DE ENERGIA ARGENTINA SA. FECHA VALOR 01/12/2023, REF.: INV/EXA-GJA-147 ND 113 RFB/GAS NATURAL LIB. 00513012007 YPFB - RECURSOS NACIONALIZACIÓN"/>
    <m/>
    <m/>
    <m/>
    <m/>
    <m/>
    <m/>
    <n v="50"/>
    <n v="0"/>
    <s v="NO_CONCILIADO"/>
    <m/>
    <m/>
  </r>
  <r>
    <x v="15"/>
    <m/>
    <x v="15"/>
    <x v="214"/>
    <s v="S10759330001"/>
    <s v="COB"/>
    <n v="1075933"/>
    <m/>
    <s v="'COBRO DE'||ÚTILES DE ESCRITORIO POR EL COMPROBANTE N°1075930 SEGÚN NOTA CITE: GAFC-3005/DFC/URTE-0535/2023 DE LA FECHA ENVIADA POR DE YACIMIENTOS PETROLÍFEROS FISCALES BOLIVIANOS (HRE-TSO-1580) (ORIGINAL CURSA COMPROBANTE N°1075923). (SECTOR PÚBLICO). DÉBITO DE LA LIBRETA 00513022001 YPFB - OPERACIONES, REPOSICIÓN DE ÚTILES DE ESCRITORIO."/>
    <m/>
    <m/>
    <m/>
    <m/>
    <m/>
    <m/>
    <n v="50"/>
    <n v="0"/>
    <s v="NO_CONCILIADO"/>
    <m/>
    <m/>
  </r>
  <r>
    <x v="15"/>
    <m/>
    <x v="15"/>
    <x v="214"/>
    <s v="S10759280001"/>
    <s v="COB"/>
    <n v="1075928"/>
    <m/>
    <s v="'COBRO DE'||ÚTILES DE ESCRITORIO POR EL COMPROBANTE NRO. 1075924 DE LA FECHA, S/G. NOTA CITE:GAFC-3005/DFC/URTE-0535/2023 DE FECHA 01/12/2023 (HRE-TSO-1580) ENVIADA POR YACIMIENTOS PETROLIFEROS FISCALES BOLIVIANOS. DEBITO DE LA LIBRETA 00513022001 YPFB  OPERACIONES."/>
    <m/>
    <m/>
    <m/>
    <m/>
    <m/>
    <m/>
    <n v="50"/>
    <n v="0"/>
    <s v="NO_CONCILIADO"/>
    <m/>
    <m/>
  </r>
  <r>
    <x v="15"/>
    <m/>
    <x v="15"/>
    <x v="214"/>
    <s v="S10759270001"/>
    <s v="COB"/>
    <n v="1075927"/>
    <m/>
    <s v="'COBRO DE'||UTILES DE ESCRITORIO POR EL COMPROBANTE NRO.1075926 DE LA FECHA, S/G NOTA GAFC-3005/DFC/URTE-0535/2023 DE FECHA 1/12/2023 (HRE-TSO-1580) ENVIADO POR YACIMIENTOS PETROLIFEROS FISCALES BOLIVIANOS. DÉBITO DE LA LIBRETA 00513022001 YPFB-&quot;OPERACIONES&quot; COBRO DE ÚTILES DE ESCRITORIO."/>
    <m/>
    <m/>
    <m/>
    <m/>
    <m/>
    <m/>
    <n v="50"/>
    <n v="0"/>
    <s v="NO_CONCILIADO"/>
    <m/>
    <m/>
  </r>
  <r>
    <x v="15"/>
    <m/>
    <x v="15"/>
    <x v="214"/>
    <s v="S10759250001"/>
    <s v="COB"/>
    <n v="1075925"/>
    <m/>
    <s v="'COBRO DE'||UTILES DE ESCRITORIO POR EL COMPROBANTE NRO.1075923 DE LA FECHA, S/G NOTA GAFC-3005/DFC/URTE-0535/2023 DE FECHA 1/12/2023 (HRE-TSO-1580) ENVIADO POR YACIMIENTOS PETROLIFEROS FISCALES BOLIVIANOS. DÉBITO DE LA LIBRETA 00513022001 YPFB-&quot;OPERACIONES&quot; COBRO DE ÚTILES DE ESCRITORIO."/>
    <m/>
    <m/>
    <m/>
    <m/>
    <m/>
    <m/>
    <n v="50"/>
    <n v="0"/>
    <s v="NO_CONCILIADO"/>
    <m/>
    <m/>
  </r>
  <r>
    <x v="78"/>
    <m/>
    <x v="78"/>
    <x v="214"/>
    <s v="S10759620003"/>
    <s v="CRV"/>
    <n v="1075962"/>
    <m/>
    <s v="'TRANSFERENCIA DE FONDOS||P/ ORDEN DE PAGO S/G.NOTA CITE: MEFP/VTCP/DGAFT/UOIET/TES/N°1504/2023 DE F.15/06/23 DEL MEFP (HRE-TSO-895) Y CORREO ELECT.DEL BUN, POR INCUMPLIMIENTO A OBLIG.DEL GAM CLL,CORRESP.AL CONVENIO INTERGUBERNATIVO DE FINANCIAMIENTO FDI/CONV/N°0571/2017 ABONO A LA LIB.N°00373024105 FDI-TRANSFERENCIAS PROGRAMAS Y/O PROYECTOS (TGN/IDH)"/>
    <m/>
    <m/>
    <m/>
    <m/>
    <m/>
    <m/>
    <n v="0"/>
    <n v="299000.15000000002"/>
    <s v="NO_CONCILIADO"/>
    <m/>
    <m/>
  </r>
  <r>
    <x v="1"/>
    <m/>
    <x v="1"/>
    <x v="215"/>
    <s v="O21580310002"/>
    <s v="BOD"/>
    <n v="2158031"/>
    <m/>
    <s v="00099021001 DEPOSITO DE EFECTIVO, DEPOSITANTE: ALBERTINA GUTIERREZ QUISPE, CONCEPTO: DEVOLUCION DE RETROACTIVO, CUENTA DE DEPOSITO: CUENTA UNICA DEL TESORO"/>
    <m/>
    <m/>
    <m/>
    <m/>
    <m/>
    <m/>
    <n v="0"/>
    <n v="810"/>
    <s v="NO_CONCILIADO"/>
    <m/>
    <m/>
  </r>
  <r>
    <x v="0"/>
    <m/>
    <x v="0"/>
    <x v="215"/>
    <s v="O21580420002"/>
    <s v="BOD"/>
    <n v="2158042"/>
    <m/>
    <s v="00099021001 DEPOSITO DE EFECTIVO, DEPOSITANTE: HIPOLITO CHOQUEHUANCA, CONCEPTO: NOTA DE CARGO, CUENTA DE DEPOSITO: CUENTA UNICA DEL TESORO"/>
    <m/>
    <m/>
    <m/>
    <m/>
    <m/>
    <m/>
    <n v="0"/>
    <n v="3715.23"/>
    <s v="NO_CONCILIADO"/>
    <m/>
    <m/>
  </r>
  <r>
    <x v="41"/>
    <m/>
    <x v="41"/>
    <x v="215"/>
    <s v="O21580530002"/>
    <s v="BOD"/>
    <n v="2158053"/>
    <m/>
    <s v="00046171101 DEPOSITO DE EFECTIVO, DEPOSITANTE: INDUSTRIA QUIMICO FARMACEUTICA SIGMA CORP SRL, CONCEPTO: SANCION PECUNARIA TRASLADO DEL ESTABLECIMIENTO SIN PREVIA COMUNICACION A LA AGEMED, CUENTA DE DEPOSITO: CUENTA UNICA DEL TESORO"/>
    <m/>
    <m/>
    <m/>
    <m/>
    <m/>
    <m/>
    <n v="0"/>
    <n v="2000"/>
    <s v="NO_CONCILIADO"/>
    <m/>
    <m/>
  </r>
  <r>
    <x v="41"/>
    <m/>
    <x v="41"/>
    <x v="215"/>
    <s v="O21580560002"/>
    <s v="BOD"/>
    <n v="2158056"/>
    <m/>
    <s v="00046171101 DEPOSITO DE EFECTIVO, DEPOSITANTE: CHUANSHI SRL, CONCEPTO: CIERRE INTEMPESTIVO DE EMPRESA, LABORATORIO, ESTABLECIMIENTO U OFICINA SIN PREVIA COMUNICACION, CUENTA DE DEPOSITO: CUENTA UNICA DEL TESORO"/>
    <m/>
    <m/>
    <m/>
    <m/>
    <m/>
    <m/>
    <n v="0"/>
    <n v="1000"/>
    <s v="NO_CONCILIADO"/>
    <m/>
    <m/>
  </r>
  <r>
    <x v="41"/>
    <m/>
    <x v="41"/>
    <x v="215"/>
    <s v="O21580720002"/>
    <s v="BOD"/>
    <n v="2158072"/>
    <m/>
    <s v="00099021001 DEPOSITO DE EFECTIVO, DEPOSITANTE: COMITE OLIMPICO BOLIVIANO, CONCEPTO: DEVOLUCION DE PASAJES AEREOS NACIONALES NO UTILIZADOS EN LAS RUTAS :COCHABAMBA SANTA CRUZ,COCHABAMBA, CUENTA DE DEPOSITO: CUENTA UNICA DEL TESORO"/>
    <m/>
    <m/>
    <m/>
    <m/>
    <m/>
    <m/>
    <n v="0"/>
    <n v="2533"/>
    <s v="NO_CONCILIADO"/>
    <m/>
    <m/>
  </r>
  <r>
    <x v="0"/>
    <m/>
    <x v="0"/>
    <x v="215"/>
    <s v="O21580770002"/>
    <s v="BOD"/>
    <n v="2158077"/>
    <m/>
    <s v="00099021001 DEPOSITO DE EFECTIVO, DEPOSITANTE: JORGE NINA BERNAL, CONCEPTO: DEVOLUCION POR DOBLE PERCEPCION DE ACUERDO A CONVENIO, CUENTA DE DEPOSITO: CUENTA UNICA DEL TESORO"/>
    <m/>
    <m/>
    <m/>
    <m/>
    <m/>
    <m/>
    <n v="0"/>
    <n v="900"/>
    <s v="NO_CONCILIADO"/>
    <m/>
    <m/>
  </r>
  <r>
    <x v="50"/>
    <m/>
    <x v="50"/>
    <x v="215"/>
    <s v="O21580920002"/>
    <s v="BOD"/>
    <n v="2158092"/>
    <m/>
    <s v="00099021001 DEPOSITO DE EFECTIVO, DEPOSITANTE: ANA MARIA VALDIVIESO, CONCEPTO: DEVOLUCION DINERO A SENASIR, CUENTA DE DEPOSITO: CUENTA UNICA DEL TESORO"/>
    <m/>
    <m/>
    <m/>
    <m/>
    <m/>
    <m/>
    <n v="0"/>
    <n v="350"/>
    <s v="NO_CONCILIADO"/>
    <m/>
    <m/>
  </r>
  <r>
    <x v="46"/>
    <m/>
    <x v="46"/>
    <x v="215"/>
    <s v="O21581280002"/>
    <s v="BOD"/>
    <n v="2158128"/>
    <m/>
    <s v="00099021001 DEPOSITO DE EFECTIVO, DEPOSITANTE: REMEDIOS ERIKA CRUZ MAMANI, CONCEPTO: DEVOLUCION POR PAGO DE REFRIGERIOS EN DEMASIA GESTION 2021, CUENTA DE DEPOSITO: CUENTA UNICA DEL TESORO/DJBR"/>
    <m/>
    <m/>
    <m/>
    <m/>
    <m/>
    <m/>
    <n v="0"/>
    <n v="18"/>
    <s v="NO_CONCILIADO"/>
    <m/>
    <m/>
  </r>
  <r>
    <x v="80"/>
    <m/>
    <x v="80"/>
    <x v="215"/>
    <s v="O21581370002"/>
    <s v="BOD"/>
    <n v="2158137"/>
    <m/>
    <s v="00099021001 DEPOSITO DE EFECTIVO, DEPOSITANTE: PROGRAMA NACIONAL DE POST-ALFABETIZACION, CONCEPTO: DEVOLUCION DE GASTOS OPERACIONALES MES DE NOVIEMBRE 2023, CUENTA DE DEPOSITO: CUENTA UNICA DEL TESORO"/>
    <m/>
    <m/>
    <m/>
    <m/>
    <m/>
    <m/>
    <n v="0"/>
    <n v="100"/>
    <s v="NO_CONCILIADO"/>
    <m/>
    <m/>
  </r>
  <r>
    <x v="80"/>
    <m/>
    <x v="80"/>
    <x v="215"/>
    <s v="O21581390002"/>
    <s v="BOD"/>
    <n v="2158139"/>
    <m/>
    <s v="00099021001 DEPOSITO DE EFECTIVO, DEPOSITANTE: PROGRAMA NACIONAL DE POST-ALFABETIZACION, CONCEPTO: DEVOLUCION DE VIATICOS POR ERROR EN REMISION DE INFORMACION, CUENTA DE DEPOSITO: CUENTA UNICA DEL TESORO"/>
    <m/>
    <m/>
    <m/>
    <m/>
    <m/>
    <m/>
    <n v="0"/>
    <n v="444"/>
    <s v="NO_CONCILIADO"/>
    <m/>
    <m/>
  </r>
  <r>
    <x v="18"/>
    <m/>
    <x v="18"/>
    <x v="215"/>
    <s v="O21581600002"/>
    <s v="BOD"/>
    <n v="2158160"/>
    <m/>
    <s v="00099021001 DEPOSITO DE EFECTIVO, DEPOSITANTE: CARLOS DENCEL PELAEZ PACHECO, CONCEPTO: REMUNERACION MAXIMA PERMITIDA DICIEMBRE 2023, CUENTA DE DEPOSITO: CUENTA UNICA DEL TESORO/DJBR"/>
    <m/>
    <m/>
    <m/>
    <m/>
    <m/>
    <m/>
    <n v="0"/>
    <n v="2631.44"/>
    <s v="NO_CONCILIADO"/>
    <m/>
    <m/>
  </r>
  <r>
    <x v="74"/>
    <m/>
    <x v="74"/>
    <x v="215"/>
    <s v="B21580620002"/>
    <s v="BOD"/>
    <n v="2158062"/>
    <m/>
    <s v="00389042001 DEP.DE CHEQ.AJENOS,RET.DE CAM.,CONCEPTO: DEVOLUCION DE FONDOS,DEP.: DIANA SEMI JUCHANI , PROCEDENCIA: BANCO UNION S.A., CHEQUE: 494, FECHA DE EMISION:04/12/2023"/>
    <m/>
    <m/>
    <m/>
    <m/>
    <m/>
    <m/>
    <n v="0"/>
    <n v="320.39"/>
    <s v="CONCILIADO_PARCIAL"/>
    <m/>
    <m/>
  </r>
  <r>
    <x v="1"/>
    <m/>
    <x v="1"/>
    <x v="215"/>
    <s v="B21580830002"/>
    <s v="BOD"/>
    <n v="2158083"/>
    <m/>
    <s v="00099021001 DEP.DE CHEQ.AJENOS,RET.DE CAM.,CONCEPTO: PAGO INCAPACIDADES TEMPORLES REEMBOLSO MINISTERIO DE ECONOMIA Y FINANZAS PUBLICAS,DEP.: CAJA NACIONAL DE SALUD , PROCEDENCIA: BANCO UNION S.A., CHEQUE: 34196, FECHA DE EMISION:28/11/2023"/>
    <m/>
    <m/>
    <m/>
    <m/>
    <m/>
    <m/>
    <n v="0"/>
    <n v="100345.12"/>
    <s v="NO_CONCILIADO"/>
    <m/>
    <m/>
  </r>
  <r>
    <x v="54"/>
    <m/>
    <x v="54"/>
    <x v="215"/>
    <s v="F0014961"/>
    <s v="NTE"/>
    <n v="6897477"/>
    <m/>
    <s v="De: 00378012002 Transferencia de recursos a solicitud del Servicio Nacional Textil dependiente del Ministerio de Desarrollo Productivo y Economía Plural mediante nota CITE: CAR/SENATEX/UAF Nº 0381/2023 Informe INF/SENATEX/UAF Nº 0869/2023 SENATEX-I/2023-05337 por concepto de deposito erróneo H.R. 2023-15049-R"/>
    <m/>
    <m/>
    <m/>
    <m/>
    <m/>
    <m/>
    <n v="4223.47"/>
    <n v="0"/>
    <s v="NO_CONCILIADO"/>
    <m/>
    <m/>
  </r>
  <r>
    <x v="15"/>
    <m/>
    <x v="15"/>
    <x v="215"/>
    <s v="G25047490001"/>
    <s v="CVD"/>
    <n v="2504749"/>
    <m/>
    <s v="COBRO COSTOS DE PAPELERIA SEGUN TRANSFERENCIA DEL EXTERIOR POR ORDEN DE ENERGÍA ARGENTINA SA REF.: RTGSMT23335W4QH9 FECHA VALOR 1/12/2023 LIB. 00513012007 YPFB - RECURSOS NACIONALIZACIÓN"/>
    <m/>
    <m/>
    <m/>
    <m/>
    <m/>
    <m/>
    <n v="50"/>
    <n v="0"/>
    <s v="NO_CONCILIADO"/>
    <m/>
    <m/>
  </r>
  <r>
    <x v="15"/>
    <m/>
    <x v="15"/>
    <x v="215"/>
    <s v="G25047510001"/>
    <s v="CVD"/>
    <n v="2504751"/>
    <m/>
    <s v="COBRO COSTOS DE PAPELERIA SEGUN TRANSFERENCIA DEL EXTERIOR POR ORDEN DE ENERGÍA ARGENTINA SA REF.: EXA-GJA-146/23 CGS-GJA-110/23 GAS NATURAL FECHA VALOR 1/12/2023 LIB. 00513012007 YPFB - RECURSOS NACIONALIZACIÓN"/>
    <m/>
    <m/>
    <m/>
    <m/>
    <m/>
    <m/>
    <n v="50"/>
    <n v="0"/>
    <s v="NO_CONCILIADO"/>
    <m/>
    <m/>
  </r>
  <r>
    <x v="76"/>
    <m/>
    <x v="76"/>
    <x v="215"/>
    <s v="G25050260002"/>
    <s v="CRV"/>
    <n v="2505026"/>
    <m/>
    <s v="REGULARIZACION DE TRANSFERENCIA DEL EXTERIOR SEGUN SWIFT NO.20106 DE FECHA 04/12/2023 ORDENANTE: CONSULADO DE BOLIVIA EN SEVILLA - ESPAÑA REF:GESTORIA CONSULAR NOVIEMBRE 2023 LIB. 00010011102 MIN.RELACIONES EXTERIORES - GESTORIA CONSULAR LEY Nº 3108"/>
    <m/>
    <m/>
    <m/>
    <m/>
    <m/>
    <m/>
    <n v="0"/>
    <n v="88512.38"/>
    <s v="NO_CONCILIADO"/>
    <m/>
    <m/>
  </r>
  <r>
    <x v="76"/>
    <m/>
    <x v="76"/>
    <x v="215"/>
    <s v="G25050270001"/>
    <s v="CVD"/>
    <n v="2505027"/>
    <m/>
    <s v="COBRO COSTOS DE PAPELERIA POR REGULARIZACION DE TRANSFERENCIA DEL EXTERIOR POR ORDEN DE CONSULADO DE BOLIVIA EN SEVILLA - ESPAÑA REF:GESTORIA CONSULAR NOVIEMBRE 2023 LIB. 00010011102 MIN.RELACIONES EXTERIORES - GESTORIA CONSULAR LEY Nº 3108"/>
    <m/>
    <m/>
    <m/>
    <m/>
    <m/>
    <m/>
    <n v="50"/>
    <n v="0"/>
    <s v="NO_CONCILIADO"/>
    <m/>
    <m/>
  </r>
  <r>
    <x v="2"/>
    <m/>
    <x v="2"/>
    <x v="215"/>
    <s v="S10759830002"/>
    <s v="CRV"/>
    <n v="1075983"/>
    <m/>
    <s v="'TRANSFERENCIA'||RECIBIDA DEL EXTERIOR SEGÚN MENSAJE SWIFT NRO. 20178 (REM.EXT) DE LA FECHA POR DESEMBOLSO DE LA AFD PRÉSTAMO CBO 1020 01 B REF.: AVANCE 4 LIB. 00086057011 MMAYA-BS. ADUCCIÓN N°1MISICUNI - SACABA"/>
    <m/>
    <m/>
    <m/>
    <m/>
    <m/>
    <m/>
    <n v="0"/>
    <n v="38477607.670000002"/>
    <s v="NO_CONCILIADO"/>
    <m/>
    <m/>
  </r>
  <r>
    <x v="2"/>
    <m/>
    <x v="2"/>
    <x v="215"/>
    <s v="S10759830003"/>
    <s v="COB"/>
    <n v="1075983"/>
    <m/>
    <s v="'TRANSFERENCIA'||RECIBIDA DEL EXTERIOR SEGÚN MENSAJE SWIFT NRO. 20178 (REM.EXT) DE LA FECHA POR DESEMBOLSO DE LA AFD PRÉSTAMO CBO 1020 01 B REF.: AVANCE 4 LIB. 00086057011 MMAYA-BS. ADUCCIÓN N°1MISICUNI - SACABA REF.: ÚTILES DE ESCRITORIO"/>
    <m/>
    <m/>
    <m/>
    <m/>
    <m/>
    <m/>
    <n v="50"/>
    <n v="0"/>
    <s v="NO_CONCILIADO"/>
    <m/>
    <m/>
  </r>
  <r>
    <x v="15"/>
    <m/>
    <x v="15"/>
    <x v="215"/>
    <s v="S10760000001"/>
    <s v="COB"/>
    <n v="1076000"/>
    <m/>
    <s v="'COBRO DE'||ÚTILES DE ESCRITORIO POR EL COMPROBANTE NRO.1075999 DE LA FECHA S/G. NOTA CITE CITE PRS/GAFC-1382 DFC-423/2023 DE F.14.06.2023 (HRE-TGL-9344), ENVIADA POR YACIMIENTOS PETROLIFEROS FISCALES BOLIVIANOS DEBITO DE LA LIBRETA 00513022001 YPFB  OPERACIONES"/>
    <m/>
    <m/>
    <m/>
    <m/>
    <m/>
    <m/>
    <n v="50"/>
    <n v="0"/>
    <s v="NO_CONCILIADO"/>
    <m/>
    <m/>
  </r>
  <r>
    <x v="15"/>
    <m/>
    <x v="15"/>
    <x v="215"/>
    <s v="S10760200001"/>
    <s v="COB"/>
    <n v="1076020"/>
    <m/>
    <s v="'COBRO DE'||UTILES DE ESCRITORIO POR EL COMPROBANTE NRO. 1076019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15"/>
    <s v="G25051860001"/>
    <s v="CVD"/>
    <n v="2505186"/>
    <m/>
    <s v="COBRO COSTOS DE PAPELERIA SEGUN TRANSFERENCIA DEL EXTERIOR POR ORDEN DE LATIN OIL S.A. (UY/MALDONADO) REF.: CRED YPFB-REC IB23L0498284115 FECHA VALOR 4/12/2023 LIB. 00513012007 YPFB - RECURSOS NACIONALIZACIÓN"/>
    <m/>
    <m/>
    <m/>
    <m/>
    <m/>
    <m/>
    <n v="50"/>
    <n v="0"/>
    <s v="NO_CONCILIADO"/>
    <m/>
    <m/>
  </r>
  <r>
    <x v="50"/>
    <m/>
    <x v="50"/>
    <x v="216"/>
    <s v="O21584190002"/>
    <s v="BOD"/>
    <n v="2158419"/>
    <m/>
    <s v="00099021001 DEPOSITO DE EFECTIVO, DEPOSITANTE: MINISTERIO DE DEFENSA NACIONAL, CONCEPTO: DEVOLUCION HABERES Y APORTES PATRONALES - JUAN RODRIGUEZ PARRA, CUENTA DE DEPOSITO: CUENTA UNICA DEL TESORO"/>
    <m/>
    <m/>
    <m/>
    <m/>
    <m/>
    <m/>
    <n v="0"/>
    <n v="26004.38"/>
    <s v="NO_CONCILIADO"/>
    <m/>
    <m/>
  </r>
  <r>
    <x v="0"/>
    <m/>
    <x v="0"/>
    <x v="216"/>
    <s v="O21584440002"/>
    <s v="BOD"/>
    <n v="2158444"/>
    <m/>
    <s v="00099021001 DEPOSITO DE EFECTIVO, DEPOSITANTE: PEREZ PARADA RODNEY, CONCEPTO: DEVOLCUION POR SUELDO EN EXCESO, CUENTA DE DEPOSITO: CUENTA UNICA DEL TESORO"/>
    <m/>
    <m/>
    <m/>
    <m/>
    <m/>
    <m/>
    <n v="0"/>
    <n v="1403.08"/>
    <s v="NO_CONCILIADO"/>
    <m/>
    <m/>
  </r>
  <r>
    <x v="0"/>
    <m/>
    <x v="0"/>
    <x v="216"/>
    <s v="O21584470002"/>
    <s v="BOD"/>
    <n v="2158447"/>
    <m/>
    <s v="00099021001 DEPOSITO DE EFECTIVO, DEPOSITANTE: FELICIANO HUANCA LAURA, CONCEPTO: DEVOLUCION DE COBRO INDEBIDO, CUENTA DE DEPOSITO: CUENTA UNICA DEL TESORO"/>
    <m/>
    <m/>
    <m/>
    <m/>
    <m/>
    <m/>
    <n v="0"/>
    <n v="4310"/>
    <s v="NO_CONCILIADO"/>
    <m/>
    <m/>
  </r>
  <r>
    <x v="0"/>
    <m/>
    <x v="0"/>
    <x v="216"/>
    <s v="O21584510002"/>
    <s v="BOD"/>
    <n v="2158451"/>
    <m/>
    <s v="00099021001 DEPOSITO DE EFECTIVO, DEPOSITANTE: ROBERTO FLOR CALZADILLA, CONCEPTO: DEVOLUCION, CUENTA DE DEPOSITO: CUENTA UNICA DEL TESORO"/>
    <m/>
    <m/>
    <m/>
    <m/>
    <m/>
    <m/>
    <n v="0"/>
    <n v="1360"/>
    <s v="NO_CONCILIADO"/>
    <m/>
    <m/>
  </r>
  <r>
    <x v="50"/>
    <m/>
    <x v="50"/>
    <x v="216"/>
    <s v="O21584520002"/>
    <s v="BOD"/>
    <n v="2158452"/>
    <m/>
    <s v="00099021001 DEPOSITO DE EFECTIVO, DEPOSITANTE: WALTER VILLARROEL CHUQUIMIA, CONCEPTO: DEVOLUCION COBRO INDEBIDO SENASIR, CUENTA DE DEPOSITO: CUENTA UNICA DEL TESORO"/>
    <m/>
    <m/>
    <m/>
    <m/>
    <m/>
    <m/>
    <n v="0"/>
    <n v="400"/>
    <s v="NO_CONCILIADO"/>
    <m/>
    <m/>
  </r>
  <r>
    <x v="41"/>
    <m/>
    <x v="41"/>
    <x v="216"/>
    <s v="O21584530002"/>
    <s v="BOD"/>
    <n v="2158453"/>
    <m/>
    <s v="00046171101 DEPOSITO DE EFECTIVO, DEPOSITANTE: HUGO FABRICIO CRESPO OVANDO EMPRESA ZENDEN, CONCEPTO: SANCION POR INCUMPLIMIENTO A LA NORMA, POR FALTA DE REINSCRIPCION ANUAL, CUENTA DE DEPOSITO: CUENTA UNICA DEL TESORO"/>
    <m/>
    <m/>
    <m/>
    <m/>
    <m/>
    <m/>
    <n v="0"/>
    <n v="5000"/>
    <s v="NO_CONCILIADO"/>
    <m/>
    <m/>
  </r>
  <r>
    <x v="41"/>
    <m/>
    <x v="41"/>
    <x v="216"/>
    <s v="O21584540002"/>
    <s v="BOD"/>
    <n v="2158454"/>
    <m/>
    <s v="00046171101 DEPOSITO DE EFECTIVO, DEPOSITANTE: HUGO FABRICIO CRESPO OVANDO EMPRESA ZENDEN, CONCEPTO: SANCION POR INCUMPLIMIENTO A LA NORMA, CIERRE INTEMPESTIVO DE EMPRESA, CUENTA DE DEPOSITO: CUENTA UNICA DEL TESORO"/>
    <m/>
    <m/>
    <m/>
    <m/>
    <m/>
    <m/>
    <n v="0"/>
    <n v="1000"/>
    <s v="NO_CONCILIADO"/>
    <m/>
    <m/>
  </r>
  <r>
    <x v="71"/>
    <m/>
    <x v="71"/>
    <x v="216"/>
    <s v="O21584820002"/>
    <s v="BOD"/>
    <n v="2158482"/>
    <m/>
    <s v="00670012002 DEPOSITO DE EFECTIVO, DEPOSITANTE: JULIO CARRASCO BORDA, CONCEPTO: REPOSICION DE CAJA CHICA, CUENTA DE DEPOSITO: CUENTA UNICA DEL TESORO"/>
    <m/>
    <m/>
    <m/>
    <m/>
    <m/>
    <m/>
    <n v="0"/>
    <n v="30"/>
    <s v="NO_CONCILIADO"/>
    <m/>
    <m/>
  </r>
  <r>
    <x v="23"/>
    <m/>
    <x v="23"/>
    <x v="216"/>
    <s v="O21585150002"/>
    <s v="BOD"/>
    <n v="2158515"/>
    <m/>
    <s v="00099021001 DEPOSITO DE EFECTIVO, DEPOSITANTE: PAMELA SILVESTRE CASTILLO CI 6987339 LP ASFI, CONCEPTO: DEVOLUCION DE VIATICOS, CUENTA DE DEPOSITO: CUENTA UNICA DEL TESORO"/>
    <m/>
    <m/>
    <m/>
    <m/>
    <m/>
    <m/>
    <n v="0"/>
    <n v="92.75"/>
    <s v="NO_CONCILIADO"/>
    <m/>
    <m/>
  </r>
  <r>
    <x v="68"/>
    <m/>
    <x v="68"/>
    <x v="216"/>
    <s v="O21585290002"/>
    <s v="BOD"/>
    <n v="2158529"/>
    <m/>
    <s v="00081011101 DEPOSITO DE EFECTIVO, DEPOSITANTE: MINISTERIO DE OBRAS PUBLICAS SERVICIOS Y VIVIENDA, CONCEPTO: REPOSICION DE CREDENCIAL, CUENTA DE DEPOSITO: CUENTA UNICA DEL TESORO"/>
    <m/>
    <m/>
    <m/>
    <m/>
    <m/>
    <m/>
    <n v="0"/>
    <n v="25"/>
    <s v="NO_CONCILIADO"/>
    <m/>
    <m/>
  </r>
  <r>
    <x v="48"/>
    <m/>
    <x v="48"/>
    <x v="216"/>
    <s v="O21585360002"/>
    <s v="BOD"/>
    <n v="2158536"/>
    <m/>
    <s v="00099021001 DEPOSITO DE EFECTIVO, DEPOSITANTE: ESPERANZA AGUILAR ZEBALLOS, CONCEPTO: DEVOLUCION HABERES POR SOBREPASAR LA LETRA A DE LA POLICIA BOLIVIANA, CUENTA DE DEPOSITO: CUENTA UNICA DEL TESORO/DJBR"/>
    <m/>
    <m/>
    <m/>
    <m/>
    <m/>
    <m/>
    <n v="0"/>
    <n v="11500"/>
    <s v="NO_CONCILIADO"/>
    <m/>
    <m/>
  </r>
  <r>
    <x v="0"/>
    <m/>
    <x v="0"/>
    <x v="216"/>
    <s v="O21585470002"/>
    <s v="BOD"/>
    <n v="2158547"/>
    <m/>
    <s v="00099021001 DEPOSITO DE EFECTIVO, DEPOSITANTE: FLORA RODRIGUEZ SIRPA, CONCEPTO: DEVOLUCION POR COBRO INDEBIDO, CUENTA DE DEPOSITO: CUENTA UNICA DEL TESORO"/>
    <m/>
    <m/>
    <m/>
    <m/>
    <m/>
    <m/>
    <n v="0"/>
    <n v="4876.75"/>
    <s v="NO_CONCILIADO"/>
    <m/>
    <m/>
  </r>
  <r>
    <x v="41"/>
    <m/>
    <x v="41"/>
    <x v="216"/>
    <s v="O21585600002"/>
    <s v="BOD"/>
    <n v="2158560"/>
    <m/>
    <s v="00046171101 DEPOSITO DE EFECTIVO, DEPOSITANTE: MEDISIS S.R.L., CONCEPTO: MULTA, CUENTA DE DEPOSITO: CUENTA UNICA DEL TESORO"/>
    <m/>
    <m/>
    <m/>
    <m/>
    <m/>
    <m/>
    <n v="0"/>
    <n v="500"/>
    <s v="NO_CONCILIADO"/>
    <m/>
    <m/>
  </r>
  <r>
    <x v="81"/>
    <m/>
    <x v="81"/>
    <x v="216"/>
    <s v="B21584370002"/>
    <s v="BOD"/>
    <n v="2158437"/>
    <m/>
    <s v="00206012001 DEP.DE CHEQ.AJENOS,RET.DE CAM.,CONCEPTO: DEPÓSITO POR OTROS INGRESOS,DEP.: INSTITUTO NACIONAL DE ESTADISTICA , PROCEDENCIA: BANCO UNION S.A., CHEQUE: 5559, FECHA DE EMISION:04/12/2023"/>
    <m/>
    <m/>
    <m/>
    <m/>
    <m/>
    <m/>
    <n v="0"/>
    <n v="140"/>
    <s v="NO_CONCILIADO"/>
    <m/>
    <m/>
  </r>
  <r>
    <x v="82"/>
    <m/>
    <x v="82"/>
    <x v="216"/>
    <s v="B21584550002"/>
    <s v="BOD"/>
    <n v="2158455"/>
    <m/>
    <s v="00595012002 DEP.DE CHEQ.AJENOS,RET.DE CAM.,CONCEPTO: DEVOLUCION SUBSIDIOS POR INCAPACIDAD TEMPORAL GESTORA PUBLICA DE LA SEGURIDAD SOCIAL DE LARGO PLAZO,DEP.: CAJA DE SALUD DE LA BANCA PRIVADA"/>
    <m/>
    <m/>
    <m/>
    <m/>
    <m/>
    <m/>
    <n v="0"/>
    <n v="115.23"/>
    <s v="NO_CONCILIADO"/>
    <m/>
    <m/>
  </r>
  <r>
    <x v="83"/>
    <m/>
    <x v="83"/>
    <x v="216"/>
    <s v="B21584630002"/>
    <s v="BOD"/>
    <n v="2158463"/>
    <m/>
    <s v="00290012001 DEP.DE CHEQ.AJENOS,RET.DE CAM.,CONCEPTO: TRAMITE N°9719253-OTROS INGRESOS,DEP.: SERVICIO DE IMPUESTOS NACIONALES , PROCEDENCIA: BANCO UNION S.A., CHEQUE: 7357, FECHA DE EMISION:27/11/2023"/>
    <m/>
    <m/>
    <m/>
    <m/>
    <m/>
    <m/>
    <n v="0"/>
    <n v="90"/>
    <s v="NO_CONCILIADO"/>
    <m/>
    <m/>
  </r>
  <r>
    <x v="83"/>
    <m/>
    <x v="83"/>
    <x v="216"/>
    <s v="B21584660002"/>
    <s v="BOD"/>
    <n v="2158466"/>
    <m/>
    <s v="00290012001 DEP.DE CHEQ.AJENOS,RET.DE CAM.,CONCEPTO: TRAMITE N°9718609 OTROS INGRESOS,DEP.: SERVICIO DE IMPUESTOS NACIONALES , PROCEDENCIA: BANCO UNION S.A., CHEQUE: 7358, FECHA DE EMISION:27/11/2023"/>
    <m/>
    <m/>
    <m/>
    <m/>
    <m/>
    <m/>
    <n v="0"/>
    <n v="2400"/>
    <s v="NO_CONCILIADO"/>
    <m/>
    <m/>
  </r>
  <r>
    <x v="83"/>
    <m/>
    <x v="83"/>
    <x v="216"/>
    <s v="B21584670002"/>
    <s v="BOD"/>
    <n v="2158467"/>
    <m/>
    <s v="00290082001 DEP.DE CHEQ.AJENOS,RET.DE CAM.,CONCEPTO: TRAMITE N° 9686894 PARA REVERSION,DEP.: SERVICIO DE IMPUESTOS NACIONALES , PROCEDENCIA: BANCO UNION S.A., CHEQUE: 7349, FECHA DE EMISION:23/11/2023"/>
    <m/>
    <m/>
    <m/>
    <m/>
    <m/>
    <m/>
    <n v="0"/>
    <n v="54"/>
    <s v="NO_CONCILIADO"/>
    <m/>
    <m/>
  </r>
  <r>
    <x v="83"/>
    <m/>
    <x v="83"/>
    <x v="216"/>
    <s v="B21584680002"/>
    <s v="BOD"/>
    <n v="2158468"/>
    <m/>
    <s v="00290012001 DEP.DE CHEQ.AJENOS,RET.DE CAM.,CONCEPTO: TRAMITE N° 9683881 OTROS INGRESOS,DEP.: SERVICIO DE IMPUESTOS NACIONALES , PROCEDENCIA: BANCO UNION S.A., CHEQUE: 7350, FECHA DE EMISION:23/11/2023"/>
    <m/>
    <m/>
    <m/>
    <m/>
    <m/>
    <m/>
    <n v="0"/>
    <n v="36"/>
    <s v="NO_CONCILIADO"/>
    <m/>
    <m/>
  </r>
  <r>
    <x v="83"/>
    <m/>
    <x v="83"/>
    <x v="216"/>
    <s v="B21584710002"/>
    <s v="BOD"/>
    <n v="2158471"/>
    <m/>
    <s v="00290012001 DEP.DE CHEQ.AJENOS,RET.DE CAM.,CONCEPTO: TRAMITE N°9704213 OTRO INGRESOS,DEP.: SERVICIO DE IMPUESTOS NACIONALES , PROCEDENCIA: BANCO UNION S.A., CHEQUE: 7348, FECHA DE EMISION:23/11/2023"/>
    <m/>
    <m/>
    <m/>
    <m/>
    <m/>
    <m/>
    <n v="0"/>
    <n v="105"/>
    <s v="NO_CONCILIADO"/>
    <m/>
    <m/>
  </r>
  <r>
    <x v="53"/>
    <m/>
    <x v="53"/>
    <x v="216"/>
    <s v="B21584720002"/>
    <s v="BOD"/>
    <n v="2158472"/>
    <m/>
    <s v="00587012019 DEP.DE CHEQ.AJENOS,RET.DE CAM.,CONCEPTO: PAILON - CERT. 14 - SEP/2023,DEP.: E.B.C. , PROCEDENCIA: BANCO UNION S.A., CHEQUE: 2001, FECHA DE EMISION:29/11/2023"/>
    <m/>
    <m/>
    <m/>
    <m/>
    <m/>
    <m/>
    <n v="0"/>
    <n v="864509.85"/>
    <s v="NO_CONCILIADO"/>
    <m/>
    <m/>
  </r>
  <r>
    <x v="50"/>
    <m/>
    <x v="50"/>
    <x v="216"/>
    <s v="B21584750002"/>
    <s v="BOD"/>
    <n v="2158475"/>
    <m/>
    <s v="00099021001 DEP.DE CHEQ.AJENOS,RET.DE CAM.,CONCEPTO: DEVOLUCION DE CC NO COBRADA AGOSTO 2023,DEP.: LA VITALICIA SEGUROS Y REASEGUROS DE VIDA S.A. , PROCEDENCIA: BANCO BISA S.A., CHEQUE: 80526, FECHA DE EMISION:05/12/2023"/>
    <m/>
    <m/>
    <m/>
    <m/>
    <m/>
    <m/>
    <n v="0"/>
    <n v="2023.69"/>
    <s v="NO_CONCILIADO"/>
    <m/>
    <m/>
  </r>
  <r>
    <x v="84"/>
    <m/>
    <x v="84"/>
    <x v="216"/>
    <s v="B21584790002"/>
    <s v="BOD"/>
    <n v="2158479"/>
    <m/>
    <s v="00155012001 DEP.DE CHEQ.AJENOS,RET.DE CAM.,CONCEPTO: SANCION DICIPLINARIA A NOTARIO JOHN CRISTIHAN ACUÑA,DEP.: DIRNOPLU , PROCEDENCIA: BANCO UNION S.A., CHEQUE: 891, FECHA DE EMISION:04/12/2023"/>
    <m/>
    <m/>
    <m/>
    <m/>
    <m/>
    <m/>
    <n v="0"/>
    <n v="11810"/>
    <s v="NO_CONCILIADO"/>
    <m/>
    <m/>
  </r>
  <r>
    <x v="76"/>
    <m/>
    <x v="76"/>
    <x v="216"/>
    <s v="G25061640001"/>
    <s v="CVD"/>
    <n v="2506164"/>
    <m/>
    <s v="COBRO COSTOS DE PAPELERIA POR REGULARIZACION DE TRANSFERENCIA DEL EXTERIOR POR ORDEN DE CONSULADO DE BOLIVIA EN COMODORO RIVADAVIA-ARGENTINA REF:GESTORIA CONSULAR NOVIEMBRE 2023 LIB. 00010011102 MIN.RELACIONES EXTERIORES - GESTORIA CONSULAR LEY Nº 3108"/>
    <m/>
    <m/>
    <m/>
    <m/>
    <m/>
    <m/>
    <n v="50"/>
    <n v="0"/>
    <s v="NO_CONCILIADO"/>
    <m/>
    <m/>
  </r>
  <r>
    <x v="43"/>
    <m/>
    <x v="43"/>
    <x v="216"/>
    <s v="S10761240001"/>
    <s v="COB"/>
    <n v="1076124"/>
    <m/>
    <s v="||COMISION TRANSFERENCIA FONDOS AL EXTERIOR 0,10% S/USD 128.870,32 REEM. GASTOS COMUNICACION BS220.- Y EMISION COMPROBANTE CONTABLE BS50.- REF: PAGO 1 LC I-2023-26 EPP KOKABOL A/F HENAN OCEAN MACHINERY EQUIPMENT CO., LTD. EN COMPLEMENTO A COMPROBANTE S-1076121 DE LA FECHA. LIB:00132102001 KOKABOL GESTION OPERATIVA REF: COMISIONES PAGO 1 LC I-2023-26."/>
    <m/>
    <m/>
    <m/>
    <m/>
    <m/>
    <m/>
    <n v="1154.05"/>
    <n v="0"/>
    <s v="NO_CONCILIADO"/>
    <m/>
    <m/>
  </r>
  <r>
    <x v="43"/>
    <m/>
    <x v="43"/>
    <x v="216"/>
    <s v="S10761730001"/>
    <s v="COB"/>
    <n v="1076173"/>
    <m/>
    <s v="||AMPLIACION DE VALIDEZ 0,15% S/USD 3.985,68 POR 36 DIAS, REEMB. GASTOS DE COMUNICACION BS220.- Y EMISION DE COMPROBANTE CONTABLE BS50.- S/G NOTA SEDEM/GG/KB N°0197/2023 REF: I-2023-26 P/C EPP KOKABOL A/F HENAN OCEAN MACHINERY EQUIPMENT CO., LTD. LIB:00132102001 KOKABOL - GESTION OPERATIVA REF: COMISIONES ENMIENDA 3 LC I-2023-26."/>
    <m/>
    <m/>
    <m/>
    <m/>
    <m/>
    <m/>
    <n v="274.12"/>
    <n v="0"/>
    <s v="NO_CONCILIADO"/>
    <m/>
    <m/>
  </r>
  <r>
    <x v="15"/>
    <m/>
    <x v="15"/>
    <x v="216"/>
    <s v="G25069410001"/>
    <s v="CVD"/>
    <n v="2506941"/>
    <m/>
    <s v="COBRO COSTOS DE PAPELERIA SEGUN TRANSFERENCIA DEL EXTERIOR POR ORDEN DE LATIN OIL S.A. (UY/MALDONADO) REF.: CRED YPFB-REC - 0285282 FECHA VALOR 5/12/2023 LIB. 00513012007 YPFB - RECURSOS NACIONALIZACIÓN"/>
    <m/>
    <m/>
    <m/>
    <m/>
    <m/>
    <m/>
    <n v="50"/>
    <n v="0"/>
    <s v="NO_CONCILIADO"/>
    <m/>
    <m/>
  </r>
  <r>
    <x v="15"/>
    <m/>
    <x v="15"/>
    <x v="216"/>
    <s v="G25069470001"/>
    <s v="CVD"/>
    <n v="2506947"/>
    <m/>
    <s v="COBRO COSTOS DE PAPELERIA POR REGULARIZACION DE TRANSFERENCIA DEL EXTERIOR POR ORDEN DE BOTRADNG SA, FECHA VALOR 30/11/2023 LIB. 00513012003 LBP-YPFB (2011349681373)"/>
    <m/>
    <m/>
    <m/>
    <m/>
    <m/>
    <m/>
    <n v="50"/>
    <n v="0"/>
    <s v="NO_CONCILIADO"/>
    <m/>
    <m/>
  </r>
  <r>
    <x v="15"/>
    <m/>
    <x v="15"/>
    <x v="216"/>
    <s v="G25069450001"/>
    <s v="CVD"/>
    <n v="2506945"/>
    <m/>
    <s v="COBRO COSTOS DE PAPELERIA SEGUN TRANSFERENCIA DEL EXTERIOR POR ORDEN DE YPF EXPLORACIÓN + PRODUCCIÓN REF.: ATS OF 23/12/04 - 0547746 FECHA VALOR 4/12/2023 LIB. 00513012007 YPFB - RECURSOS NACIONALIZACIÓN"/>
    <m/>
    <m/>
    <m/>
    <m/>
    <m/>
    <m/>
    <n v="50"/>
    <n v="0"/>
    <s v="NO_CONCILIADO"/>
    <m/>
    <m/>
  </r>
  <r>
    <x v="76"/>
    <m/>
    <x v="76"/>
    <x v="216"/>
    <s v="G25069430001"/>
    <s v="CVD"/>
    <n v="2506943"/>
    <m/>
    <s v="COBRO COSTOS DE PAPELERIA SEGUN TRANSFERENCIA DEL EXTERIOR POR ORDEN DE CONSULADO DE BOLIVIA EN ANTOFAGASTA CHILE REF.: RECAUDACIONES GESTORÍA CONSULAR NOVIEMBRE 2023 LIB. 00010011102 MIN.RELACIONES EXTERIORES - GESTORIA CONSULAR LEY Nº 3108"/>
    <m/>
    <m/>
    <m/>
    <m/>
    <m/>
    <m/>
    <n v="50"/>
    <n v="0"/>
    <s v="NO_CONCILIADO"/>
    <m/>
    <m/>
  </r>
  <r>
    <x v="15"/>
    <m/>
    <x v="15"/>
    <x v="216"/>
    <s v="S10761280001"/>
    <s v="COB"/>
    <n v="1076128"/>
    <m/>
    <s v="'COBRO DE'||ÚTILES DE ESCRITORIO POR EL COMPROBANTE N°1076127 SEGÚN NOTA CITE: PRS/GAFC-1382 DFC-423/2023 DE FECHA 14/06/2023 (HRE-TGL-9344) DE YACIMIENTOS PETROLÍFEROS FISCALES BOLIVIANOS. (SECTOR PÚBLICO). DÉBITO DE LA LIBRETA 00513022001 YPFB - OPERACIONES, REPOSICIÓN DE ÚTILES DE ESCRITORIO."/>
    <m/>
    <m/>
    <m/>
    <m/>
    <m/>
    <m/>
    <n v="50"/>
    <n v="0"/>
    <s v="NO_CONCILIADO"/>
    <m/>
    <m/>
  </r>
  <r>
    <x v="15"/>
    <m/>
    <x v="15"/>
    <x v="216"/>
    <s v="S10761580001"/>
    <s v="COB"/>
    <n v="1076158"/>
    <m/>
    <s v="'COBRO DE'||ÚTILES DE ESCRITORIO POR EL COMPROBANTE NRO. 1076157 DE LA FECHA, S/G. NOTA CITE PRS/GAFC-1382 DFC-423/2023 DE FECHA 14/06/2023 (HRE-TGL-9344) ENVIADA POR YACIMIENTOS PETROLIFEROS FISCALES BOLIVIANOS. DEBITO DE LA LIBRETA 00513022001 YPFB  OPERACIONES."/>
    <m/>
    <m/>
    <m/>
    <m/>
    <m/>
    <m/>
    <n v="50"/>
    <n v="0"/>
    <s v="NO_CONCILIADO"/>
    <m/>
    <m/>
  </r>
  <r>
    <x v="79"/>
    <m/>
    <x v="79"/>
    <x v="216"/>
    <s v="S10761650003"/>
    <s v="COB"/>
    <n v="1076165"/>
    <m/>
    <s v="||TRANSFERENCIA DE FONDOS S/G MENSAJES SWIFTS NROS.20230-20231, EN ATENCION A NOTA: DGAC/3568/2023 DE F.15/6/2023 (HRE-TGL-9395) ENVIADO POR LA DIRECCION GENERAL DE AERONAUTICA CIVIL (SECTOR PÚBLICO). DEBITO DE LA LIBRETA 00117012001 DGAC, REPOSICION ÚTILES DE ESCRITORIO."/>
    <m/>
    <m/>
    <m/>
    <m/>
    <m/>
    <m/>
    <n v="50"/>
    <n v="0"/>
    <s v="NO_CONCILIADO"/>
    <m/>
    <m/>
  </r>
  <r>
    <x v="2"/>
    <m/>
    <x v="2"/>
    <x v="216"/>
    <s v="S10762320002"/>
    <s v="CRV"/>
    <n v="1076232"/>
    <m/>
    <s v="||REGULARIZACION DE NUESTRA OPERACION NRO.1075626 DE FECHA 30/11/2023 EN ATENCION A NOTA CAR/MMYA/DGAA N°0557/2023 DE FECHA 30/11/2023 (HRE-TGL-19082) ENVIADO POR EL MMAYA Y COMPROBANTE DE TESORERIA N°2157004 DE F.29/11/2023. A LA LIB N°00086018057 MMAYA-BS-FORML.E IMPLEM.GEST.RESIDUOS PROD.ILUMINACION,P/UNITED NATIONS"/>
    <m/>
    <m/>
    <m/>
    <m/>
    <m/>
    <m/>
    <n v="0"/>
    <n v="301318.64"/>
    <s v="NO_CONCILIADO"/>
    <m/>
    <m/>
  </r>
  <r>
    <x v="50"/>
    <m/>
    <x v="50"/>
    <x v="217"/>
    <s v="O21587520002"/>
    <s v="BOD"/>
    <n v="2158752"/>
    <m/>
    <s v="00099021001 DEPOSITO DE EFECTIVO, DEPOSITANTE: JUAN ANGEL CORONEL SARDON CI 6136125 LP, CONCEPTO: DEVOLUCION AL SENASIR COACTIVO SOCIAL, CUENTA DE DEPOSITO: CUENTA UNICA DEL TESORO"/>
    <m/>
    <m/>
    <m/>
    <m/>
    <m/>
    <m/>
    <n v="0"/>
    <n v="3513.93"/>
    <s v="NO_CONCILIADO"/>
    <m/>
    <m/>
  </r>
  <r>
    <x v="46"/>
    <m/>
    <x v="46"/>
    <x v="217"/>
    <s v="O21587810002"/>
    <s v="BOD"/>
    <n v="2158781"/>
    <m/>
    <s v="00047081101 DEPOSITO DE EFECTIVO, DEPOSITANTE: GUILLERMO ESERO ROCA, CONCEPTO: DEVOLUCION DE FONDOS EN AVANCES PARA COMPRA DE COMBUSTIBLE, CUENTA DE DEPOSITO: CUENTA UNICA DEL TESORO"/>
    <m/>
    <m/>
    <m/>
    <m/>
    <m/>
    <m/>
    <n v="0"/>
    <n v="229"/>
    <s v="NO_CONCILIADO"/>
    <m/>
    <m/>
  </r>
  <r>
    <x v="76"/>
    <m/>
    <x v="76"/>
    <x v="217"/>
    <s v="O21587880002"/>
    <s v="BOD"/>
    <n v="2158788"/>
    <m/>
    <s v="00010011101 DEPOSITO DE EFECTIVO, DEPOSITANTE: ISMAEL PASCUAL MENDOZA CAREAGA, CONCEPTO: DEVOLUCION POR USO DE CREDITO EN DEMASIA DE LA LINEA CORP 72025913, CUENTA DE DEPOSITO: CUENTA UNICA DEL TESORO"/>
    <m/>
    <m/>
    <m/>
    <m/>
    <m/>
    <m/>
    <n v="0"/>
    <n v="27.8"/>
    <s v="NO_CONCILIADO"/>
    <m/>
    <m/>
  </r>
  <r>
    <x v="41"/>
    <m/>
    <x v="41"/>
    <x v="217"/>
    <s v="O21588020002"/>
    <s v="BOD"/>
    <n v="2158802"/>
    <m/>
    <s v="00099021001 DEPOSITO DE EFECTIVO, DEPOSITANTE: ROBER ORLANDO TUCO QUISPE, CONCEPTO: DEVOLUCION DE SUELDOS Y SALARIOS FUENTE 10, CUENTA DE DEPOSITO: CUENTA UNICA DEL TESORO/DJBR"/>
    <m/>
    <m/>
    <m/>
    <m/>
    <m/>
    <m/>
    <n v="0"/>
    <n v="8122.61"/>
    <s v="NO_CONCILIADO"/>
    <m/>
    <m/>
  </r>
  <r>
    <x v="41"/>
    <m/>
    <x v="41"/>
    <x v="217"/>
    <s v="O21588030002"/>
    <s v="BOD"/>
    <n v="2158803"/>
    <m/>
    <s v="00099021001 DEPOSITO DE EFECTIVO, DEPOSITANTE: ROBER ORLANDO TUCO QUISPE, CONCEPTO: DEVOLUCION DE SUELDOS Y SALARIOS FUENTE 10, CUENTA DE DEPOSITO: CUENTA UNICA DEL TESORO"/>
    <m/>
    <m/>
    <m/>
    <m/>
    <m/>
    <m/>
    <n v="0"/>
    <n v="8122.61"/>
    <s v="NO_CONCILIADO"/>
    <m/>
    <m/>
  </r>
  <r>
    <x v="85"/>
    <m/>
    <x v="85"/>
    <x v="217"/>
    <s v="O21588100002"/>
    <s v="BOD"/>
    <n v="2158810"/>
    <m/>
    <s v="00190012003 DEPOSITO DE EFECTIVO, DEPOSITANTE: BRENDA LAFUENTE FERNANDEZ, CONCEPTO: DEVOLUCION DE PASAJE AEREO EMITIDO EN LA GESTION 2022, CUENTA DE DEPOSITO: CUENTA UNICA DEL TESORO"/>
    <m/>
    <m/>
    <m/>
    <m/>
    <m/>
    <m/>
    <n v="0"/>
    <n v="550"/>
    <s v="NO_CONCILIADO"/>
    <m/>
    <m/>
  </r>
  <r>
    <x v="85"/>
    <m/>
    <x v="85"/>
    <x v="217"/>
    <s v="O21588110002"/>
    <s v="BOD"/>
    <n v="2158811"/>
    <m/>
    <s v="00190012003 DEPOSITO DE EFECTIVO, DEPOSITANTE: BRENDA LAFUENTE FERNANDEZ, CONCEPTO: DEVOLUCION DE PASAJE AEREO EMITIDO EN LA GESTION 2021, CUENTA DE DEPOSITO: CUENTA UNICA DEL TESORO"/>
    <m/>
    <m/>
    <m/>
    <m/>
    <m/>
    <m/>
    <n v="0"/>
    <n v="793"/>
    <s v="NO_CONCILIADO"/>
    <m/>
    <m/>
  </r>
  <r>
    <x v="85"/>
    <m/>
    <x v="85"/>
    <x v="217"/>
    <s v="O21588120002"/>
    <s v="BOD"/>
    <n v="2158812"/>
    <m/>
    <s v="00190012003 DEPOSITO DE EFECTIVO, DEPOSITANTE: BRENDA LAFUENTE FERNANDEZ, CONCEPTO: DEVOLUCION DE PASAJE AEREO EMITIDO EN LA GESTION 2021, CUENTA DE DEPOSITO: CUENTA UNICA DEL TESORO"/>
    <m/>
    <m/>
    <m/>
    <m/>
    <m/>
    <m/>
    <n v="0"/>
    <n v="606"/>
    <s v="NO_CONCILIADO"/>
    <m/>
    <m/>
  </r>
  <r>
    <x v="85"/>
    <m/>
    <x v="85"/>
    <x v="217"/>
    <s v="O21588130002"/>
    <s v="BOD"/>
    <n v="2158813"/>
    <m/>
    <s v="00190012003 DEPOSITO DE EFECTIVO, DEPOSITANTE: BRENDA LAFUENTE FERNANDEZ, CONCEPTO: DEVOLUCION DE PASAJE AEREO EMITIDO EN LA GESTION 2021, CUENTA DE DEPOSITO: CUENTA UNICA DEL TESORO"/>
    <m/>
    <m/>
    <m/>
    <m/>
    <m/>
    <m/>
    <n v="0"/>
    <n v="390"/>
    <s v="NO_CONCILIADO"/>
    <m/>
    <m/>
  </r>
  <r>
    <x v="0"/>
    <m/>
    <x v="0"/>
    <x v="217"/>
    <s v="O21588170002"/>
    <s v="BOD"/>
    <n v="2158817"/>
    <m/>
    <s v="00099021001 DEPOSITO DE EFECTIVO, DEPOSITANTE: TEOFILO BAPTISTA RAMIREZ, CONCEPTO: DEVOLUCION DE HABERES 2010 MES DE NOVIEMBRE 2023, CUENTA DE DEPOSITO: CUENTA UNICA DEL TESORO"/>
    <m/>
    <m/>
    <m/>
    <m/>
    <m/>
    <m/>
    <n v="0"/>
    <n v="1364.9"/>
    <s v="NO_CONCILIADO"/>
    <m/>
    <m/>
  </r>
  <r>
    <x v="59"/>
    <m/>
    <x v="59"/>
    <x v="217"/>
    <s v="O21588230002"/>
    <s v="BOD"/>
    <n v="2158823"/>
    <m/>
    <s v="00660012002 DEPOSITO DE EFECTIVO, DEPOSITANTE: ORGANO JUDICIAL, CONCEPTO: REVERSION, CUENTA DE DEPOSITO: CUENTA UNICA DEL TESORO"/>
    <m/>
    <m/>
    <m/>
    <m/>
    <m/>
    <m/>
    <n v="0"/>
    <n v="2850"/>
    <s v="NO_CONCILIADO"/>
    <m/>
    <m/>
  </r>
  <r>
    <x v="86"/>
    <m/>
    <x v="86"/>
    <x v="217"/>
    <s v="O21588250002"/>
    <s v="BOD"/>
    <n v="2158825"/>
    <m/>
    <s v="00580012001 DEPOSITO DE EFECTIVO, DEPOSITANTE: JUAN CARLOS YUCRA MONTAÑO, CONCEPTO: REPOSICION DECREDITO FISCAL FACTURAS NO REGISTRADAS LIBRO DE COMPRAS, CUENTA DE DEPOSITO: CUENTA UNICA DEL TESORO"/>
    <m/>
    <m/>
    <m/>
    <m/>
    <m/>
    <m/>
    <n v="0"/>
    <n v="43.12"/>
    <s v="NO_CONCILIADO"/>
    <m/>
    <m/>
  </r>
  <r>
    <x v="0"/>
    <m/>
    <x v="0"/>
    <x v="217"/>
    <s v="O21588430002"/>
    <s v="BOD"/>
    <n v="2158843"/>
    <m/>
    <s v="00099021001 DEPOSITO DE EFECTIVO, DEPOSITANTE: YHOLA JUANITA YANARICO GABINCHA, CONCEPTO: COBRO INDEBIDO POR NUEVAS NUPCIAS, CUENTA DE DEPOSITO: CUENTA UNICA DEL TESORO"/>
    <m/>
    <m/>
    <m/>
    <m/>
    <m/>
    <m/>
    <n v="0"/>
    <n v="2205"/>
    <s v="NO_CONCILIADO"/>
    <m/>
    <m/>
  </r>
  <r>
    <x v="25"/>
    <m/>
    <x v="25"/>
    <x v="217"/>
    <s v="O21589050002"/>
    <s v="BOD"/>
    <n v="2158905"/>
    <m/>
    <s v="00099021001 DEPOSITO DE EFECTIVO, DEPOSITANTE: ROBERT LOBATON RODRIGUEZ-AGETIC, CONCEPTO: DEPÓSITO POR DEVOLUCION DE VIATICOS DE ROBERT LOBATON RODRIGUEZ-AGETIC, CUENTA DE DEPOSITO: CUENTA UNICA DEL TESORO"/>
    <m/>
    <m/>
    <m/>
    <m/>
    <m/>
    <m/>
    <n v="0"/>
    <n v="149"/>
    <s v="NO_CONCILIADO"/>
    <m/>
    <m/>
  </r>
  <r>
    <x v="68"/>
    <m/>
    <x v="68"/>
    <x v="217"/>
    <s v="O21589260002"/>
    <s v="BOD"/>
    <n v="2158926"/>
    <m/>
    <s v="00081011101 DEPOSITO DE EFECTIVO, DEPOSITANTE: ABELARDO RIBERA RIBERA, CONCEPTO: REPOSICION DE CREDENCIAL, CUENTA DE DEPOSITO: CUENTA UNICA DEL TESORO"/>
    <m/>
    <m/>
    <m/>
    <m/>
    <m/>
    <m/>
    <n v="0"/>
    <n v="25"/>
    <s v="NO_CONCILIADO"/>
    <m/>
    <m/>
  </r>
  <r>
    <x v="74"/>
    <m/>
    <x v="74"/>
    <x v="217"/>
    <s v="B21587960002"/>
    <s v="BOD"/>
    <n v="2158796"/>
    <m/>
    <s v="00389012001 DEP.DE CHEQ.AJENOS,RET.DE CAM.,CONCEPTO: LICENCIA SIN GOCE DE HABER CENTRAL,DEP.: NAABOL/CEN , PROCEDENCIA: BANCO UNION S.A., CHEQUE: 497, FECHA DE EMISION:06/12/2023"/>
    <m/>
    <m/>
    <m/>
    <m/>
    <m/>
    <m/>
    <n v="0"/>
    <n v="2837.07"/>
    <s v="NO_CONCILIADO"/>
    <m/>
    <m/>
  </r>
  <r>
    <x v="74"/>
    <m/>
    <x v="74"/>
    <x v="217"/>
    <s v="B21587980002"/>
    <s v="BOD"/>
    <n v="2158798"/>
    <m/>
    <s v="00389042001 DEP.DE CHEQ.AJENOS,RET.DE CAM.,CONCEPTO: LICENCIA SIN GOCE DE HABER SANTA CRUZ,DEP.: NAABOL/SCZ , PROCEDENCIA: BANCO UNION S.A., CHEQUE: 498, FECHA DE EMISION:06/12/2023"/>
    <m/>
    <m/>
    <m/>
    <m/>
    <m/>
    <m/>
    <n v="0"/>
    <n v="6104.14"/>
    <s v="NO_CONCILIADO"/>
    <m/>
    <m/>
  </r>
  <r>
    <x v="74"/>
    <m/>
    <x v="74"/>
    <x v="217"/>
    <s v="B21588000002"/>
    <s v="BOD"/>
    <n v="2158800"/>
    <m/>
    <s v="00389022001 DEP.DE CHEQ.AJENOS,RET.DE CAM.,CONCEPTO: LICENCIA SIN GOCE DE HABER LA PAZ,DEP.: NAABOL/LPZ , PROCEDENCIA: BANCO UNION S.A., CHEQUE: 499, FECHA DE EMISION:06/12/2023"/>
    <m/>
    <m/>
    <m/>
    <m/>
    <m/>
    <m/>
    <n v="0"/>
    <n v="1228.9100000000001"/>
    <s v="NO_CONCILIADO"/>
    <m/>
    <m/>
  </r>
  <r>
    <x v="74"/>
    <m/>
    <x v="74"/>
    <x v="217"/>
    <s v="B21588010002"/>
    <s v="BOD"/>
    <n v="2158801"/>
    <m/>
    <s v="00389032001 DEP.DE CHEQ.AJENOS,RET.DE CAM.,CONCEPTO: LICENCIA SIN GOCE DE HABER COCHABAMBA,DEP.: NAABOL/CB , PROCEDENCIA: BANCO UNION S.A., CHEQUE: 500, FECHA DE EMISION:06/12/2023"/>
    <m/>
    <m/>
    <m/>
    <m/>
    <m/>
    <m/>
    <n v="0"/>
    <n v="5705.19"/>
    <s v="NO_CONCILIADO"/>
    <m/>
    <m/>
  </r>
  <r>
    <x v="78"/>
    <m/>
    <x v="78"/>
    <x v="217"/>
    <s v="B21588360002"/>
    <s v="BOD"/>
    <n v="2158836"/>
    <m/>
    <s v="00373024105 DEP.DE CHEQ.AJENOS,RET.DE CAM.,CONCEPTO: DEVOLUCION DE SALDOS PROYECTO CONT. SISTEMA DE RIEGO CON ATAJADO CAQUENA,DEP.: GOBIERNO AUTONOMO MUNICIPAL DE COLQUIRI , PROCEDENCIA: BANCO UNION S.A., CHEQUE: 9954, FECHA DE EMISION:04/12/2023"/>
    <m/>
    <m/>
    <m/>
    <m/>
    <m/>
    <m/>
    <n v="0"/>
    <n v="13298.64"/>
    <s v="NO_CONCILIADO"/>
    <m/>
    <m/>
  </r>
  <r>
    <x v="76"/>
    <m/>
    <x v="76"/>
    <x v="217"/>
    <s v="G25078820001"/>
    <s v="CVD"/>
    <n v="2507882"/>
    <m/>
    <s v="COBRO COSTOS DE PAPELERIA POR REGULARIZACION DE TRANSFERENCIA DEL EXTERIOR POR ORDEN DE CONSULADO DE BOLIVIA EN HOUSTON EEUU REF.: RECAUDACIONES GESTORÍA CONSULAR NOVIEMBRE 2023 LIB. 00010011102 MIN.RELACIONES EXTERIORES - GESTORIA CONSULAR LEY Nº 3108"/>
    <m/>
    <m/>
    <m/>
    <m/>
    <m/>
    <m/>
    <n v="50"/>
    <n v="0"/>
    <s v="NO_CONCILIADO"/>
    <m/>
    <m/>
  </r>
  <r>
    <x v="15"/>
    <m/>
    <x v="15"/>
    <x v="217"/>
    <s v="G25080630001"/>
    <s v="CVD"/>
    <n v="2508063"/>
    <m/>
    <s v="COBRO COSTOS DE PAPELERIA SEGUN TRANSFERENCIA DEL EXTERIOR POR ORDEN DE ENERGIA ARGENTINA S.A. REF.: INV EXA-GJA-147-ND 113 CTA.GAS NATURAL FECHA VALOR 5/12/2023 LIB. 00513012007 YPFB - RECURSOS NACIONALIZACIÓN"/>
    <m/>
    <m/>
    <m/>
    <m/>
    <m/>
    <m/>
    <n v="50"/>
    <n v="0"/>
    <s v="NO_CONCILIADO"/>
    <m/>
    <m/>
  </r>
  <r>
    <x v="15"/>
    <m/>
    <x v="15"/>
    <x v="217"/>
    <s v="G25080650001"/>
    <s v="CVD"/>
    <n v="2508065"/>
    <m/>
    <s v="COBRO COSTOS DE PAPELERIA SEGUN TRANSFERENCIA DEL EXTERIOR POR ORDEN DE LLAMA GAS S.A., SANTIAGO DE SURCO LIMA PERU. FECHA VALOR 05/12/2023, REF.: FACTURA 1278, 1301 (2023120500279161) LIB. 00513062002 YPFB - EXPORTACIÓN DE GLP Y OTROS-BOLIVIANOS"/>
    <m/>
    <m/>
    <m/>
    <m/>
    <m/>
    <m/>
    <n v="50"/>
    <n v="0"/>
    <s v="NO_CONCILIADO"/>
    <m/>
    <m/>
  </r>
  <r>
    <x v="15"/>
    <m/>
    <x v="15"/>
    <x v="217"/>
    <s v="G25080670001"/>
    <s v="CVD"/>
    <n v="2508067"/>
    <m/>
    <s v="COBRO COSTOS DE PAPELERIA SEGUN TRANSFERENCIA DEL EXTERIOR POR ORDEN DE FIDEICOMISO HERCO-CKM (LIMA PERU) REF.: SWF OF 23/12/05 CRED EMB 30 YPFB - 2023 - 10 CIST HERCO FECHA VALOR 6/12/2023 LIB. 00513062002 YPFB - EXPORTACIÓN DE GLP Y OTROS-BOLIVIANOS"/>
    <m/>
    <m/>
    <m/>
    <m/>
    <m/>
    <m/>
    <n v="50"/>
    <n v="0"/>
    <s v="NO_CONCILIADO"/>
    <m/>
    <m/>
  </r>
  <r>
    <x v="61"/>
    <m/>
    <x v="61"/>
    <x v="217"/>
    <s v="Q19207380002"/>
    <s v="CRV"/>
    <n v="1920738"/>
    <m/>
    <s v="NUMERO DE LIBRETA CUT: 00283012001 OPERACIÓN E18 TRANSFERENCIA DEL SISTEMA FINANCIERO POR CUENTA DE TERCEROS A LA CUT SOL. ESC. DE SOCIEDAD JENNEFER SRL"/>
    <m/>
    <m/>
    <m/>
    <m/>
    <m/>
    <m/>
    <n v="0"/>
    <n v="41947.41"/>
    <s v="NO_CONCILIADO"/>
    <m/>
    <m/>
  </r>
  <r>
    <x v="78"/>
    <m/>
    <x v="78"/>
    <x v="217"/>
    <s v="Q19207930002"/>
    <s v="CRV"/>
    <n v="1920793"/>
    <m/>
    <s v="NUMERO DE LIBRETA CUT: 00373024105 OPERACIÓN E75 TRANSFERENCIA DE LA CUENTA FISCAL BUN A LA CUT EN MN TRANSFERENCIA DE FONDOS A SOLICITUD DE: GOB. AUTONOMO MCPAL. UNCIA - CUENTA UNICA MUNICIPAL - CUM CITE. GAMU/SMAF/029-2023 CTA. 3987 LIBRETA NÂ°00373024105"/>
    <m/>
    <m/>
    <m/>
    <m/>
    <m/>
    <m/>
    <n v="0"/>
    <n v="785.36"/>
    <s v="NO_CONCILIADO"/>
    <m/>
    <m/>
  </r>
  <r>
    <x v="78"/>
    <m/>
    <x v="78"/>
    <x v="217"/>
    <s v="Q19207940002"/>
    <s v="CRV"/>
    <n v="1920794"/>
    <m/>
    <s v="NUMERO DE LIBRETA CUT: 00373024105 OPERACIÓN E75 TRANSFERENCIA DE LA CUENTA FISCAL BUN A LA CUT EN MN TRANSFERENCIA DE FONDOS A SOLICITUD DE: GOBIERNO AUTONOMO MUNICIPAL DE CALACOTO CITE: G.A.M.C/MAEC/DAF/0125/2023 CUENTA CUT 3987 LIBRETA NÂ° 00373024105"/>
    <m/>
    <m/>
    <m/>
    <m/>
    <m/>
    <m/>
    <n v="0"/>
    <n v="560.97"/>
    <s v="NO_CONCILIADO"/>
    <m/>
    <m/>
  </r>
  <r>
    <x v="76"/>
    <m/>
    <x v="76"/>
    <x v="217"/>
    <s v="G25087130001"/>
    <s v="CVD"/>
    <n v="2508713"/>
    <m/>
    <s v="COBRO COSTOS DE PAPELERIA POR REGULARIZACION DE TRANSFERENCIA DEL EXTERIOR POR ORDEN DE CONSULADO DE BOLIVIA EN ARICA CHILE REF.: RECAUDACIONES GESTORÍA CONSULAR NOVIEMBRE 2023 LIB. 00010011102 MIN.RELACIONES EXTERIORES - GESTORIA CONSULAR LEY Nº 3108"/>
    <m/>
    <m/>
    <m/>
    <m/>
    <m/>
    <m/>
    <n v="50"/>
    <n v="0"/>
    <s v="NO_CONCILIADO"/>
    <m/>
    <m/>
  </r>
  <r>
    <x v="40"/>
    <m/>
    <x v="40"/>
    <x v="217"/>
    <s v="G25087150003"/>
    <s v="COB"/>
    <n v="2508715"/>
    <m/>
    <s v="TRANSFERENCIA RECIBIDA DEL EXTERIOR SEGÚN MENSAJES SWIFT Nos. 20308-20300 (REM.EXT.) DE FECHA 06-12-2023 POR DESEMBOLSO DE CAF PRÉSTAMO CFA011694 PROYECTO CONSTRUCCION CARRETERA UNDUAVI-CHULUMANI TRAMO 2 LIBRETA N° 00291012002 ABC-RECURSOS PROPIOS REF.: UTILES DE ESCRITORIO"/>
    <m/>
    <m/>
    <m/>
    <m/>
    <m/>
    <m/>
    <n v="50"/>
    <n v="0"/>
    <s v="NO_CONCILIADO"/>
    <m/>
    <m/>
  </r>
  <r>
    <x v="40"/>
    <m/>
    <x v="40"/>
    <x v="217"/>
    <s v="G25088700003"/>
    <s v="COB"/>
    <n v="2508870"/>
    <m/>
    <s v="TRANSFERENCIA RECIBIDA DEL EXTERIOR SEGÚN MENSAJES SWIFT Nos. 20315-20314 (REM.EXT.) DE FECHA 06-12-2023 POR DESEMBOLSO DE CAF PRÉSTAMO CFA012050 PROGRAMA CONSTRUCCIÓN PUENTES Y ACCESOS - PUENTES DE INTEGRACIÓN LIBRETA N° 00291012002 ABC-RECURSOS PROPIOS REF.: UTILES DE ESCRITORIO"/>
    <m/>
    <m/>
    <m/>
    <m/>
    <m/>
    <m/>
    <n v="50"/>
    <n v="0"/>
    <s v="NO_CONCILIADO"/>
    <m/>
    <m/>
  </r>
  <r>
    <x v="8"/>
    <m/>
    <x v="8"/>
    <x v="217"/>
    <s v="S10763030003"/>
    <s v="DEV"/>
    <n v="1076303"/>
    <m/>
    <s v="||TRANSF.DE FONDOS SEGUN INSTRUCCIONES EN NOTA MEFP/VTCP/DGCP/UODP/NO.1041/2023 DE FECHA 17/11/2023 REF:PAGO SERVICIO DE CUSTODIA BONOS SERIE &quot;B&quot; CORRESPONDIENTE AL PRIMER TRIMESTRE DE 2023 LIB-0009902100 TGN-RECURSOS ORDINARIOS, COBRO COMISION 0,10% S/USD 30,62 SWIFT BS 220.-UTILES BS50.-"/>
    <m/>
    <m/>
    <m/>
    <m/>
    <m/>
    <m/>
    <n v="270.20999999999998"/>
    <n v="0"/>
    <s v="NO_CONCILIADO"/>
    <m/>
    <m/>
  </r>
  <r>
    <x v="15"/>
    <m/>
    <x v="15"/>
    <x v="217"/>
    <s v="S10762660001"/>
    <s v="COB"/>
    <n v="1076266"/>
    <m/>
    <s v="'COBRO DE'||ÚTILES DE ESCRITORIO POR EL COMPROBANTE NRO. 1076265 DE LA FECHA, S/G. NOTA CITE PRS/GAFC-1382 DFC-423/2023 DE FECHA 14/06/2023 (HRE-TGL-9344) ENVIADA POR YACIMIENTOS PETROLIFEROS FISCALES BOLIVIANOS. DEBITO DE LA LIBRETA 00513022001 YPFB  OPERACIONES."/>
    <m/>
    <m/>
    <m/>
    <m/>
    <m/>
    <m/>
    <n v="50"/>
    <n v="0"/>
    <s v="NO_CONCILIADO"/>
    <m/>
    <m/>
  </r>
  <r>
    <x v="15"/>
    <m/>
    <x v="15"/>
    <x v="217"/>
    <s v="S10762890001"/>
    <s v="COB"/>
    <n v="1076289"/>
    <m/>
    <s v="'COBRO DE'||ÚTILES DE ESCRITORIO POR EL COMPROBANTE NRO. 1076287 DE LA FECHA, S/G. NOTA CITE PRS/GAFC-1382 DFC-423/2023 DE FECHA 14/06/2023 (HRE-TGL-9344) ENVIADA POR YACIMIENTOS PETROLIFEROS FISCALES BOLIVIANOS. DEBITO DE LA LIBRETA 00513022001 YPFB  OPERACIONES."/>
    <m/>
    <m/>
    <m/>
    <m/>
    <m/>
    <m/>
    <n v="50"/>
    <n v="0"/>
    <s v="NO_CONCILIADO"/>
    <m/>
    <m/>
  </r>
  <r>
    <x v="15"/>
    <m/>
    <x v="15"/>
    <x v="217"/>
    <s v="S10762920001"/>
    <s v="COB"/>
    <n v="1076292"/>
    <m/>
    <s v="'COBRO DE'||ÚTILES DE ESCRITORIO POR EL COMPROBANTE NRO. 1076291 DE LA FECHA, S/G. NOTA CITE PRS/GAFC-1382 DFC-423/2023 DE FECHA 14/06/2023 (HRE-TGL-9344) ENVIADA POR YACIMIENTOS PETROLIFEROS FISCALES BOLIVIANOS. DEBITO DE LA LIBRETA 00513022001 YPFB  OPERACIONES."/>
    <m/>
    <m/>
    <m/>
    <m/>
    <m/>
    <m/>
    <n v="50"/>
    <n v="0"/>
    <s v="NO_CONCILIADO"/>
    <m/>
    <m/>
  </r>
  <r>
    <x v="15"/>
    <m/>
    <x v="15"/>
    <x v="217"/>
    <s v="S10762950001"/>
    <s v="COB"/>
    <n v="1076295"/>
    <m/>
    <s v="'COBRO DE'||UTILES DE ESCRITORIO POR EL COMPROBANTE NRO. 1076294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17"/>
    <s v="S10763010001"/>
    <s v="COB"/>
    <n v="1076301"/>
    <m/>
    <s v="'COBRO DE'||UTILES DE ESCRITORIO POR EL COMPROBANTE NRO. 1076297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17"/>
    <s v="S10763120001"/>
    <s v="COB"/>
    <n v="1076312"/>
    <m/>
    <s v="'COBRO DE'||ÚTILES DE ESCRITORIO POR EL COMPROBANTE NRO.1076311 DE LA FECHA S/G. NOTA CITE CITE PRS/GAFC-1382 DFC-423/2023 DE F.14.06.2023 (HRE-TGL-9344), ENVIADA POR YACIMIENTOS PETROLIFEROS FISCALES BOLIVIANOS DEBITO DE LA LIBRETA 00513022001 YPFB  OPERACIONES"/>
    <m/>
    <m/>
    <m/>
    <m/>
    <m/>
    <m/>
    <n v="50"/>
    <n v="0"/>
    <s v="NO_CONCILIADO"/>
    <m/>
    <m/>
  </r>
  <r>
    <x v="8"/>
    <m/>
    <x v="8"/>
    <x v="217"/>
    <s v="S10763070002"/>
    <s v="COB"/>
    <n v="1076307"/>
    <m/>
    <s v="'TRANSFERENCIA DE FONDOS||S/G.NOTAS MEFP/VTCP/DGCP/UODP/N°1140/2023 Y MEFP/VTCP/DGCP/UODP/N°1192/2023 DE LA FECHA ENVIADAS POR EL MEFP, TRANSFERENCIA DE RECURSOS-REEMBOLSO AL TGN POR PAGO PRÉSTAMO BID 3091/BL-BO - VENCIMIENTO 27/08/2023 - GOBIERNO AUTÓNOMO DEPARTAMENTAL DE PANDO. ABONO A LA LIB. N°00990201001 &quot;TESORO GENERAL DE LA NACIÓN - RECURSOS ORDINARIOS&quot;"/>
    <m/>
    <m/>
    <m/>
    <m/>
    <m/>
    <m/>
    <n v="0"/>
    <n v="1313610.8899999999"/>
    <s v="NO_CONCILIADO"/>
    <m/>
    <m/>
  </r>
  <r>
    <x v="8"/>
    <m/>
    <x v="8"/>
    <x v="217"/>
    <s v="S10763080002"/>
    <s v="CRV"/>
    <n v="1076308"/>
    <m/>
    <s v="'TRANSFERENCIA DE FONDOS||S/G.NOTAS MEFP/VTCP/DGCP/UODP/N°1140/2023 Y MEFP/VTCP/DGCP/UODP/N°1192/2023 DE LA FECHA ENVIADAS POR EL MEFP, TRANSFERENCIA DE RECURSOS-REEMBOLSO AL TGN POR PAGO PRÉSTAMO BID 3091/BL-BO - VENCIMIENTO 27/08/2023 - GOBIERNO AUTÓNOMO DEPARTAMENTAL DEL BENI. ABONO A LA LIB. N°00990201001 &quot;TESORO GENERAL DE LA NACIÓN - RECURSOS ORDINARIOS&quot;"/>
    <m/>
    <m/>
    <m/>
    <m/>
    <m/>
    <m/>
    <n v="0"/>
    <n v="3010966.22"/>
    <s v="NO_CONCILIADO"/>
    <m/>
    <m/>
  </r>
  <r>
    <x v="74"/>
    <m/>
    <x v="74"/>
    <x v="218"/>
    <s v="O21591840002"/>
    <s v="BOD"/>
    <n v="2159184"/>
    <m/>
    <s v="00389012001 DEPOSITO DE EFECTIVO, DEPOSITANTE: ELMER POZO OLIVA, CONCEPTO: DEVOLUCION POR PAGO EN DEMASIA DEL REFRIGERIO CORRESPONDIENTE A NOVIEMBRE /2023, CUENTA DE DEPOSITO: CUENTA UNICA DEL TESORO"/>
    <m/>
    <m/>
    <m/>
    <m/>
    <m/>
    <m/>
    <n v="0"/>
    <n v="36"/>
    <s v="NO_CONCILIADO"/>
    <m/>
    <m/>
  </r>
  <r>
    <x v="39"/>
    <m/>
    <x v="39"/>
    <x v="218"/>
    <s v="O21591880002"/>
    <s v="BOD"/>
    <n v="2159188"/>
    <m/>
    <s v="00548082001 DEPOSITO DE EFECTIVO, DEPOSITANTE: ALANOCA CHAMBI CESAR ALFONSO, CONCEPTO: DEVOLUCION IMPOSITIVA DEL SR. ALANOCA CHAMBI CESAR ALFONSO, CUENTA DE DEPOSITO: CUENTA UNICA DEL TESORO"/>
    <m/>
    <m/>
    <m/>
    <m/>
    <m/>
    <m/>
    <n v="0"/>
    <n v="720"/>
    <s v="NO_CONCILIADO"/>
    <m/>
    <m/>
  </r>
  <r>
    <x v="41"/>
    <m/>
    <x v="41"/>
    <x v="218"/>
    <s v="O21591930002"/>
    <s v="BOD"/>
    <n v="2159193"/>
    <m/>
    <s v="00046171101 DEPOSITO DE EFECTIVO, DEPOSITANTE: IMPOR-EXPORT EMVIP, CONCEPTO: SANCION POR LA NO ACTUALIZACION EN AGEMED, CUENTA DE DEPOSITO: CUENTA UNICA DEL TESORO"/>
    <m/>
    <m/>
    <m/>
    <m/>
    <m/>
    <m/>
    <n v="0"/>
    <n v="5000"/>
    <s v="NO_CONCILIADO"/>
    <m/>
    <m/>
  </r>
  <r>
    <x v="14"/>
    <m/>
    <x v="14"/>
    <x v="218"/>
    <s v="O21592090002"/>
    <s v="BOD"/>
    <n v="2159209"/>
    <m/>
    <s v="00099021001 DEPOSITO DE EFECTIVO, DEPOSITANTE: LIDIA TUPA ZELAYA, CONCEPTO: DEVOLUCION DE VIATICOS, CUENTA DE DEPOSITO: CUENTA UNICA DEL TESORO/DJBR"/>
    <m/>
    <m/>
    <m/>
    <m/>
    <m/>
    <m/>
    <n v="0"/>
    <n v="276.5"/>
    <s v="NO_CONCILIADO"/>
    <m/>
    <m/>
  </r>
  <r>
    <x v="41"/>
    <m/>
    <x v="41"/>
    <x v="218"/>
    <s v="O21592110002"/>
    <s v="BOD"/>
    <n v="2159211"/>
    <m/>
    <s v="00046024204 DEPOSITO DE EFECTIVO, DEPOSITANTE: ALVARO TERRAZAS PELAEZ C.I.5387247 SCZ, CONCEPTO: REVERSION PASAJE AEREO NO UTILIZADO, CUENTA DE DEPOSITO: CUENTA UNICA DEL TESORO"/>
    <m/>
    <m/>
    <m/>
    <m/>
    <m/>
    <m/>
    <n v="0"/>
    <n v="918"/>
    <s v="NO_CONCILIADO"/>
    <m/>
    <m/>
  </r>
  <r>
    <x v="39"/>
    <m/>
    <x v="39"/>
    <x v="218"/>
    <s v="O21592240002"/>
    <s v="BOD"/>
    <n v="2159224"/>
    <m/>
    <s v="00548082001 DEPOSITO DE EFECTIVO, DEPOSITANTE: MILTON VICTOR QUINO CHUQUIMIA, CONCEPTO: DEVOLUCION, CUENTA DE DEPOSITO: CUENTA UNICA DEL TESORO"/>
    <m/>
    <m/>
    <m/>
    <m/>
    <m/>
    <m/>
    <n v="0"/>
    <n v="1280"/>
    <s v="NO_CONCILIADO"/>
    <m/>
    <m/>
  </r>
  <r>
    <x v="0"/>
    <m/>
    <x v="0"/>
    <x v="218"/>
    <s v="O21592620002"/>
    <s v="BOD"/>
    <n v="2159262"/>
    <m/>
    <s v="00099021001 DEPOSITO DE EFECTIVO, DEPOSITANTE: BENEDICTA CERON VDA DE CALLE, CONCEPTO: SUSCRIPCION DE CONVENIO PARA EL PAGO DE LO ADEUDADO, CUENTA DE DEPOSITO: CUENTA UNICA DEL TESORO"/>
    <m/>
    <m/>
    <m/>
    <m/>
    <m/>
    <m/>
    <n v="0"/>
    <n v="45188.639999999999"/>
    <s v="NO_CONCILIADO"/>
    <m/>
    <m/>
  </r>
  <r>
    <x v="71"/>
    <m/>
    <x v="71"/>
    <x v="218"/>
    <s v="O21592690002"/>
    <s v="BOD"/>
    <n v="2159269"/>
    <m/>
    <s v="00670012002 DEPOSITO DE EFECTIVO, DEPOSITANTE: FELICIDAD IBONE YUJRA A., CONCEPTO: REEMBOLSO POR BAJA MEDICA, CUENTA DE DEPOSITO: CUENTA UNICA DEL TESORO"/>
    <m/>
    <m/>
    <m/>
    <m/>
    <m/>
    <m/>
    <n v="0"/>
    <n v="166.19"/>
    <s v="NO_CONCILIADO"/>
    <m/>
    <m/>
  </r>
  <r>
    <x v="41"/>
    <m/>
    <x v="41"/>
    <x v="218"/>
    <s v="O21592870002"/>
    <s v="BOD"/>
    <n v="2159287"/>
    <m/>
    <s v="00046171101 DEPOSITO DE EFECTIVO, DEPOSITANTE: SWIFTAID SRL, CONCEPTO: (1) SANCION - REINSCRIPCION, CUENTA DE DEPOSITO: CUENTA UNICA DEL TESORO"/>
    <m/>
    <m/>
    <m/>
    <m/>
    <m/>
    <m/>
    <n v="0"/>
    <n v="5000"/>
    <s v="NO_CONCILIADO"/>
    <m/>
    <m/>
  </r>
  <r>
    <x v="59"/>
    <m/>
    <x v="59"/>
    <x v="218"/>
    <s v="B21592130002"/>
    <s v="BOD"/>
    <n v="2159213"/>
    <m/>
    <s v="00660012006 DEP.DE CHEQ.AJENOS,RET.DE CAM.,CONCEPTO: DEVOLUCION DE RECURSOS ECONOMICOS DE FUNCIONARIOS DE INFRAESTRUCTURA,DEP.: ORGANO JUDICIAL -DAF NACIONAL , PROCEDENCIA: BANCO UNION S.A., CHEQUE: 922, FECHA DE EMISION:04/12/2023"/>
    <m/>
    <m/>
    <m/>
    <m/>
    <m/>
    <m/>
    <n v="0"/>
    <n v="4229"/>
    <s v="NO_CONCILIADO"/>
    <m/>
    <m/>
  </r>
  <r>
    <x v="0"/>
    <m/>
    <x v="0"/>
    <x v="218"/>
    <s v="B21592290002"/>
    <s v="BOD"/>
    <n v="2159229"/>
    <m/>
    <s v="00099021001 DEP.DE CHEQ.AJENOS,RET.DE CAM.,CONCEPTO: LUZ MARY BECERRA MEDRANO,DEP.: BANCO UNION S.A. , PROCEDENCIA: BANCO UNION S.A., CHEQUE: 196895, FECHA DE EMISION:07/12/2023"/>
    <m/>
    <m/>
    <m/>
    <m/>
    <m/>
    <m/>
    <n v="0"/>
    <n v="2335.66"/>
    <s v="NO_CONCILIADO"/>
    <m/>
    <m/>
  </r>
  <r>
    <x v="0"/>
    <m/>
    <x v="0"/>
    <x v="218"/>
    <s v="B21592320002"/>
    <s v="BOD"/>
    <n v="2159232"/>
    <m/>
    <s v="00099021001 DEP.DE CHEQ.AJENOS,RET.DE CAM.,CONCEPTO: JORGE CARLOS ALIZARES ARIAS,DEP.: BANCO UNION S.A. , PROCEDENCIA: BANCO UNION S.A., CHEQUE: 196896, FECHA DE EMISION:07/12/2023"/>
    <m/>
    <m/>
    <m/>
    <m/>
    <m/>
    <m/>
    <n v="0"/>
    <n v="2000"/>
    <s v="NO_CONCILIADO"/>
    <m/>
    <m/>
  </r>
  <r>
    <x v="65"/>
    <m/>
    <x v="65"/>
    <x v="218"/>
    <s v="Q19215140002"/>
    <s v="CRV"/>
    <n v="1921514"/>
    <m/>
    <s v="NUMERO DE LIBRETA CUT: 00066018018 OPERACIÓN E18 TRANSFERENCIA DEL SISTEMA FINANCIERO POR CUENTA DE TERCEROS A LA CUT SOL.EMB. DE SUIZA AGENCIA SUIZA PARA DES"/>
    <m/>
    <m/>
    <m/>
    <m/>
    <m/>
    <m/>
    <n v="0"/>
    <n v="552000"/>
    <s v="NO_CONCILIADO"/>
    <m/>
    <m/>
  </r>
  <r>
    <x v="8"/>
    <m/>
    <x v="8"/>
    <x v="218"/>
    <s v="G25102570003"/>
    <s v="CRV"/>
    <n v="2510257"/>
    <m/>
    <s v="PAGO A BID PRÉSTAMO 987-SF-BO VCTO. 07-12-2023 POR CUENTA DE FNDR SEGÚN NOTA COD.LIQ. 018110 DE FECHA 05-12-2023, VALOR 07-12-2023 CAPITAL USD 175.731,82 INTERESES USD 225.570,26 LIBRETA N° 00099021001 TGN - RECURSOS ORDINARIOS (3987) - ALIVIO MDRI"/>
    <m/>
    <m/>
    <m/>
    <m/>
    <m/>
    <m/>
    <n v="0"/>
    <n v="2793062.48"/>
    <s v="NO_CONCILIADO"/>
    <m/>
    <m/>
  </r>
  <r>
    <x v="78"/>
    <m/>
    <x v="78"/>
    <x v="218"/>
    <s v="Q19217470002"/>
    <s v="CRV"/>
    <n v="1921747"/>
    <m/>
    <s v="NUMERO DE LIBRETA CUT: 00373024105 OPERACIÓN E75 TRANSFERENCIA DE LA CUENTA FISCAL BUN A LA CUT EN MN TRANSFERENCIA DE FONDOS A SOLICITUD DE: GOBIERNO AUTONOMO MUNICIPAL DE JUAN JOSE PEREZ CHARAZANI CITE: GAMGJJPCH-DHA-LP-NÂ°0544/2023 CUENTA CUT 3987 LIBRETA NÂ° 00373024105"/>
    <m/>
    <m/>
    <m/>
    <m/>
    <m/>
    <m/>
    <n v="0"/>
    <n v="4704"/>
    <s v="NO_CONCILIADO"/>
    <m/>
    <m/>
  </r>
  <r>
    <x v="87"/>
    <m/>
    <x v="87"/>
    <x v="218"/>
    <s v="G25100830002"/>
    <s v="CRV"/>
    <n v="2510083"/>
    <m/>
    <s v="TRANSFERENCIA DEL EXTERIOR SEGUN SWIFT NO.20349 DE FECHA 07/12/2023 ORDENANTE: CONSULADO GERAL DA BOLIVIA (BR/SAO PAULO) REF.: SEGIP RECAUDACIÓN LIB. 00340012005 SEGIP - RECAUDACION EXTERIOR - CEDULAS DE IDENTIDAD"/>
    <m/>
    <m/>
    <m/>
    <m/>
    <m/>
    <m/>
    <n v="0"/>
    <n v="41406.75"/>
    <s v="NO_CONCILIADO"/>
    <m/>
    <m/>
  </r>
  <r>
    <x v="49"/>
    <m/>
    <x v="49"/>
    <x v="218"/>
    <s v="G25100850002"/>
    <s v="CRV"/>
    <n v="2510085"/>
    <m/>
    <s v="TRANSFERENCIA DEL EXTERIOR SEGUN SWIFT NOS.20335-20334 DE FECHA 07/12/2023 ORDENANTE: NUTRITERRA SA, FECHA VALOR 06/12/2023 REF:FACTURA PROFORMA YLB.COM.PFM NO.168/2023 LIB. 00597012001 RECURSOS PROPIOS VENTAS YLB"/>
    <m/>
    <m/>
    <m/>
    <m/>
    <m/>
    <m/>
    <n v="0"/>
    <n v="1037232"/>
    <s v="NO_CONCILIADO"/>
    <m/>
    <m/>
  </r>
  <r>
    <x v="76"/>
    <m/>
    <x v="76"/>
    <x v="218"/>
    <s v="G25100760001"/>
    <s v="CVD"/>
    <n v="2510076"/>
    <m/>
    <s v="COBRO COSTOS DE PAPELERIA POR REGULARIZACION DE TRANSFERENCIA DEL EXTERIOR POR ORDEN DE CONSULADO DE BOLIVIA, BOGOTA COLOMBIA. REF.: GESTORIA CONSULAR NOVIEMBRE 2023 (TRN/20231205-00289637) LIB. 00010011102 MIN.RELACIONES EXTERIORES - GESTORIA CONSULAR LEY Nº 3108"/>
    <m/>
    <m/>
    <m/>
    <m/>
    <m/>
    <m/>
    <n v="50"/>
    <n v="0"/>
    <s v="NO_CONCILIADO"/>
    <m/>
    <m/>
  </r>
  <r>
    <x v="76"/>
    <m/>
    <x v="76"/>
    <x v="218"/>
    <s v="G25100780001"/>
    <s v="CVD"/>
    <n v="2510078"/>
    <m/>
    <s v="COBRO COSTOS DE PAPELERIA POR REGULARIZACION DE TRANSFERENCIA DEL EXTERIOR POR ORDEN DE CONSULADO GENERAL DE BOLIVIA EN SANTIAGO CHILE REF.: RECAUDACIONES GESTORÍA CONSULAR NOVIEMBRE 2023 LIB. 00010011102 MIN.RELACIONES EXTERIORES - GESTORIA CONSULAR LEY Nº 3108"/>
    <m/>
    <m/>
    <m/>
    <m/>
    <m/>
    <m/>
    <n v="50"/>
    <n v="0"/>
    <s v="NO_CONCILIADO"/>
    <m/>
    <m/>
  </r>
  <r>
    <x v="76"/>
    <m/>
    <x v="76"/>
    <x v="218"/>
    <s v="G25100800001"/>
    <s v="CVD"/>
    <n v="2510080"/>
    <m/>
    <s v="COBRO COSTOS DE PAPELERIA POR REGULARIZACION DE TRANSFERENCIA DEL EXTERIOR POR ORDEN DE EMBAJADA DE BOLIVIA EN TOKYO-JAPON REF:GESTORIA CONSULAR NOVIEMBRE 2023 LIB. 00010011102 MIN.RELACIONES EXTERIORES - GESTORIA CONSULAR LEY Nº 3108"/>
    <m/>
    <m/>
    <m/>
    <m/>
    <m/>
    <m/>
    <n v="50"/>
    <n v="0"/>
    <s v="NO_CONCILIADO"/>
    <m/>
    <m/>
  </r>
  <r>
    <x v="15"/>
    <m/>
    <x v="15"/>
    <x v="218"/>
    <s v="G25100820001"/>
    <s v="CVD"/>
    <n v="2510082"/>
    <m/>
    <s v="COBRO COSTOS DE PAPELERIA SEGUN TRANSFERENCIA DEL EXTERIOR POR ORDEN DE ENERGIA ARGENTINA S.A., FECHA VALOR 06/12/2023. REF.: INV/EXA-GJA-147 ND 113 INV/GAS NATURAL LIB. 00513012007 YPFB - RECURSOS NACIONALIZACIÓN"/>
    <m/>
    <m/>
    <m/>
    <m/>
    <m/>
    <m/>
    <n v="50"/>
    <n v="0"/>
    <s v="NO_CONCILIADO"/>
    <m/>
    <m/>
  </r>
  <r>
    <x v="87"/>
    <m/>
    <x v="87"/>
    <x v="218"/>
    <s v="G25100840001"/>
    <s v="CVD"/>
    <n v="2510084"/>
    <m/>
    <s v="COBRO COSTOS DE PAPELERIA SEGUN TRANSFERENCIA DEL EXTERIOR POR ORDEN DE CONSULADO GERAL DA BOLIVIA (BR/SAO PAULO) REF.: SEGIP RECAUDACIÓN LIB. 00340012003 RECAUDACION EXTRANJERIA - C.I. -L.C."/>
    <m/>
    <m/>
    <m/>
    <m/>
    <m/>
    <m/>
    <n v="50"/>
    <n v="0"/>
    <s v="NO_CONCILIADO"/>
    <m/>
    <m/>
  </r>
  <r>
    <x v="49"/>
    <m/>
    <x v="49"/>
    <x v="218"/>
    <s v="G25100860001"/>
    <s v="CVD"/>
    <n v="2510086"/>
    <m/>
    <s v="COBRO COSTOS DE PAPELERIA SEGUN TRANSFERENCIA DEL EXTERIOR POR ORDEN DE NUTRITERRA SA, FECHA VALOR 06/12/2023 REF:FACTURA PROFORMA YLB.COM.PFM NO.168/2023 LIB. 00597012001 RECURSOS PROPIOS VENTAS YLB"/>
    <m/>
    <m/>
    <m/>
    <m/>
    <m/>
    <m/>
    <n v="50"/>
    <n v="0"/>
    <s v="NO_CONCILIADO"/>
    <m/>
    <m/>
  </r>
  <r>
    <x v="87"/>
    <m/>
    <x v="87"/>
    <x v="218"/>
    <s v="G25107090002"/>
    <s v="CRV"/>
    <n v="2510709"/>
    <m/>
    <s v="TRANSFERENCIA DEL EXTERIOR SEGUN SWIFT NO.20411 DE FECHA 07/12/2023 ORDENANTE: CONSULADO DE BOLIVIA EN WASHINGTON REF.: RECAUDACIONES EXTERIOR CEDULAS DE IDENTIDAD NOVIEMBRE 2023 LIB. 00340012005 SEGIP - RECAUDACION EXTERIOR - CEDULAS DE IDENTIDAD"/>
    <m/>
    <m/>
    <m/>
    <m/>
    <m/>
    <m/>
    <n v="0"/>
    <n v="37570.92"/>
    <s v="NO_CONCILIADO"/>
    <m/>
    <m/>
  </r>
  <r>
    <x v="88"/>
    <m/>
    <x v="88"/>
    <x v="218"/>
    <s v="Q19219350002"/>
    <s v="CRV"/>
    <n v="1921935"/>
    <m/>
    <s v="NUMERO DE LIBRETA CUT: 03420102001 OPERACIÓN E18 TRANSFERENCIA DEL SISTEMA FINANCIERO POR CUENTA DE TERCEROS A LA CUT TRANSFERENCIA DE RECURSOS DEL FIDEICOMISO AEVIVIENDA SOLICITUD BUN CITE:CI/FID.VIV/1668/2023"/>
    <m/>
    <m/>
    <m/>
    <m/>
    <m/>
    <m/>
    <n v="0"/>
    <n v="41785373.840000004"/>
    <s v="NO_CONCILIADO"/>
    <m/>
    <m/>
  </r>
  <r>
    <x v="87"/>
    <m/>
    <x v="87"/>
    <x v="218"/>
    <s v="G25107100001"/>
    <s v="CVD"/>
    <n v="2510710"/>
    <m/>
    <s v="COBRO COSTOS DE PAPELERIA SEGUN TRANSFERENCIA DEL EXTERIOR POR ORDEN DE CONSULADO DE BOLIVIA EN WASHINGTON REF.: RECAUDACIONES EXTERIOR CEDULAS DE IDENTIDAD NOVIEMBRE 2023 LIB. 00340012003 RECAUDACION EXTRANJERIA - C.I. -L.C."/>
    <m/>
    <m/>
    <m/>
    <m/>
    <m/>
    <m/>
    <n v="50"/>
    <n v="0"/>
    <s v="NO_CONCILIADO"/>
    <m/>
    <m/>
  </r>
  <r>
    <x v="15"/>
    <m/>
    <x v="15"/>
    <x v="218"/>
    <s v="G25105450001"/>
    <s v="CVD"/>
    <n v="2510545"/>
    <m/>
    <s v="COBRO COSTOS DE PAPELERIA SEGUN TRANSFERENCIA DEL EXTERIOR POR ORDEN DE OILY LUBRIFICANTES E QUIMICOS LTDA (BR/CAMPO GRANDE) REF.: CRED INV N 016/2023 FECHA VALOR 7/12/2023 LIB. 00513012007 YPFB - RECURSOS NACIONALIZACIÓN"/>
    <m/>
    <m/>
    <m/>
    <m/>
    <m/>
    <m/>
    <n v="50"/>
    <n v="0"/>
    <s v="NO_CONCILIADO"/>
    <m/>
    <m/>
  </r>
  <r>
    <x v="15"/>
    <m/>
    <x v="15"/>
    <x v="218"/>
    <s v="S10764280001"/>
    <s v="COB"/>
    <n v="1076428"/>
    <m/>
    <s v="'COBRO DE'||ÚTILES DE ESCRITORIO POR EL COMPROBANTE N°1076426 SEGÚN NOTA CITE: PRS/GAFC-1382 DFC-423/2023 DE FECHA 14/06/2023 (HRE-TGL-9344) DE YACIMIENTOS PETROLÍFEROS FISCALES BOLIVIANOS. (SECTOR PÚBLICO). DÉBITO DE LA LIBRETA 00513022001 YPFB - OPERACIONES, REPOSICIÓN DE ÚTILES DE ESCRITORIO."/>
    <m/>
    <m/>
    <m/>
    <m/>
    <m/>
    <m/>
    <n v="50"/>
    <n v="0"/>
    <s v="NO_CONCILIADO"/>
    <m/>
    <m/>
  </r>
  <r>
    <x v="15"/>
    <m/>
    <x v="15"/>
    <x v="218"/>
    <s v="S10764350001"/>
    <s v="COB"/>
    <n v="1076435"/>
    <m/>
    <s v="'COBRO DE'||ÚTILES DE ESCRITORIO POR EL COMPROBANTE NRO. 1076434 DE LA FECHA, S/G. NOTA CITE PRS/GAFC-1382 DFC-423/2023 DE FECHA 14/06/2023 (HRE-TGL-9344) ENVIADA POR YACIMIENTOS PETROLIFEROS FISCALES BOLIVIANOS. DEBITO DE LA LIBRETA 00513022001 YPFB  OPERACIONES."/>
    <m/>
    <m/>
    <m/>
    <m/>
    <m/>
    <m/>
    <n v="50"/>
    <n v="0"/>
    <s v="NO_CONCILIADO"/>
    <m/>
    <m/>
  </r>
  <r>
    <x v="15"/>
    <m/>
    <x v="15"/>
    <x v="218"/>
    <s v="S10764410001"/>
    <s v="COB"/>
    <n v="1076441"/>
    <m/>
    <s v="'COBRO DE'||UTILES DE ESCRITORIO POR EL COMPROBANTE NRO. 1076440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18"/>
    <s v="S10764580001"/>
    <s v="COB"/>
    <n v="1076458"/>
    <m/>
    <s v="'COBRO DE'||ÚTILES DE ESCRITORIO POR EL COMPROBANTE NRO. 1076457 DE LA FECHA, S/G. NOTA CITE:GAFC-3062/DFC/URTE-0547/2023 DE FECHA 07/12/2023 (HRE-TSO-1600) ENVIADA POR YACIMIENTOS PETROLIFEROS FISCALES BOLIVIANOS. DEBITO DE LA LIBRETA 00513022001 YPFB  OPERACIONES."/>
    <m/>
    <m/>
    <m/>
    <m/>
    <m/>
    <m/>
    <n v="50"/>
    <n v="0"/>
    <s v="NO_CONCILIADO"/>
    <m/>
    <m/>
  </r>
  <r>
    <x v="15"/>
    <m/>
    <x v="15"/>
    <x v="218"/>
    <s v="S10764600001"/>
    <s v="COB"/>
    <n v="1076460"/>
    <m/>
    <s v="'COBRO DE'||ÚTILES DE ESCRITORIO POR EL COMPROBANTE NRO. 1076459 DE LA FECHA, S/G. NOTA CITE:GAFC-3062/DFC/URTE-0547/2023 DE FECHA 07/12/2023 (HRE-TSO-1600) ENVIADA POR YACIMIENTOS PETROLIFEROS FISCALES BOLIVIANOS. DEBITO DE LA LIBRETA 00513022001 YPFB  OPERACIONES."/>
    <m/>
    <m/>
    <m/>
    <m/>
    <m/>
    <m/>
    <n v="50"/>
    <n v="0"/>
    <s v="NO_CONCILIADO"/>
    <m/>
    <m/>
  </r>
  <r>
    <x v="15"/>
    <m/>
    <x v="15"/>
    <x v="218"/>
    <s v="S10764700001"/>
    <s v="COB"/>
    <n v="1076470"/>
    <m/>
    <s v="'COBRO DE'||ÚTILES DE ESCRITORIO POR EL COMPROBANTE NRO.1076469 DE LA FECHA S/G. NOTA CITE CITE GAFC-3062/DFC/URTE-0547/2023 DE F.07.12.2023 (HRE-TSO-1600), ENVIADA POR YACIMIENTOS PETROLIFEROS FISCALES BOLIVIANOS. DEBITO DE LA LIBRETA 00513022001 YPFB  OPERACIONES"/>
    <m/>
    <m/>
    <m/>
    <m/>
    <m/>
    <m/>
    <n v="50"/>
    <n v="0"/>
    <s v="NO_CONCILIADO"/>
    <m/>
    <m/>
  </r>
  <r>
    <x v="15"/>
    <m/>
    <x v="15"/>
    <x v="218"/>
    <s v="S10764670001"/>
    <s v="COB"/>
    <n v="1076467"/>
    <m/>
    <s v="'COBRO DE'||ÚTILES DE ESCRITORIO POR EL COMPROBANTE NRO.1076466 DE LA FECHA S/G. NOTA CITE GAFC-3062/DFC/URTE-0547/2023 DE F.07.12.2023 (HRE-TSO-1600), ENVIADA POR YACIMIENTOS PETROLIFEROS FISCALES BOLIVIANOS DEBITO DE LA LIBRETA 00513022001 YPFB  OPERACIONES"/>
    <m/>
    <m/>
    <m/>
    <m/>
    <m/>
    <m/>
    <n v="50"/>
    <n v="0"/>
    <s v="NO_CONCILIADO"/>
    <m/>
    <m/>
  </r>
  <r>
    <x v="15"/>
    <m/>
    <x v="15"/>
    <x v="218"/>
    <s v="S10764630001"/>
    <s v="COB"/>
    <n v="1076463"/>
    <m/>
    <s v="'COBRO DE'||ÚTILES DE ESCRITORIO POR EL COMPROBANTE NRO.1076462 DE LA FECHA S/G. NOTA CITE CITE GAFC-3062/DFC/URTE-0547/2023 DE F.07.12.2023 (HRE-TSO-1600), ENVIADA POR YACIMIENTOS PETROLIFEROS FISCALES BOLIVIANOS. DEBITO DE LA LIBRETA 00513022001 YPFB  OPERACIONES"/>
    <m/>
    <m/>
    <m/>
    <m/>
    <m/>
    <m/>
    <n v="50"/>
    <n v="0"/>
    <s v="NO_CONCILIADO"/>
    <m/>
    <m/>
  </r>
  <r>
    <x v="76"/>
    <m/>
    <x v="76"/>
    <x v="219"/>
    <s v="O21596030002"/>
    <s v="BOD"/>
    <n v="2159603"/>
    <m/>
    <s v="00010011102 DEPOSITO DE EFECTIVO, DEPOSITANTE: MAURICIO ENRIQUE BELMONTE PIJUAN, CONCEPTO: REPOSICION GASTOS BANCARIOS DICIEMBRE /22 EMBAJADA DE BOLIVIA EN BEIJING- CHINA, CUENTA DE DEPOSITO: CUENTA UNICA DEL TESORO"/>
    <m/>
    <m/>
    <m/>
    <m/>
    <m/>
    <m/>
    <n v="0"/>
    <n v="275"/>
    <s v="NO_CONCILIADO"/>
    <m/>
    <m/>
  </r>
  <r>
    <x v="50"/>
    <m/>
    <x v="50"/>
    <x v="219"/>
    <s v="O21596330002"/>
    <s v="BOD"/>
    <n v="2159633"/>
    <m/>
    <s v="00099021001 DEPOSITO DE EFECTIVO, DEPOSITANTE: HUGO PORTUGAL HUARACHI-SENASIR, CONCEPTO: COBRO INDEVIDO POSTERIOR FALLECIMIENTO, CUENTA DE DEPOSITO: CUENTA UNICA DEL TESORO"/>
    <m/>
    <m/>
    <m/>
    <m/>
    <m/>
    <m/>
    <n v="0"/>
    <n v="3646"/>
    <s v="NO_CONCILIADO"/>
    <m/>
    <m/>
  </r>
  <r>
    <x v="2"/>
    <m/>
    <x v="2"/>
    <x v="219"/>
    <s v="O21596760002"/>
    <s v="BOD"/>
    <n v="2159676"/>
    <m/>
    <s v="00086011109 DEPOSITO DE EFECTIVO, DEPOSITANTE: MMAYA, CONCEPTO: REPOSICION DE CREDENCIAL POR MOTIVO DE EXTRAVIO VERONICA RIOS CHAMBI, CUENTA DE DEPOSITO: CUENTA UNICA DEL TESORO"/>
    <m/>
    <m/>
    <m/>
    <m/>
    <m/>
    <m/>
    <n v="0"/>
    <n v="50"/>
    <s v="NO_CONCILIADO"/>
    <m/>
    <m/>
  </r>
  <r>
    <x v="80"/>
    <m/>
    <x v="80"/>
    <x v="219"/>
    <s v="O21596900002"/>
    <s v="BOD"/>
    <n v="2159690"/>
    <m/>
    <s v="00099021001 DEPOSITO DE EFECTIVO, DEPOSITANTE: MINISTERIO DE EDUCACION, CONCEPTO: DEVOLUCION DE PAGO EN DEMASIA SISTEMA INTEGRAL DE PENSIONS SEGURIDAD SOCIAL CORTO PLAZO Y VIVIENDA, CUENTA DE DEPOSITO: CUENTA UNICA DEL TESORO"/>
    <m/>
    <m/>
    <m/>
    <m/>
    <m/>
    <m/>
    <n v="0"/>
    <n v="298.82"/>
    <s v="NO_CONCILIADO"/>
    <m/>
    <m/>
  </r>
  <r>
    <x v="56"/>
    <m/>
    <x v="56"/>
    <x v="219"/>
    <s v="B21596020002"/>
    <s v="BOD"/>
    <n v="2159602"/>
    <m/>
    <s v="00382014302 DEP.DE CHEQ.AJENOS,RET.DE CAM.,CONCEPTO: DEVOLUCION DE RECURSOS, POR RECURSOS DEPOSITADOS POR LA CAJA BANCARIA ESTATAL DE SALUD,DEP.: AISEM , PROCEDENCIA: BANCO UNION S.A., CHEQUE: 479, FECHA DE EMISION:07/12/2023"/>
    <m/>
    <m/>
    <m/>
    <m/>
    <m/>
    <m/>
    <n v="0"/>
    <n v="29715.35"/>
    <s v="NO_CONCILIADO"/>
    <m/>
    <m/>
  </r>
  <r>
    <x v="56"/>
    <m/>
    <x v="56"/>
    <x v="219"/>
    <s v="B21596050002"/>
    <s v="BOD"/>
    <n v="2159605"/>
    <m/>
    <s v="00099021001 DEP.DE CHEQ.AJENOS,RET.DE CAM.,CONCEPTO: POR RECURSOS DEPOSITADOS POR LA CAJA BANCARIA ESTATAL DE SALUD, POR DEVOLUCION DE INCAPACIDAD,DEP.: AISEM , PROCEDENCIA: BANCO UNION S.A., CHEQUE: 478, FECHA DE EMISION:07/12/2023"/>
    <m/>
    <m/>
    <m/>
    <m/>
    <m/>
    <m/>
    <n v="0"/>
    <n v="40759.46"/>
    <s v="NO_CONCILIADO"/>
    <m/>
    <m/>
  </r>
  <r>
    <x v="0"/>
    <m/>
    <x v="0"/>
    <x v="219"/>
    <s v="B21596060002"/>
    <s v="BOD"/>
    <n v="2159606"/>
    <m/>
    <s v="00099021001 DEP.DE CHEQ.AJENOS,RET.DE CAM.,CONCEPTO: ADELA RIVERA SALAZAR,DEP.: BANCO UNION S.A. , PROCEDENCIA: BANCO UNION S.A., CHEQUE: 196898, FECHA DE EMISION:08/12/2023"/>
    <m/>
    <m/>
    <m/>
    <m/>
    <m/>
    <m/>
    <n v="0"/>
    <n v="2912.9"/>
    <s v="NO_CONCILIADO"/>
    <m/>
    <m/>
  </r>
  <r>
    <x v="0"/>
    <m/>
    <x v="0"/>
    <x v="219"/>
    <s v="B21596110002"/>
    <s v="BOD"/>
    <n v="2159611"/>
    <m/>
    <s v="00099021001 DEP.DE CHEQ.AJENOS,RET.DE CAM.,CONCEPTO: MARIA CECILIA TORRICO VIDAURRE,DEP.: BANCO UNION S.A. , PROCEDENCIA: BANCO UNION S.A., CHEQUE: 196899, FECHA DE EMISION:08/12/2023"/>
    <m/>
    <m/>
    <m/>
    <m/>
    <m/>
    <m/>
    <n v="0"/>
    <n v="3329.03"/>
    <s v="NO_CONCILIADO"/>
    <m/>
    <m/>
  </r>
  <r>
    <x v="87"/>
    <m/>
    <x v="87"/>
    <x v="219"/>
    <s v="B21596140002"/>
    <s v="BOD"/>
    <n v="2159614"/>
    <m/>
    <s v="00340012003 DEP.DE CHEQ.AJENOS,RET.DE CAM.,CONCEPTO: DEPÓSITO POR CONSUMO EN EXCESO DEL SERVICIO DE TELEFONIA MOVIL FUENTE 41 OF111,DEP.: SEGIP , PROCEDENCIA: BANCO UNION S.A., CHEQUE: 16289, FECHA DE EMISION:24/11/2023"/>
    <m/>
    <m/>
    <m/>
    <m/>
    <m/>
    <m/>
    <n v="0"/>
    <n v="47.99"/>
    <s v="NO_CONCILIADO"/>
    <m/>
    <m/>
  </r>
  <r>
    <x v="87"/>
    <m/>
    <x v="87"/>
    <x v="219"/>
    <s v="B21596160002"/>
    <s v="BOD"/>
    <n v="2159616"/>
    <m/>
    <s v="00340012003 DEP.DE CHEQ.AJENOS,RET.DE CAM.,CONCEPTO: DEPÓSITO POR DEVOLUCION DE VIATICOS POR ERROR EN EL CALCULO FUENTE 41 OF 111,DEP.: SEGIP , PROCEDENCIA: BANCO UNION S.A., CHEQUE: 16288, FECHA DE EMISION:24/11/2023"/>
    <m/>
    <m/>
    <m/>
    <m/>
    <m/>
    <m/>
    <n v="0"/>
    <n v="36.630000000000003"/>
    <s v="NO_CONCILIADO"/>
    <m/>
    <m/>
  </r>
  <r>
    <x v="89"/>
    <m/>
    <x v="89"/>
    <x v="219"/>
    <s v="B21596170002"/>
    <s v="BOD"/>
    <n v="2159617"/>
    <m/>
    <s v="00590012001 DEP.DE CHEQ.AJENOS,RET.DE CAM.,CONCEPTO: DEPÓSITO POR FALTANTE EN INVENTARIO TICS GESTION 2022 DE DANY ELVIS QUENTA APAZA,DEP.: EMPRESA PUBLICA QUIPUS , PROCEDENCIA: BANCO UNION S.A., CHEQUE: 729, FECHA DE EMISION:08/12/2023"/>
    <m/>
    <m/>
    <m/>
    <m/>
    <m/>
    <m/>
    <n v="0"/>
    <n v="7467.94"/>
    <s v="NO_CONCILIADO"/>
    <m/>
    <m/>
  </r>
  <r>
    <x v="89"/>
    <m/>
    <x v="89"/>
    <x v="219"/>
    <s v="B21596210002"/>
    <s v="BOD"/>
    <n v="2159621"/>
    <m/>
    <s v="00590012001 DEP.DE CHEQ.AJENOS,RET.DE CAM.,CONCEPTO: DEPÓSITO POR DEVOLUCION DE RECURSOS SI N GOCE DE HABER PERIODO OCTUBRE DE JORGE MAMANI YUJRA,DEP.: EMPRESA PUBLICA QUIPUS , PROCEDENCIA: BANCO UNION S.A., CHEQUE: 728, FECHA DE EMISION:08/12/2023"/>
    <m/>
    <m/>
    <m/>
    <m/>
    <m/>
    <m/>
    <n v="0"/>
    <n v="90"/>
    <s v="NO_CONCILIADO"/>
    <m/>
    <m/>
  </r>
  <r>
    <x v="89"/>
    <m/>
    <x v="89"/>
    <x v="219"/>
    <s v="B21596250002"/>
    <s v="BOD"/>
    <n v="2159625"/>
    <m/>
    <s v="00590012001 DEP.DE CHEQ.AJENOS,RET.DE CAM.,CONCEPTO: DEPOSÍTO POR DEVOLUCION DE RECURSOS SIN GOCE DEHABER PERIODO JUNIO DE JORGE MAMANI YUJRA,DEP.: EMPRESA PUBLICA QUIPUS , PROCEDENCIA: BANCO UNION S.A., CHEQUE: 727, FECHA DE EMISION:08/12/2023"/>
    <m/>
    <m/>
    <m/>
    <m/>
    <m/>
    <m/>
    <n v="0"/>
    <n v="90"/>
    <s v="NO_CONCILIADO"/>
    <m/>
    <m/>
  </r>
  <r>
    <x v="89"/>
    <m/>
    <x v="89"/>
    <x v="219"/>
    <s v="B21596290002"/>
    <s v="BOD"/>
    <n v="2159629"/>
    <m/>
    <s v="00590012001 DEP.DE CHEQ.AJENOS,RET.DE CAM.,CONCEPTO: DEPÓSITO POR VENTA DE TABLET PC QUIPAD A LA UNIDAD EDUCATIVA GERMAN BUCH ORDEN DE COMPRA N° 109,DEP.: EMPRESA PUBLICA QUIPUS , PROCEDENCIA: BANCO UNION S.A., CHEQUE: 726, FECHA DE EMISION:08/12/2023"/>
    <m/>
    <m/>
    <m/>
    <m/>
    <m/>
    <m/>
    <n v="0"/>
    <n v="3500"/>
    <s v="NO_CONCILIADO"/>
    <m/>
    <m/>
  </r>
  <r>
    <x v="53"/>
    <m/>
    <x v="53"/>
    <x v="219"/>
    <s v="B21596390002"/>
    <s v="BOD"/>
    <n v="2159639"/>
    <m/>
    <s v="00587012013 DEP.DE CHEQ.AJENOS,RET.DE CAM.,CONCEPTO: MUYUPAMPA - CERT. 91 - AGOSTO/23,DEP.: E.B.C. , PROCEDENCIA: BANCO UNION S.A., CHEQUE: 2022, FECHA DE EMISION:05/12/2023"/>
    <m/>
    <m/>
    <m/>
    <m/>
    <m/>
    <m/>
    <n v="0"/>
    <n v="7056329.2699999996"/>
    <s v="NO_CONCILIADO"/>
    <m/>
    <m/>
  </r>
  <r>
    <x v="82"/>
    <m/>
    <x v="82"/>
    <x v="219"/>
    <s v="Q19223310002"/>
    <s v="CRV"/>
    <n v="1922331"/>
    <m/>
    <s v="NUMERO DE LIBRETA CUT: 00099021001 OPERACIÓN E18 TRANSFERENCIA DEL SISTEMA FINANCIERO POR CUENTA DE TERCEROS A LA CUT reversion de certificado de compensacion global N°77487 correspondiente a la planilla de noviembre de 2023- de la gestora publica de la seguridad social de largo plazo"/>
    <m/>
    <m/>
    <m/>
    <m/>
    <m/>
    <m/>
    <n v="0"/>
    <n v="14697.8"/>
    <s v="NO_CONCILIADO"/>
    <m/>
    <m/>
  </r>
  <r>
    <x v="40"/>
    <m/>
    <x v="40"/>
    <x v="219"/>
    <s v="G25118320003"/>
    <s v="COB"/>
    <n v="2511832"/>
    <m/>
    <s v="TRANSFERENCIA RECIBIDA DEL EXTERIOR SEGÚN MENSAJES SWIFT Nos. 20457--20456 (REM.EXT.) DE FECHA 08-12-2023 POR DESEMBOLSO DE CAF PRÉSTAMO CFA011691 PROGRAMA DE OBRAS COMPLEMENTARIAS LIBRETA N° 00291012002 ABC-RECURSOS PROPIOS REF.: UTILES DE ESCRITORIO"/>
    <m/>
    <m/>
    <m/>
    <m/>
    <m/>
    <m/>
    <n v="50"/>
    <n v="0"/>
    <s v="NO_CONCILIADO"/>
    <m/>
    <m/>
  </r>
  <r>
    <x v="40"/>
    <m/>
    <x v="40"/>
    <x v="219"/>
    <s v="G25118330003"/>
    <s v="COB"/>
    <n v="2511833"/>
    <m/>
    <s v="TRANSFERENCIA RECIBIDA DEL EXTERIOR SEGÚN MENSAJES SWIFT Nos. 20459-20455 (REM.EXT.) DE FECHA 08-12-2023 POR DESEMBOLSO DE CAF PRÉSTAMO CFA011691 PROGRAMA DE OBRAS COMPLEMENTARIAS LIBRETA N° 00291012002 ABC-RECURSOS PROPIOS REF.: UTILES DE ESCRITORIO"/>
    <m/>
    <m/>
    <m/>
    <m/>
    <m/>
    <m/>
    <n v="50"/>
    <n v="0"/>
    <s v="NO_CONCILIADO"/>
    <m/>
    <m/>
  </r>
  <r>
    <x v="15"/>
    <m/>
    <x v="15"/>
    <x v="219"/>
    <s v="G25121690001"/>
    <s v="CVD"/>
    <n v="2512169"/>
    <m/>
    <s v="COBRO COSTOS DE PAPELERIA SEGUN TRANSFERENCIA DEL EXTERIOR POR ORDEN DE LIMA GAS S.A. LIMA 41 PERU, FECHA VALOR: 07/12/2023. REF.: COVER OF JPMC TRN 3559732341FS (TRN/20231207-00289515) LIB. 00513062002 YPFB - EXPORTACIÓN DE GLP Y OTROS-BOLIVIANOS"/>
    <m/>
    <m/>
    <m/>
    <m/>
    <m/>
    <m/>
    <n v="50"/>
    <n v="0"/>
    <s v="NO_CONCILIADO"/>
    <m/>
    <m/>
  </r>
  <r>
    <x v="15"/>
    <m/>
    <x v="15"/>
    <x v="219"/>
    <s v="G25121670001"/>
    <s v="CVD"/>
    <n v="2512167"/>
    <m/>
    <s v="COBRO COSTOS DE PAPELERIA SEGUN TRANSFERENCIA DEL EXTERIOR POR ORDEN DE ENERGIA ARGENTINA S.A., FECHA VALOR 07/12/2023, REF.: INV/EXA-GJA-147 ND 113 INV/GAS NATURAL LIB. 00513012007 YPFB - RECURSOS NACIONALIZACIÓN"/>
    <m/>
    <m/>
    <m/>
    <m/>
    <m/>
    <m/>
    <n v="50"/>
    <n v="0"/>
    <s v="NO_CONCILIADO"/>
    <m/>
    <m/>
  </r>
  <r>
    <x v="76"/>
    <m/>
    <x v="76"/>
    <x v="219"/>
    <s v="G25125540001"/>
    <s v="CVD"/>
    <n v="2512554"/>
    <m/>
    <s v="COBRO COSTOS DE PAPELERIA POR REGULARIZACION DE TRANSFERENCIA DEL EXTERIOR POR ORDEN DE CONSULADO GENERAL DE BOLIVIA EN MILAN BO/20124 MILANO. REF.: GESTORIA CGBMI NOVIEMBRE (0293723C055066RB) TRN/20231205-00240997 LIB. 00010011102 MIN.RELACIONES EXTERIORES - GESTORIA CONSULAR LEY Nº 3108"/>
    <m/>
    <m/>
    <m/>
    <m/>
    <m/>
    <m/>
    <n v="50"/>
    <n v="0"/>
    <s v="NO_CONCILIADO"/>
    <m/>
    <m/>
  </r>
  <r>
    <x v="15"/>
    <m/>
    <x v="15"/>
    <x v="219"/>
    <s v="S10765680001"/>
    <s v="COB"/>
    <n v="1076568"/>
    <m/>
    <s v="'COBRO DE'||UTILES DE ESCRITORIO POR EL COMPROBANTE NRO. 1076567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19"/>
    <s v="G25125600001"/>
    <s v="CVD"/>
    <n v="2512560"/>
    <m/>
    <s v="COBRO COSTOS DE PAPELERIA SEGUN TRANSFERENCIA DEL EXTERIOR POR ORDEN DE MERCURIO COMERCIALIZADORA DE G, BRAZIL-RIO DE JANEIRO, FECHA VALOR: 08/12/2023 REF.: INV PPA-MCI-08/23 (4791904.22010) TRN/20231208-00233135 LIB. 00513012015 YPFB-HEROES DEL CHACO-BS"/>
    <m/>
    <m/>
    <m/>
    <m/>
    <m/>
    <m/>
    <n v="50"/>
    <n v="0"/>
    <s v="NO_CONCILIADO"/>
    <m/>
    <m/>
  </r>
  <r>
    <x v="76"/>
    <m/>
    <x v="76"/>
    <x v="219"/>
    <s v="G25125690001"/>
    <s v="CVD"/>
    <n v="2512569"/>
    <m/>
    <s v="COBRO COSTOS DE PAPELERIA POR REGULARIZACION DE TRANSFERENCIA DEL EXTERIOR POR ORDEN DE CONSULADO GENERAL DE BOLIVIA, LIMA - PERU. REF.: SWF OF 23/12/05 IMAD/1206MMQFMP2M000511 TRN/20231206-00040204 LIB. 00010011102 MIN.RELACIONES EXTERIORES - GESTORIA CONSULAR LEY Nº 3108"/>
    <m/>
    <m/>
    <m/>
    <m/>
    <m/>
    <m/>
    <n v="50"/>
    <n v="0"/>
    <s v="NO_CONCILIADO"/>
    <m/>
    <m/>
  </r>
  <r>
    <x v="76"/>
    <m/>
    <x v="76"/>
    <x v="219"/>
    <s v="G25125710001"/>
    <s v="CVD"/>
    <n v="2512571"/>
    <m/>
    <s v="COBRO COSTOS DE PAPELERIA POR REGULARIZACION DE TRANSFERENCIA DEL EXTERIOR POR ORDEN DE CONSULADO GERAL DA BOLIVIA, BRAZIL. REF.: ABONO CUT ABA02 CHPSSN/0494977 TRN/20231205-00287777 LIB. 00010011102 MIN.RELACIONES EXTERIORES - GESTORIA CONSULAR LEY Nº 3108"/>
    <m/>
    <m/>
    <m/>
    <m/>
    <m/>
    <m/>
    <n v="50"/>
    <n v="0"/>
    <s v="NO_CONCILIADO"/>
    <m/>
    <m/>
  </r>
  <r>
    <x v="76"/>
    <m/>
    <x v="76"/>
    <x v="219"/>
    <s v="G25125730001"/>
    <s v="CVD"/>
    <n v="2512573"/>
    <m/>
    <s v="COBRO COSTOS DE PAPELERIA POR REGULARIZACION DE TRANSFERENCIA DEL EXTERIOR POR ORDEN DE CONSULADO DE BOLIVIA EN URUGUAY UY/MONTEVIDEO, REF.: RECACUDACION OCTUBRE NOVIEMBRE TE198-000406869 CHPSSN/0404506 TRN/20231207-00234795 LIB. 00010011102 MIN.RELACIONES EXTERIORES - GESTORIA CONSULAR LEY Nº 3108"/>
    <m/>
    <m/>
    <m/>
    <m/>
    <m/>
    <m/>
    <n v="50"/>
    <n v="0"/>
    <s v="NO_CONCILIADO"/>
    <m/>
    <m/>
  </r>
  <r>
    <x v="76"/>
    <m/>
    <x v="76"/>
    <x v="219"/>
    <s v="G25125750001"/>
    <s v="CVD"/>
    <n v="2512575"/>
    <m/>
    <s v="COBRO COSTOS DE PAPELERIA POR REGULARIZACION DE TRANSFERENCIA DEL EXTERIOR POR ORDEN DE BOLIVIAN CONSULATE, SW1W 9AD, GB. REF.: GESTORIA CONSULAR NOV.2023 F5S2312075363300 IMAD/1207B1Q8153C000479 TRN/20231207-00151366 LIB. 00010011102 MIN.RELACIONES EXTERIORES - GESTORIA CONSULAR LEY Nº 3108"/>
    <m/>
    <m/>
    <m/>
    <m/>
    <m/>
    <m/>
    <n v="50"/>
    <n v="0"/>
    <s v="NO_CONCILIADO"/>
    <m/>
    <m/>
  </r>
  <r>
    <x v="76"/>
    <m/>
    <x v="76"/>
    <x v="219"/>
    <s v="G25125770001"/>
    <s v="CVD"/>
    <n v="2512577"/>
    <m/>
    <s v="COBRO COSTOS DE PAPELERIA POR REGULARIZACION DE TRANSFERENCIA DEL EXTERIOR POR ORDEN DE VICECONSULADO DE BOLIVIA LA PLATA ARGENTINA REF:GESTORIA CONSULAR NOVIEMBRE 2023 LIB. 00010011102 MIN.RELACIONES EXTERIORES - GESTORIA CONSULAR LEY Nº 3108"/>
    <m/>
    <m/>
    <m/>
    <m/>
    <m/>
    <m/>
    <n v="50"/>
    <n v="0"/>
    <s v="NO_CONCILIADO"/>
    <m/>
    <m/>
  </r>
  <r>
    <x v="76"/>
    <m/>
    <x v="76"/>
    <x v="219"/>
    <s v="G25125790001"/>
    <s v="CVD"/>
    <n v="2512579"/>
    <m/>
    <s v="COBRO COSTOS DE PAPELERIA POR REGULARIZACION DE TRANSFERENCIA DEL EXTERIOR POR ORDEN DE CONSULADO DE BOLIVIA JUJUY-ARGENTINA REF: GESTORIA CONSULAR NOVIEMBRE 2023 LIB. 00010011102 MIN.RELACIONES EXTERIORES - GESTORIA CONSULAR LEY Nº 3108"/>
    <m/>
    <m/>
    <m/>
    <m/>
    <m/>
    <m/>
    <n v="50"/>
    <n v="0"/>
    <s v="NO_CONCILIADO"/>
    <m/>
    <m/>
  </r>
  <r>
    <x v="15"/>
    <m/>
    <x v="15"/>
    <x v="219"/>
    <s v="S10765280001"/>
    <s v="COB"/>
    <n v="1076528"/>
    <m/>
    <s v="'COBRO DE'||ÚTILES DE ESCRITORIO POR EL COMPROBANTE NRO.1076527 DE LA FECHA S/G. NOTA CITE CITE PRS/GAFC-1382 DFC-423/2023 DE F.14.06.2023 (HRE-TGL-9344), ENVIADA POR YACIMIENTOS PETROLIFEROS FISCALES BOLIVIANOS DEBITO DE LA LIBRETA 00513022001 YPFB  OPERACIONES"/>
    <m/>
    <m/>
    <m/>
    <m/>
    <m/>
    <m/>
    <n v="50"/>
    <n v="0"/>
    <s v="NO_CONCILIADO"/>
    <m/>
    <m/>
  </r>
  <r>
    <x v="90"/>
    <m/>
    <x v="90"/>
    <x v="219"/>
    <s v="S10765490001"/>
    <s v="COB"/>
    <n v="1076549"/>
    <m/>
    <s v="||COBRO DE UTILES DE ESCRITORIO DE LA TRANSFERENCIA DEL EXTERIOR SEGÚN MENSAJES SWIFT NOS. 20417-20418 (REM.EXT.) DE FECHA 08-12-2023 POR DESEMBOLSO DE FONPLATA PRÉSTAMO BOL 34/2021 DESEMB. NRO. 3 LIBRETA N° 00287102001 FPS-RECURSOS PROPIOS"/>
    <m/>
    <m/>
    <m/>
    <m/>
    <m/>
    <m/>
    <n v="50"/>
    <n v="0"/>
    <s v="NO_CONCILIADO"/>
    <m/>
    <m/>
  </r>
  <r>
    <x v="79"/>
    <m/>
    <x v="79"/>
    <x v="219"/>
    <s v="S10766010003"/>
    <s v="COB"/>
    <n v="1076601"/>
    <m/>
    <s v="||REGULARIZACIÓN DE NUESTRA OPERACIÓN NRO.1075190 DE F.28/11/2023 EN ATENCIÓN A NOTAS CITE:DGAC/51136/2023 DE F.07/12/2023 (HRE-TSO-1601) DE LA DGAC Y CITE:CAR/DGE-UNC N°0267/2023 DE F.08/12/2023 (HRE-TSO-1616) ORIGINAL CURSA EN COMPROBANTE N° 1076603 DE NAABOL. DÉBITO DE LA LIBRETA 00117012001 DGAC, REPOSICIÓN ÚTILES DE ESCRITORIO."/>
    <m/>
    <m/>
    <m/>
    <m/>
    <m/>
    <m/>
    <n v="50"/>
    <n v="0"/>
    <s v="NO_CONCILIADO"/>
    <m/>
    <m/>
  </r>
  <r>
    <x v="52"/>
    <m/>
    <x v="52"/>
    <x v="219"/>
    <s v="F0015013"/>
    <s v="DAU"/>
    <n v="7104349"/>
    <m/>
    <s v="A:00041014101 Débito Automático por incumplimiento del GAM de Camargo, al Convenio Intergubernativo (Equipo de Computación) de fecha 25 de octubre de 2018, suscrito entre el Ministerio de Desarrollo Productivo y Economía Plural y el GAM de Camargo para la Dotación de Equipos de Computación."/>
    <m/>
    <m/>
    <m/>
    <m/>
    <m/>
    <m/>
    <n v="0"/>
    <n v="75168"/>
    <s v="NO_CONCILIADO"/>
    <m/>
    <m/>
  </r>
  <r>
    <x v="91"/>
    <m/>
    <x v="91"/>
    <x v="219"/>
    <s v="S10766160002"/>
    <s v="CRV"/>
    <n v="1076616"/>
    <m/>
    <s v="||TRANSF.DE RECURSOS A LA FUNDACION CULTURAL DEL BCB POR EL 4TO TRIMESTRE 2023 - 2DO DESEMBOLSO - INVERSION PARA LA EJECUCION PROYECTO AMPL CENTRO CULTURAL MUSEO MARINA NUÑEZ DEL PRADO - L.P. S/G BCB-HRE-TGL-2023-19200, BCB-GADM-SCONT-DAF-INF-2023-257, FC.BCB-PDCIA.N°2000/2023 Y F.T. 7 GADM TRANFERENCIA A LA LIBRETA N° 00293144202 FC-BCB PROYECTOS RESTAU.CC-MMNP Y AMPL. CC-MMNP - LA PAZ"/>
    <m/>
    <m/>
    <m/>
    <m/>
    <m/>
    <m/>
    <n v="0"/>
    <n v="776331.52"/>
    <s v="NO_CONCILIADO"/>
    <m/>
    <m/>
  </r>
  <r>
    <x v="1"/>
    <m/>
    <x v="1"/>
    <x v="219"/>
    <s v="S10765960002"/>
    <s v="CRV"/>
    <n v="1512"/>
    <m/>
    <s v="||TRANSFERENCIA A LA CUENTA UNICA DEL TESORO POR REMUNERACION MAXIMA DEL SECTOR PUBLICO DE ROLADO SERGIO COLQUE SOLDADO Y HECTOR GUMERCINDO PINO GUZMAN, CORRESPONDIENTE AL MES DE NOVIEMBRE/2023, SEGUN DOCUMENTOS ADJUNTOS Y ROC N° 1512/2023 DEL DCR TRANSFERENCIA REM.MAXIMA DE ROLANDO SERGIO COLQUE SOLDADO DE NOVIEMBRE/2023 LIBRETA00099021001"/>
    <m/>
    <m/>
    <m/>
    <m/>
    <m/>
    <m/>
    <n v="0"/>
    <n v="4749.82"/>
    <s v="NO_CONCILIADO"/>
    <m/>
    <m/>
  </r>
  <r>
    <x v="1"/>
    <m/>
    <x v="1"/>
    <x v="219"/>
    <s v="S10765960003"/>
    <s v="CRV"/>
    <n v="1512"/>
    <m/>
    <s v="||TRANSFERENCIA A LA CUENTA UNICA DEL TESORO POR REMUNERACION MAXIMA DEL SECTOR PUBLICO DE ROLADO SERGIO COLQUE SOLDADO Y HECTOR GUMERCINDO PINO GUZMAN, CORRESPONDIENTE AL MES DE NOVIEMBRE/2023, SEGUN DOCUMENTOS ADJUNTOS Y ROC N° 1512/2023 DEL DCR TRANSFERENCIA REM MAXIMA DE HECTOR GUMERCINDO PINO GUZMAN DE NOVIIEMBRE/2023 LIBRETA 00099021001"/>
    <m/>
    <m/>
    <m/>
    <m/>
    <m/>
    <m/>
    <n v="0"/>
    <n v="35.74"/>
    <s v="NO_CONCILIADO"/>
    <m/>
    <m/>
  </r>
  <r>
    <x v="0"/>
    <m/>
    <x v="0"/>
    <x v="220"/>
    <s v="O21599400002"/>
    <s v="BOD"/>
    <n v="2159940"/>
    <m/>
    <s v="00099021001 DEPOSITO DE EFECTIVO, DEPOSITANTE: LOURDES ALIAGA ZAPATA, CONCEPTO: DOBLE PERCEPCION DEL MES DE DICIEMBRE, CUENTA DE DEPOSITO: CUENTA UNICA DEL TESORO"/>
    <m/>
    <m/>
    <m/>
    <m/>
    <m/>
    <m/>
    <n v="0"/>
    <n v="2000"/>
    <s v="NO_CONCILIADO"/>
    <m/>
    <m/>
  </r>
  <r>
    <x v="80"/>
    <m/>
    <x v="80"/>
    <x v="220"/>
    <s v="O21599520002"/>
    <s v="BOD"/>
    <n v="2159952"/>
    <m/>
    <s v="00099021001 DEPOSITO DE EFECTIVO, DEPOSITANTE: MIN DE EDUCACION-EDGAR APAZA MACHACA CI4932323, CONCEPTO: DEVOLUCION POR LOS DIAS NO TRABAJADOS (13 DIAS) DEL MES DE AGOSTO, CUENTA DE DEPOSITO: CUENTA UNICA DEL TESORO"/>
    <m/>
    <m/>
    <m/>
    <m/>
    <m/>
    <m/>
    <n v="0"/>
    <n v="3827.97"/>
    <s v="NO_CONCILIADO"/>
    <m/>
    <m/>
  </r>
  <r>
    <x v="41"/>
    <m/>
    <x v="41"/>
    <x v="220"/>
    <s v="O21599570002"/>
    <s v="BOD"/>
    <n v="2159957"/>
    <m/>
    <s v="00046171101 DEPOSITO DE EFECTIVO, DEPOSITANTE: ESTRATEGIAS Y SERVICIOS EMPRESARIALES S.R.L., CONCEPTO: SANCION POR INCUMPLIMIENTO A LA NORMA SEGUN RA N°S/101 DEL 4 DE MAYO 2023, CUENTA DE DEPOSITO: CUENTA UNICA DEL TESORO"/>
    <m/>
    <m/>
    <m/>
    <m/>
    <m/>
    <m/>
    <n v="0"/>
    <n v="1666"/>
    <s v="NO_CONCILIADO"/>
    <m/>
    <m/>
  </r>
  <r>
    <x v="50"/>
    <m/>
    <x v="50"/>
    <x v="220"/>
    <s v="O21599900002"/>
    <s v="BOD"/>
    <n v="2159990"/>
    <m/>
    <s v="00035051101 DEPOSITO DE EFECTIVO, DEPOSITANTE: SENASIR, CONCEPTO: REPOSICION DE CREDENCIAL, CUENTA DE DEPOSITO: CUENTA UNICA DEL TESORO"/>
    <m/>
    <m/>
    <m/>
    <m/>
    <m/>
    <m/>
    <n v="0"/>
    <n v="50"/>
    <s v="NO_CONCILIADO"/>
    <m/>
    <m/>
  </r>
  <r>
    <x v="33"/>
    <m/>
    <x v="33"/>
    <x v="220"/>
    <s v="O21600590002"/>
    <s v="BOD"/>
    <n v="2160059"/>
    <m/>
    <s v="00099021001 DEPOSITO DE EFECTIVO, DEPOSITANTE: GERMAN QUISPE NIURA, CONCEPTO: DEVOLUCION DE PASAJES, CUENTA DE DEPOSITO: CUENTA UNICA DEL TESORO/DJBR"/>
    <m/>
    <m/>
    <m/>
    <m/>
    <m/>
    <m/>
    <n v="0"/>
    <n v="45"/>
    <s v="NO_CONCILIADO"/>
    <m/>
    <m/>
  </r>
  <r>
    <x v="41"/>
    <m/>
    <x v="41"/>
    <x v="220"/>
    <s v="O21600870002"/>
    <s v="BOD"/>
    <n v="2160087"/>
    <m/>
    <s v="00046171101 DEPOSITO DE EFECTIVO, DEPOSITANTE: IMP.DE INSUMOS ODONTOLOGICOS Y PROTETICOS DSL, CONCEPTO: SANCION REINSCRIPCION, CUENTA DE DEPOSITO: CUENTA UNICA DEL TESORO"/>
    <m/>
    <m/>
    <m/>
    <m/>
    <m/>
    <m/>
    <n v="0"/>
    <n v="5000"/>
    <s v="NO_CONCILIADO"/>
    <m/>
    <m/>
  </r>
  <r>
    <x v="41"/>
    <m/>
    <x v="41"/>
    <x v="220"/>
    <s v="O21601250002"/>
    <s v="BOD"/>
    <n v="2160125"/>
    <m/>
    <s v="00099021001 DEPOSITO DE EFECTIVO, DEPOSITANTE: MIN.DE SALUD Y DEPORTES - MOISES J. HUALLPA A., CONCEPTO: DEVOLUCION DE SUELDOS Y SALARIOS MES DE OCTUBRE, CUENTA DE DEPOSITO: CUENTA UNICA DEL TESORO"/>
    <m/>
    <m/>
    <m/>
    <m/>
    <m/>
    <m/>
    <n v="0"/>
    <n v="3932"/>
    <s v="NO_CONCILIADO"/>
    <m/>
    <m/>
  </r>
  <r>
    <x v="90"/>
    <m/>
    <x v="90"/>
    <x v="220"/>
    <s v="O21601100002"/>
    <s v="BOD"/>
    <n v="2160110"/>
    <m/>
    <s v="00287104107 DEPOSITO DE EFECTIVO, DEPOSITANTE: EMPRESA CONSTRUCTORA PANIAGUA ARROYO SRL, CONCEPTO: DEVOLUCION POR PAGO EN DEMASIA APL GAM PI.NI2, CUENTA DE DEPOSITO: CUENTA UNICA DEL TESORO"/>
    <m/>
    <m/>
    <m/>
    <m/>
    <m/>
    <m/>
    <n v="0"/>
    <n v="23846.45"/>
    <s v="NO_CONCILIADO"/>
    <m/>
    <m/>
  </r>
  <r>
    <x v="41"/>
    <m/>
    <x v="41"/>
    <x v="220"/>
    <s v="O21601320002"/>
    <s v="BOD"/>
    <n v="2160132"/>
    <m/>
    <s v="00099021001 DEPOSITO DE EFECTIVO, DEPOSITANTE: MIN.DE SALUD Y DEPORTES - MOISES J. HUALLPA A., CONCEPTO: DEVOLUCION DE SUELDOS Y SALARIOS MES DE NOVIEMBRE, CUENTA DE DEPOSITO: CUENTA UNICA DEL TESORO"/>
    <m/>
    <m/>
    <m/>
    <m/>
    <m/>
    <m/>
    <n v="0"/>
    <n v="3932"/>
    <s v="NO_CONCILIADO"/>
    <m/>
    <m/>
  </r>
  <r>
    <x v="59"/>
    <m/>
    <x v="59"/>
    <x v="220"/>
    <s v="B21599590002"/>
    <s v="BOD"/>
    <n v="2159959"/>
    <m/>
    <s v="00660122001 DEP.DE CHEQ.AJENOS,RET.DE CAM.,CONCEPTO: DEVOLUCION DE VIATICOS JULIAN VARGAS, SAUL CALDERON, ILSEN CHAVARRIA Y OSMAR FERNANDEZ,DEP.: ORGANO JUDICIAL-DISTRITO SANTA CRUZ , PROCEDENCIA: BANCO UNION S.A., CHEQUE: 712, FECHA DE EMISION:07/12/2023"/>
    <m/>
    <m/>
    <m/>
    <m/>
    <m/>
    <m/>
    <n v="0"/>
    <n v="60"/>
    <s v="CONCILIADO_PARCIAL"/>
    <m/>
    <m/>
  </r>
  <r>
    <x v="41"/>
    <m/>
    <x v="41"/>
    <x v="220"/>
    <s v="B21600110002"/>
    <s v="BOD"/>
    <n v="2160011"/>
    <m/>
    <s v="00099021001 DEP.DE CHEQ.AJENOS,RET.DE CAM.,CONCEPTO: FABIOLA PATY COLQUE,DEP.: BANCO UNION S.A. , PROCEDENCIA: BANCO UNION S.A., CHEQUE: 196915, FECHA DE EMISION:11/12/2023/DJBR"/>
    <m/>
    <m/>
    <m/>
    <m/>
    <m/>
    <m/>
    <n v="0"/>
    <n v="4004"/>
    <s v="NO_CONCILIADO"/>
    <m/>
    <m/>
  </r>
  <r>
    <x v="83"/>
    <m/>
    <x v="83"/>
    <x v="220"/>
    <s v="B21600050002"/>
    <s v="BOD"/>
    <n v="2160005"/>
    <m/>
    <s v="00290012001 DEP.DE CHEQ.AJENOS,RET.DE CAM.,CONCEPTO: TRAMITE N°9764379-OTROS INGRESOS,DEP.: SERVICIO DE IMPUESTOS NACIONALES , PROCEDENCIA: BANCO UNION S.A., CHEQUE: 7396, FECHA DE EMISION:07/12/2023"/>
    <m/>
    <m/>
    <m/>
    <m/>
    <m/>
    <m/>
    <n v="0"/>
    <n v="36"/>
    <s v="NO_CONCILIADO"/>
    <m/>
    <m/>
  </r>
  <r>
    <x v="92"/>
    <m/>
    <x v="92"/>
    <x v="220"/>
    <s v="B21600100002"/>
    <s v="BOD"/>
    <n v="2160010"/>
    <m/>
    <s v="00099021001 DEP.DE CHEQ.AJENOS,RET.DE CAM.,CONCEPTO: REEMBOLSO POR BAJAS MEDICAS PARA AUTORIDAD DE REGULACION Y FISCALIZACION Y TRANSPORTE ATT,DEP.: CAJA DE SALUD CORDES , PROCEDENCIA: BANCO UNION S.A., CHEQUE: 34092, FECHA DE EMISION:23/11/2023"/>
    <m/>
    <m/>
    <m/>
    <m/>
    <m/>
    <m/>
    <n v="0"/>
    <n v="127919.88"/>
    <s v="NO_CONCILIADO"/>
    <m/>
    <m/>
  </r>
  <r>
    <x v="92"/>
    <m/>
    <x v="92"/>
    <x v="220"/>
    <s v="B21600120002"/>
    <s v="BOD"/>
    <n v="2160012"/>
    <m/>
    <s v="00099021001 DEP.DE CHEQ.AJENOS,RET.DE CAM.,CONCEPTO: REEMBOLSO POR BAJAS MEDICAS PARA AUTORIDAD DE REGULACION Y FISCALIZACION Y TRANSPORTE ATT,DEP.: CAJA DE SALUD CORDES , PROCEDENCIA: BANCO UNION S.A., CHEQUE: 34091, FECHA DE EMISION:23/11/2023"/>
    <m/>
    <m/>
    <m/>
    <m/>
    <m/>
    <m/>
    <n v="0"/>
    <n v="52574.61"/>
    <s v="NO_CONCILIADO"/>
    <m/>
    <m/>
  </r>
  <r>
    <x v="41"/>
    <m/>
    <x v="41"/>
    <x v="220"/>
    <s v="B21600140002"/>
    <s v="BOD"/>
    <n v="2160014"/>
    <m/>
    <s v="00099021001 DEP.DE CHEQ.AJENOS,RET.DE CAM.,CONCEPTO: NORMA ZAMBRANA DURAN,DEP.: BANCO UNION S.A. , PROCEDENCIA: BANCO UNION S.A., CHEQUE: 196900, FECHA DE EMISION:11/12/2023/DJBR"/>
    <m/>
    <m/>
    <m/>
    <m/>
    <m/>
    <m/>
    <n v="0"/>
    <n v="4004"/>
    <s v="NO_CONCILIADO"/>
    <m/>
    <m/>
  </r>
  <r>
    <x v="93"/>
    <m/>
    <x v="93"/>
    <x v="220"/>
    <s v="B21600150002"/>
    <s v="BOD"/>
    <n v="2160015"/>
    <m/>
    <s v="00099021001 DEP.DE CHEQ.AJENOS,RET.DE CAM.,CONCEPTO: REEMBOLSO POR BAJAS MEDICAS PARA: AGENCIA BOLIVIANA DE ENERGIA NUCLEAR,DEP.: CAJA DE SALUD CORDES , PROCEDENCIA: BANCO UNION S.A., CHEQUE: 34095, FECHA DE EMISION:23/11/2023"/>
    <m/>
    <m/>
    <m/>
    <m/>
    <m/>
    <m/>
    <n v="0"/>
    <n v="361.98"/>
    <s v="NO_CONCILIADO"/>
    <m/>
    <m/>
  </r>
  <r>
    <x v="41"/>
    <m/>
    <x v="41"/>
    <x v="220"/>
    <s v="B21600160002"/>
    <s v="BOD"/>
    <n v="2160016"/>
    <m/>
    <s v="00099021001 DEP.DE CHEQ.AJENOS,RET.DE CAM.,CONCEPTO: MONICA RAMOS CONDORI,DEP.: BANCO UNION S.A. , PROCEDENCIA: BANCO UNION S.A., CHEQUE: 196901, FECHA DE EMISION:11/12/2023/DJBR"/>
    <m/>
    <m/>
    <m/>
    <m/>
    <m/>
    <m/>
    <n v="0"/>
    <n v="4004"/>
    <s v="NO_CONCILIADO"/>
    <m/>
    <m/>
  </r>
  <r>
    <x v="41"/>
    <m/>
    <x v="41"/>
    <x v="220"/>
    <s v="B21600180002"/>
    <s v="BOD"/>
    <n v="2160018"/>
    <m/>
    <s v="00099021001 DEP.DE CHEQ.AJENOS,RET.DE CAM.,CONCEPTO: MARIA LUCELIA TOMICHA MENDEZ,DEP.: BANCO UNION S.A. , PROCEDENCIA: BANCO UNION S.A., CHEQUE: 196902, FECHA DE EMISION:11/12/2023/DJBR"/>
    <m/>
    <m/>
    <m/>
    <m/>
    <m/>
    <m/>
    <n v="0"/>
    <n v="6133.6"/>
    <s v="NO_CONCILIADO"/>
    <m/>
    <m/>
  </r>
  <r>
    <x v="68"/>
    <m/>
    <x v="68"/>
    <x v="220"/>
    <s v="B21600190002"/>
    <s v="BOD"/>
    <n v="2160019"/>
    <m/>
    <s v="00099021001 DEP.DE CHEQ.AJENOS,RET.DE CAM.,CONCEPTO: REEMBOLSO POR BAJAS MEDICAS PARA MINISTERIO DE OBRAS PUBLICAS, SERVICIO Y VIVIENDA LIQUIDADORA DE AS,DEP.: CAJA DE SALUD CORDES , PROCEDENCIA: BANCO UNION S.A., CHEQUE: 34143, FECHA DE EMISION:28/11/2023"/>
    <m/>
    <m/>
    <m/>
    <m/>
    <m/>
    <m/>
    <n v="0"/>
    <n v="5351.61"/>
    <s v="NO_CONCILIADO"/>
    <m/>
    <m/>
  </r>
  <r>
    <x v="41"/>
    <m/>
    <x v="41"/>
    <x v="220"/>
    <s v="B21600200002"/>
    <s v="BOD"/>
    <n v="2160020"/>
    <m/>
    <s v="00099021001 DEP.DE CHEQ.AJENOS,RET.DE CAM.,CONCEPTO: NEMECIA ARANDIA ROJAS,DEP.: BANCO UNION S.A. , PROCEDENCIA: BANCO UNION S.A., CHEQUE: 196903, FECHA DE EMISION:11/12/2023/DJBR"/>
    <m/>
    <m/>
    <m/>
    <m/>
    <m/>
    <m/>
    <n v="0"/>
    <n v="6764"/>
    <s v="NO_CONCILIADO"/>
    <m/>
    <m/>
  </r>
  <r>
    <x v="41"/>
    <m/>
    <x v="41"/>
    <x v="220"/>
    <s v="B21600210002"/>
    <s v="BOD"/>
    <n v="2160021"/>
    <m/>
    <s v="00099021001 DEP.DE CHEQ.AJENOS,RET.DE CAM.,CONCEPTO: WILMA GEORGINA ROMERO VENTURA,DEP.: BANCO UNION S.A. , PROCEDENCIA: BANCO UNION S.A., CHEQUE: 196904, FECHA DE EMISION:11/12/2023/DJBR"/>
    <m/>
    <m/>
    <m/>
    <m/>
    <m/>
    <m/>
    <n v="0"/>
    <n v="4004"/>
    <s v="NO_CONCILIADO"/>
    <m/>
    <m/>
  </r>
  <r>
    <x v="41"/>
    <m/>
    <x v="41"/>
    <x v="220"/>
    <s v="B21600230002"/>
    <s v="BOD"/>
    <n v="2160023"/>
    <m/>
    <s v="00099021001 DEP.DE CHEQ.AJENOS,RET.DE CAM.,CONCEPTO: VIANCA ABRIL CRUZ TORREZ,DEP.: BANCO UNION S.A. , PROCEDENCIA: BANCO UNION S.A., CHEQUE: 196905, FECHA DE EMISION:11/12/2023/DJBR"/>
    <m/>
    <m/>
    <m/>
    <m/>
    <m/>
    <m/>
    <n v="0"/>
    <n v="4004"/>
    <s v="NO_CONCILIADO"/>
    <m/>
    <m/>
  </r>
  <r>
    <x v="1"/>
    <m/>
    <x v="1"/>
    <x v="220"/>
    <s v="B21600240002"/>
    <s v="BOD"/>
    <n v="2160024"/>
    <m/>
    <s v="00099021001 DEP.DE CHEQ.AJENOS,RET.DE CAM.,CONCEPTO: DEVOLUCION DE FONDOS NO COBRQADOS SEGUN CONCILIACION AGOSTO/2023,DEP.: SEGUROS PROVIDA S.A. , PROCEDENCIA: BANCO NACIONAL DE BOLIVIA S.A., CHEQUE: 2312908, FECHA DE EMISION:11/12/2023"/>
    <m/>
    <m/>
    <m/>
    <m/>
    <m/>
    <m/>
    <n v="0"/>
    <n v="3918.98"/>
    <s v="NO_CONCILIADO"/>
    <m/>
    <m/>
  </r>
  <r>
    <x v="41"/>
    <m/>
    <x v="41"/>
    <x v="220"/>
    <s v="B21600260002"/>
    <s v="BOD"/>
    <n v="2160026"/>
    <m/>
    <s v="00099021001 DEP.DE CHEQ.AJENOS,RET.DE CAM.,CONCEPTO: LIDIA DUARTE SALAZAR,DEP.: BANCO UNION S.A. , PROCEDENCIA: BANCO UNION S.A., CHEQUE: 196906, FECHA DE EMISION:11/12/2023/DJBR"/>
    <m/>
    <m/>
    <m/>
    <m/>
    <m/>
    <m/>
    <n v="0"/>
    <n v="4004"/>
    <s v="NO_CONCILIADO"/>
    <m/>
    <m/>
  </r>
  <r>
    <x v="0"/>
    <m/>
    <x v="0"/>
    <x v="220"/>
    <s v="B21600270002"/>
    <s v="BOD"/>
    <n v="2160027"/>
    <m/>
    <s v="00099021001 DEP.DE CHEQ.AJENOS,RET.DE CAM.,CONCEPTO: GIAN LISSET MOYE CLAROS,DEP.: BANCO UNION S.A. , PROCEDENCIA: BANCO UNION S.A., CHEQUE: 196907, FECHA DE EMISION:11/12/2023"/>
    <m/>
    <m/>
    <m/>
    <m/>
    <m/>
    <m/>
    <n v="0"/>
    <n v="4004"/>
    <s v="NO_CONCILIADO"/>
    <m/>
    <m/>
  </r>
  <r>
    <x v="94"/>
    <m/>
    <x v="94"/>
    <x v="220"/>
    <s v="B21600280002"/>
    <s v="BOD"/>
    <n v="2160028"/>
    <m/>
    <s v="00578012002 DEP.DE CHEQ.AJENOS,RET.DE CAM.,CONCEPTO: REVERSION,DEP.: BOLIVIANA DE AVIACION , PROCEDENCIA: BANCO UNION S.A., CHEQUE: 17255, FECHA DE EMISION:11/12/2023"/>
    <m/>
    <m/>
    <m/>
    <m/>
    <m/>
    <m/>
    <n v="0"/>
    <n v="114792.41"/>
    <s v="NO_CONCILIADO"/>
    <m/>
    <m/>
  </r>
  <r>
    <x v="0"/>
    <m/>
    <x v="0"/>
    <x v="220"/>
    <s v="B21600330002"/>
    <s v="BOD"/>
    <n v="2160033"/>
    <m/>
    <s v="00099021001 DEP.DE CHEQ.AJENOS,RET.DE CAM.,CONCEPTO: VICTORIA JORDAN MONTAÑO,DEP.: BANCO UNION S.A. , PROCEDENCIA: BANCO UNION S.A., CHEQUE: 196910, FECHA DE EMISION:11/12/2023"/>
    <m/>
    <m/>
    <m/>
    <m/>
    <m/>
    <m/>
    <n v="0"/>
    <n v="1553.33"/>
    <s v="NO_CONCILIADO"/>
    <m/>
    <m/>
  </r>
  <r>
    <x v="41"/>
    <m/>
    <x v="41"/>
    <x v="220"/>
    <s v="B21600300002"/>
    <s v="BOD"/>
    <n v="2160030"/>
    <m/>
    <s v="00099021001 DEP.DE CHEQ.AJENOS,RET.DE CAM.,CONCEPTO: PAOLA ANDREA BARBOZA PEREZ,DEP.: BANCO UNION S.A. , PROCEDENCIA: BANCO UNION S.A., CHEQUE: 196908, FECHA DE EMISION:11/12/2023/DJBR"/>
    <m/>
    <m/>
    <m/>
    <m/>
    <m/>
    <m/>
    <n v="0"/>
    <n v="4004"/>
    <s v="NO_CONCILIADO"/>
    <m/>
    <m/>
  </r>
  <r>
    <x v="41"/>
    <m/>
    <x v="41"/>
    <x v="220"/>
    <s v="B21600310002"/>
    <s v="BOD"/>
    <n v="2160031"/>
    <m/>
    <s v="00099021001 DEP.DE CHEQ.AJENOS,RET.DE CAM.,CONCEPTO: RAQUEL CASTRO GUZMAN,DEP.: BANCO UNION S.A. , PROCEDENCIA: BANCO UNION S.A., CHEQUE: 196909, FECHA DE EMISION:11/12/2023/DJBR"/>
    <m/>
    <m/>
    <m/>
    <m/>
    <m/>
    <m/>
    <n v="0"/>
    <n v="4004"/>
    <s v="NO_CONCILIADO"/>
    <m/>
    <m/>
  </r>
  <r>
    <x v="41"/>
    <m/>
    <x v="41"/>
    <x v="220"/>
    <s v="B21600370002"/>
    <s v="BOD"/>
    <n v="2160037"/>
    <m/>
    <s v="00099021001 DEP.DE CHEQ.AJENOS,RET.DE CAM.,CONCEPTO: MARY ELENA QUISPE SALAS,DEP.: BANCO UNION S.A. , PROCEDENCIA: BANCO UNION S.A., CHEQUE: 196913, FECHA DE EMISION:11/12/2023/DJBR"/>
    <m/>
    <m/>
    <m/>
    <m/>
    <m/>
    <m/>
    <n v="0"/>
    <n v="4004"/>
    <s v="NO_CONCILIADO"/>
    <m/>
    <m/>
  </r>
  <r>
    <x v="41"/>
    <m/>
    <x v="41"/>
    <x v="220"/>
    <s v="B21600380002"/>
    <s v="BOD"/>
    <n v="2160038"/>
    <m/>
    <s v="00099021001 DEP.DE CHEQ.AJENOS,RET.DE CAM.,CONCEPTO: CELENA NOGALES VALLEJOS,DEP.: BANCO UNION S.A. , PROCEDENCIA: BANCO UNION S.A., CHEQUE: 196914, FECHA DE EMISION:11/12/2023/DJBR"/>
    <m/>
    <m/>
    <m/>
    <m/>
    <m/>
    <m/>
    <n v="0"/>
    <n v="4004"/>
    <s v="NO_CONCILIADO"/>
    <m/>
    <m/>
  </r>
  <r>
    <x v="45"/>
    <m/>
    <x v="45"/>
    <x v="220"/>
    <s v="Q19231050002"/>
    <s v="CRV"/>
    <n v="1923105"/>
    <m/>
    <s v="NUMERO DE LIBRETA CUT: 00099021001 OPERACIÓN E75 TRANSFERENCIA DE LA CUENTA FISCAL BUN A LA CUT EN MN TRANSFERENCIA DE FONDOS A SOLICITUD DE: GOBIERNO AUTONOMO MUNICIPAL LAS CARRERAS, CITE: OF. G.A.M.L.C. NÂ° 505/23 CUENTA CUT 3987 LIBRETA NÂ° 00099021001"/>
    <m/>
    <m/>
    <m/>
    <m/>
    <m/>
    <m/>
    <n v="0"/>
    <n v="9000"/>
    <s v="NO_CONCILIADO"/>
    <m/>
    <m/>
  </r>
  <r>
    <x v="59"/>
    <m/>
    <x v="59"/>
    <x v="220"/>
    <s v="Q19231080002"/>
    <s v="CRV"/>
    <n v="1923108"/>
    <m/>
    <s v="NUMERO DE LIBRETA CUT: 00660014107 OPERACIÓN E75 TRANSFERENCIA DE LA CUENTA FISCAL BUN A LA CUT EN MN TRANSFERENCIA DE FONDOS A SOLICITUD DE: GOBIERNO AUTONOMO MUNICIPAL DE YAPACANI CITE: GAMY-RMG-SG NO. 1183/2023 CUENTA CUT 3987 LIBRETA NÂ° 00660014107"/>
    <m/>
    <m/>
    <m/>
    <m/>
    <m/>
    <m/>
    <n v="0"/>
    <n v="2000000"/>
    <s v="NO_CONCILIADO"/>
    <m/>
    <m/>
  </r>
  <r>
    <x v="78"/>
    <m/>
    <x v="78"/>
    <x v="220"/>
    <s v="Q19231100002"/>
    <s v="CRV"/>
    <n v="1923110"/>
    <m/>
    <s v="NUMERO DE LIBRETA CUT: 00373024105 OPERACIÓN E75 TRANSFERENCIA DE LA CUENTA FISCAL BUN A LA CUT EN MN TRANSFERENCIA DE FONDOS A SOLICITUD DE: GOBIERNO AUTONOMO MUNICIPAL DE COPACABANA CITE: GAMC/MAE/TCHT/NÂ° 577/2023 CUENTA CUT 3987 LIBRETA NÂ° 00373024105"/>
    <m/>
    <m/>
    <m/>
    <m/>
    <m/>
    <m/>
    <n v="0"/>
    <n v="38105.89"/>
    <s v="NO_CONCILIADO"/>
    <m/>
    <m/>
  </r>
  <r>
    <x v="15"/>
    <m/>
    <x v="15"/>
    <x v="220"/>
    <s v="G25143780001"/>
    <s v="CVD"/>
    <n v="2514378"/>
    <m/>
    <s v="COBRO COSTOS DE PAPELERIA SEGUN TRANSFERENCIA DEL EXTERIOR POR ORDEN DE PETROLEO BRASILEIRO SA - PETROBRAS, RIO DE JANEIRO BRAZIL 20031-170 BR, FECHA VALOR 11/12/2023. REF.: BNF/NO.INV-EXB-GAS-293-/7.12.2023 (CAP OF 23/12/07 2023121100306050) LIB. 00513012007 YPFB - RECURSOS NACIONALIZACIÓN"/>
    <m/>
    <m/>
    <m/>
    <m/>
    <m/>
    <m/>
    <n v="50"/>
    <n v="0"/>
    <s v="NO_CONCILIADO"/>
    <m/>
    <m/>
  </r>
  <r>
    <x v="87"/>
    <m/>
    <x v="87"/>
    <x v="220"/>
    <s v="G25143950002"/>
    <s v="CRV"/>
    <n v="2514395"/>
    <m/>
    <s v="TRANSFERENCIA DEL EXTERIOR SEGUN SWIFT NO.20555 DE FECHA 11/12/2023 ORDENANTE: CONSULADO DE BOLIVIA MADRID-ESPAÑA REF:LICENCIAS DE CONDUCIR 45 NOVIEMBRE 2023 LIB. 00340012004 SEGIP-RECAUDACION EXTERIOR-LICENCIAS DE CONDUCIR"/>
    <m/>
    <m/>
    <m/>
    <m/>
    <m/>
    <m/>
    <n v="0"/>
    <n v="18316.2"/>
    <s v="NO_CONCILIADO"/>
    <m/>
    <m/>
  </r>
  <r>
    <x v="87"/>
    <m/>
    <x v="87"/>
    <x v="220"/>
    <s v="G25144020002"/>
    <s v="CRV"/>
    <n v="2514402"/>
    <m/>
    <s v="TRANSFERENCIA DEL EXTERIOR SEGUN SWIFT NO.20554 DE FECHA 11/12/2023 ORDENANTE: CONSULADO DE BOLIVIA MADRID-ESPAÑA REF:CÉDULAS DE IDENTIDAD 388 NOVIEMBRE 2023 LIB. 00340012005 SEGIP - RECAUDACION EXTERIOR - CEDULAS DE IDENTIDAD"/>
    <m/>
    <m/>
    <m/>
    <m/>
    <m/>
    <m/>
    <n v="0"/>
    <n v="47670.14"/>
    <s v="NO_CONCILIADO"/>
    <m/>
    <m/>
  </r>
  <r>
    <x v="76"/>
    <m/>
    <x v="76"/>
    <x v="220"/>
    <s v="G25143820001"/>
    <s v="CVD"/>
    <n v="2514382"/>
    <m/>
    <s v="COBRO COSTOS DE PAPELERIA SEGUN TRANSFERENCIA DEL EXTERIOR POR ORDEN DE CONSULADO DE BOLIVIA EN SEVILLA, ES/N5161018F. REF.: PGGP602181798762 CHPSSN/0049315 TRN/20231211-00070382 LIB. 00010011102 MIN.RELACIONES EXTERIORES - GESTORIA CONSULAR LEY Nº 3108"/>
    <m/>
    <m/>
    <m/>
    <m/>
    <m/>
    <m/>
    <n v="50"/>
    <n v="0"/>
    <s v="NO_CONCILIADO"/>
    <m/>
    <m/>
  </r>
  <r>
    <x v="76"/>
    <m/>
    <x v="76"/>
    <x v="220"/>
    <s v="G25143840001"/>
    <s v="CVD"/>
    <n v="2514384"/>
    <m/>
    <s v="COBRO COSTOS DE PAPELERIA POR REGULARIZACION DE TRANSFERENCIA DEL EXTERIOR POR ORDEN DE EMBAJADA DE BOLIVIA EN MEXICO REF.: RECAUDACIÓN GESTORÍA CONSULAR POR EL MES NOVIEMBRE 2023 LIB. 00010011102 MIN.RELACIONES EXTERIORES - GESTORIA CONSULAR LEY Nº 3108"/>
    <m/>
    <m/>
    <m/>
    <m/>
    <m/>
    <m/>
    <n v="50"/>
    <n v="0"/>
    <s v="NO_CONCILIADO"/>
    <m/>
    <m/>
  </r>
  <r>
    <x v="15"/>
    <m/>
    <x v="15"/>
    <x v="220"/>
    <s v="G25143860001"/>
    <s v="CVD"/>
    <n v="2514386"/>
    <m/>
    <s v="COBRO COSTOS DE PAPELERIA POR REGULARIZACION DE TRANSFERENCIA DEL EXTERIOR POR ORDEN DE CAMPANHIA MATOGROSSENSE DE GAS / MT, CUIBA - BRASIL. FECHA VALOR 08/12/2023, REF.: FACTURA EXB MTT 22 23 (S0633403675901) LIB. 00513012015 YPFB-HEROES DEL CHACO-BS"/>
    <m/>
    <m/>
    <m/>
    <m/>
    <m/>
    <m/>
    <n v="50"/>
    <n v="0"/>
    <s v="NO_CONCILIADO"/>
    <m/>
    <m/>
  </r>
  <r>
    <x v="76"/>
    <m/>
    <x v="76"/>
    <x v="220"/>
    <s v="G25143880001"/>
    <s v="CVD"/>
    <n v="2514388"/>
    <m/>
    <s v="COBRO COSTOS DE PAPELERIA POR REGULARIZACION DE TRANSFERENCIA DEL EXTERIOR POR ORDEN DE CONSULADO GENERAL DE BOLIVIA, ARGENTINA - CUST/3000384306. REF.: GOBERNMENT SERVI TRN/20231207-00212920 LIB. 00010011102 MIN.RELACIONES EXTERIORES - GESTORIA CONSULAR LEY Nº 3108"/>
    <m/>
    <m/>
    <m/>
    <m/>
    <m/>
    <m/>
    <n v="50"/>
    <n v="0"/>
    <s v="NO_CONCILIADO"/>
    <m/>
    <m/>
  </r>
  <r>
    <x v="15"/>
    <m/>
    <x v="15"/>
    <x v="220"/>
    <s v="S10770440001"/>
    <s v="COB"/>
    <n v="1077044"/>
    <m/>
    <s v="'COBRO DE'||UTILES DE ESCRITORIO POR EL COMPROBANTE NRO. 1077043 DE LA FECHA, S/G.NOTA PRS/GAFC-1382-DFC-423/2023 DE FECHA 14/6/2023 (HRE-TGL-2023-9344) ENVIADO POR YACIMIENTOS PETROLIFEROS FISCALES BOLIVIANOS. DÉBITO DE LA LIBRETA 00513022001 YPFB-&quot;OPERACIONES&quot; COBRO DE ÚTILES DE ESCRITORIO."/>
    <m/>
    <m/>
    <m/>
    <m/>
    <m/>
    <m/>
    <n v="50"/>
    <n v="0"/>
    <s v="NO_CONCILIADO"/>
    <m/>
    <m/>
  </r>
  <r>
    <x v="87"/>
    <m/>
    <x v="87"/>
    <x v="220"/>
    <s v="G25143960001"/>
    <s v="CVD"/>
    <n v="2514396"/>
    <m/>
    <s v="COBRO COSTOS DE PAPELERIA SEGUN TRANSFERENCIA DEL EXTERIOR POR ORDEN DE CONSULADO DE BOLIVIA MADRID-ESPAÑA REF:LICENCIAS DE CONDUCIR 45 NOVIEMBRE 2023 LIB. 00340012003 RECAUDACION EXTRANJERIA - C.I. -L.C."/>
    <m/>
    <m/>
    <m/>
    <m/>
    <m/>
    <m/>
    <n v="50"/>
    <n v="0"/>
    <s v="NO_CONCILIADO"/>
    <m/>
    <m/>
  </r>
  <r>
    <x v="87"/>
    <m/>
    <x v="87"/>
    <x v="220"/>
    <s v="G25144030001"/>
    <s v="CVD"/>
    <n v="2514403"/>
    <m/>
    <s v="COBRO COSTOS DE PAPELERIA SEGUN TRANSFERENCIA DEL EXTERIOR POR ORDEN DE CONSULADO DE BOLIVIA MADRID-ESPAÑA REF:CÉDULAS DE IDENTIDAD 388 NOVIEMBRE 2023 LIB. 00340012003 RECAUDACION EXTRANJERIA - C.I. -L.C."/>
    <m/>
    <m/>
    <m/>
    <m/>
    <m/>
    <m/>
    <n v="50"/>
    <n v="0"/>
    <s v="NO_CONCILIADO"/>
    <m/>
    <m/>
  </r>
  <r>
    <x v="76"/>
    <m/>
    <x v="76"/>
    <x v="220"/>
    <s v="G25144090001"/>
    <s v="CVD"/>
    <n v="2514409"/>
    <m/>
    <s v="COBRO COSTOS DE PAPELERIA POR REGULARIZACION DE TRANSFERENCIA DEL EXTERIOR POR ORDEN DE EMBAJADA DEL ESTADO PLURI, OTTAWA ON K1P5G4 CA. REF.: SWF OF 23/12/08 IMAD/1208MMQFMP2N015408 TRN/20231208-00239258 LIB. 00010011102 MIN.RELACIONES EXTERIORES - GESTORIA CONSULAR LEY Nº 3108"/>
    <m/>
    <m/>
    <m/>
    <m/>
    <m/>
    <m/>
    <n v="50"/>
    <n v="0"/>
    <s v="NO_CONCILIADO"/>
    <m/>
    <m/>
  </r>
  <r>
    <x v="15"/>
    <m/>
    <x v="15"/>
    <x v="220"/>
    <s v="S10770360001"/>
    <s v="COB"/>
    <n v="1077036"/>
    <m/>
    <s v="'COBRO DE'||ÚTILES DE ESCRITORIO POR EL COMPROBANTE NRO.1077033 DE LA FECHA S/G. NOTA CITE CITE PRS/GAFC-1382 DFC-423/2023 DE F.14.06.2023 (HRE-TGL-9344), ENVIADA POR YACIMIENTOS PETROLIFEROS FISCALES BOLIVIANOS DEBITO DE LA LIBRETA 00513022001 YPFB  OPERACIONES"/>
    <m/>
    <m/>
    <m/>
    <m/>
    <m/>
    <m/>
    <n v="50"/>
    <n v="0"/>
    <s v="NO_CONCILIADO"/>
    <m/>
    <m/>
  </r>
  <r>
    <x v="79"/>
    <m/>
    <x v="79"/>
    <x v="220"/>
    <s v="S10770400003"/>
    <s v="COB"/>
    <n v="1077040"/>
    <m/>
    <s v="||TRANSFERENCIA DE FONDOS S/G. MENSAJES SWIFT NROS. 20577 Y 20576 DE LA FECHA, Y NOTA REMITIDA POR LA DIRECCIÓN GENERAL DE AERONAUTICA CIVIL CITE: DGAC/3568/2023 DE FECHA 15/06/2023 (HRE-TGL-9395) (SECTOR PÚBLICO). DÉBITO DE LA LIBRETA 00117012001 DGAC, REPOSICIÓN ÚTILES DE ESCRITORIO."/>
    <m/>
    <m/>
    <m/>
    <m/>
    <m/>
    <m/>
    <n v="50"/>
    <n v="0"/>
    <s v="NO_CONCILIADO"/>
    <m/>
    <m/>
  </r>
  <r>
    <x v="76"/>
    <m/>
    <x v="76"/>
    <x v="220"/>
    <s v="G25143900001"/>
    <s v="CVD"/>
    <n v="2514390"/>
    <m/>
    <s v="COBRO COSTOS DE PAPELERIA POR REGULARIZACION DE TRANSFERENCIA DEL EXTERIOR POR ORDEN DE CONSULADO DE BOLIVIA EN MENDOZA ARGENTINA REF.: RECAUDACIONES GESTORÍA CONSULAR NOVIEMBRE 2023 LIB. 00010011102 MIN.RELACIONES EXTERIORES - GESTORIA CONSULAR LEY Nº 3108"/>
    <m/>
    <m/>
    <m/>
    <m/>
    <m/>
    <m/>
    <n v="50"/>
    <n v="0"/>
    <s v="NO_CONCILIADO"/>
    <m/>
    <m/>
  </r>
  <r>
    <x v="1"/>
    <m/>
    <x v="1"/>
    <x v="220"/>
    <s v="I01175680002"/>
    <s v="CRV"/>
    <n v="117568"/>
    <m/>
    <s v="TRANSFERENCIA AUTOMATICA SEGUN INSTRUCCION DEL MINISTERIO DE ECONOMIA Y FINANZAS PUBLICAS LIBRETA 00990201001 TGN RECURSOS ORDINARIOS"/>
    <m/>
    <m/>
    <m/>
    <m/>
    <m/>
    <m/>
    <n v="0"/>
    <n v="33256125"/>
    <s v="NO_CONCILIADO"/>
    <m/>
    <m/>
  </r>
  <r>
    <x v="49"/>
    <m/>
    <x v="49"/>
    <x v="220"/>
    <s v="S10770100001"/>
    <s v="COB"/>
    <n v="1077010"/>
    <m/>
    <s v="COBRO DE||ÚTILES DE ESCRITORIO SG. CORREO ADJ., POR EL REGISTRO DE 3 COMPROBANTES CONTABLES DE LA AMORT. DE CAP. Y PAGO DE INT. DEL CRED. EXTRA. YLB PROY.PTA.PIL.BATERIAS DE LITIO SG. RD N°053/2011, CONT.SANO N°179/2011 Y MODIF. Y DOC. ADJ. COSTO ÚTILES DE ESCRITORIO DE LA CUT N°3987 LIBRETA N°00597012001 RECURSOS PROPIOS VENTAS YLB"/>
    <m/>
    <m/>
    <m/>
    <m/>
    <m/>
    <m/>
    <n v="150"/>
    <n v="0"/>
    <s v="NO_CONCILIADO"/>
    <m/>
    <m/>
  </r>
  <r>
    <x v="49"/>
    <m/>
    <x v="49"/>
    <x v="220"/>
    <s v="S10770220001"/>
    <s v="COB"/>
    <n v="1077022"/>
    <m/>
    <s v="COBRO DE||ÚTILES DE ESCRITORIO SG. CORREO ADJ., POR EL REGISTRO DE 5 COMPROBANTES CONTABLES DE LA AMORT. DE CAP. Y PAGO DE INT. DEL CRED. EXTRA. YLB PROY.DES.INT.SALMUERA SALAR D.UYUNI SG. RD N°052/2011, CONT.SANO N°178/2011 Y MODIF. Y DOC. ADJ. COSTO ÚTILES DE ESCRITORIO DE LA CUT N°3987 LIBRETA N°00597012001 RECURSOS PROPIOS VENTAS YLB"/>
    <m/>
    <m/>
    <m/>
    <m/>
    <m/>
    <m/>
    <n v="250"/>
    <n v="0"/>
    <s v="NO_CONCILIADO"/>
    <m/>
    <m/>
  </r>
  <r>
    <x v="66"/>
    <m/>
    <x v="66"/>
    <x v="220"/>
    <s v="S10770540001"/>
    <s v="COB"/>
    <n v="1077054"/>
    <m/>
    <s v="'COBRO DE'||ÚTILES DE ESCRITORIO POR EL COMPROBANTE N°1077052 Y NOTA CITE: MEFP/VTCP/DGCP/UF/N° 913/2023 DE LA FECHA DEL MINISTERIO DE ECONOMÍA Y FINANZAS PÚBLICAS (HRE-TSO-1619). DEB.DE LA LIB.N°00572012001 LBP-EMAPA-EMP.DE APOYO A LA PROD.DE ALIMENTOS,REP.DE ÚTILES DE ESCRIT"/>
    <m/>
    <m/>
    <m/>
    <m/>
    <m/>
    <m/>
    <n v="50"/>
    <n v="0"/>
    <s v="NO_CONCILIADO"/>
    <m/>
    <m/>
  </r>
  <r>
    <x v="66"/>
    <m/>
    <x v="66"/>
    <x v="220"/>
    <s v="S10770520001"/>
    <s v="DEV"/>
    <n v="1077052"/>
    <m/>
    <s v="||TRANSFERENCIA DE FONDOS SEGÚN NOTA CITE: MEFP/VTCP/DGCP/UF/N° 913/2023(HRE-TSO-2022-1619), DÉBITO AUTOMÁTICO A LA EMPRESA DE APOYO A LA PRODUCCIÓN DE ALIMENTO EN FAVOR DEL FIDEICOMISO FINPRO. DÉBITO DE LA LIBRETA N°00572012001 LBP-EMAPA-EMP.DE APOYO A LA PROD.DE ALIMENTOS"/>
    <m/>
    <m/>
    <m/>
    <m/>
    <m/>
    <m/>
    <n v="18529582.600000001"/>
    <n v="0"/>
    <s v="NO_CONCILIADO"/>
    <m/>
    <m/>
  </r>
  <r>
    <x v="0"/>
    <m/>
    <x v="0"/>
    <x v="221"/>
    <s v="O21603710002"/>
    <s v="BOD"/>
    <n v="2160371"/>
    <m/>
    <s v="00099021001 DEPOSITO DE EFECTIVO, DEPOSITANTE: FREDDY IVAN CONDORI CUNO, CONCEPTO: POR COBRO INDEBIDO (SEGUNDAS NUPCIAS) DE LOLA CELESTINA CUNO CANASA (QEPD), CUENTA DE DEPOSITO: CUENTA UNICA DEL TESORO"/>
    <m/>
    <m/>
    <m/>
    <m/>
    <m/>
    <m/>
    <n v="0"/>
    <n v="800"/>
    <s v="NO_CONCILIADO"/>
    <m/>
    <m/>
  </r>
  <r>
    <x v="50"/>
    <m/>
    <x v="50"/>
    <x v="221"/>
    <s v="O21603730002"/>
    <s v="BOD"/>
    <n v="2160373"/>
    <m/>
    <s v="00099021001 DEPOSITO DE EFECTIVO, DEPOSITANTE: MERY QUIÑONES GABRIEL, CONCEPTO: DEVOLUCION DE COBRO INDEBIDO SENASIR, CUENTA DE DEPOSITO: CUENTA UNICA DEL TESORO"/>
    <m/>
    <m/>
    <m/>
    <m/>
    <m/>
    <m/>
    <n v="0"/>
    <n v="1310"/>
    <s v="NO_CONCILIADO"/>
    <m/>
    <m/>
  </r>
  <r>
    <x v="50"/>
    <m/>
    <x v="50"/>
    <x v="221"/>
    <s v="O21603740002"/>
    <s v="BOD"/>
    <n v="2160374"/>
    <m/>
    <s v="00099021001 DEPOSITO DE EFECTIVO, DEPOSITANTE: GROVER ANTONIO FLORES ARANIBAR, CONCEPTO: CONVENIO DOBLE PERCEPCION -SENASIR, CUENTA DE DEPOSITO: CUENTA UNICA DEL TESORO"/>
    <m/>
    <m/>
    <m/>
    <m/>
    <m/>
    <m/>
    <n v="0"/>
    <n v="1000"/>
    <s v="NO_CONCILIADO"/>
    <m/>
    <m/>
  </r>
  <r>
    <x v="14"/>
    <m/>
    <x v="14"/>
    <x v="221"/>
    <s v="O21603890002"/>
    <s v="BOD"/>
    <n v="2160389"/>
    <m/>
    <s v="00099021001 DEPOSITO DE EFECTIVO, DEPOSITANTE: DARLEN ISABEL VELASCO TORREZ, CONCEPTO: DEVOLUCION DE VIATICOS, CUENTA DE DEPOSITO: CUENTA UNICA DEL TESORO/DJBR"/>
    <m/>
    <m/>
    <m/>
    <m/>
    <m/>
    <m/>
    <n v="0"/>
    <n v="276.5"/>
    <s v="NO_CONCILIADO"/>
    <m/>
    <m/>
  </r>
  <r>
    <x v="84"/>
    <m/>
    <x v="84"/>
    <x v="221"/>
    <s v="O21603920002"/>
    <s v="BOD"/>
    <n v="2160392"/>
    <m/>
    <s v="00155012001 DEPOSITO DE EFECTIVO, DEPOSITANTE: CARLA ZAMBRANA BUITRON, CONCEPTO: DEVOLUCION PASAJES PAGADOS A PERSONAS AJENAS AL PERSONAL DEPENDIENTE DE DIRNOPLU, CUENTA DE DEPOSITO: CUENTA UNICA DEL TESORO"/>
    <m/>
    <m/>
    <m/>
    <m/>
    <m/>
    <m/>
    <n v="0"/>
    <n v="1484.78"/>
    <s v="NO_CONCILIADO"/>
    <m/>
    <m/>
  </r>
  <r>
    <x v="44"/>
    <m/>
    <x v="44"/>
    <x v="221"/>
    <s v="O21604000002"/>
    <s v="BOD"/>
    <n v="2160400"/>
    <m/>
    <s v="00423132001 DEPOSITO DE EFECTIVO, DEPOSITANTE: CAJA DE SALUD DE CAMINOS Y RA, CONCEPTO: DEVOLUCION DE FONDOS, CUENTA DE DEPOSITO: CUENTA UNICA DEL TESORO"/>
    <m/>
    <m/>
    <m/>
    <m/>
    <m/>
    <m/>
    <n v="0"/>
    <n v="0.1"/>
    <s v="CONCILIADO_PARCIAL"/>
    <m/>
    <m/>
  </r>
  <r>
    <x v="41"/>
    <m/>
    <x v="41"/>
    <x v="221"/>
    <s v="O21604410002"/>
    <s v="BOD"/>
    <n v="2160441"/>
    <m/>
    <s v="00046171101 DEPOSITO DE EFECTIVO, DEPOSITANTE: SIMPLYS S.R.L., CONCEPTO: SANCION POR INCUMPLIMIENTO REINSCRIPCION GESTION 2001,2022 Y 2023, CUENTA DE DEPOSITO: CUENTA UNICA DEL TESORO"/>
    <m/>
    <m/>
    <m/>
    <m/>
    <m/>
    <m/>
    <n v="0"/>
    <n v="2500"/>
    <s v="NO_CONCILIADO"/>
    <m/>
    <m/>
  </r>
  <r>
    <x v="41"/>
    <m/>
    <x v="41"/>
    <x v="221"/>
    <s v="O21604460002"/>
    <s v="BOD"/>
    <n v="2160446"/>
    <m/>
    <s v="00046171101 DEPOSITO DE EFECTIVO, DEPOSITANTE: SIMPLYS S.R.L., CONCEPTO: SANCION POR INCUMPLIMIENTO REINSCRIPCION GESTION 2021, 2022 Y 2023, CUENTA DE DEPOSITO: CUENTA UNICA DEL TESORO"/>
    <m/>
    <m/>
    <m/>
    <m/>
    <m/>
    <m/>
    <n v="0"/>
    <n v="2500"/>
    <s v="NO_CONCILIADO"/>
    <m/>
    <m/>
  </r>
  <r>
    <x v="68"/>
    <m/>
    <x v="68"/>
    <x v="221"/>
    <s v="O21604610002"/>
    <s v="BOD"/>
    <n v="2160461"/>
    <m/>
    <s v="00081011101 DEPOSITO DE EFECTIVO, DEPOSITANTE: ERIKA ZENTENO ARRAZOLA, CONCEPTO: DEVOLUCION DE RECURSOS-CURSO DELITOS POR LA FUNCION PUBLICA C-31 1396, CUENTA DE DEPOSITO: CUENTA UNICA DEL TESORO"/>
    <m/>
    <m/>
    <m/>
    <m/>
    <m/>
    <m/>
    <n v="0"/>
    <n v="150"/>
    <s v="NO_CONCILIADO"/>
    <m/>
    <m/>
  </r>
  <r>
    <x v="80"/>
    <m/>
    <x v="80"/>
    <x v="221"/>
    <s v="O21604630002"/>
    <s v="BOD"/>
    <n v="2160463"/>
    <m/>
    <s v="00016011101 DEPOSITO DE EFECTIVO, DEPOSITANTE: LIBRERIA DEL MINISTERIO DE EDUCACION, CONCEPTO: VENTA DE MATERIAL BIBLIOGRAFICO Y/O MULTIMEDIA LIBRERIA DEL MINISTERIO DE EDUCACION, CUENTA DE DEPOSITO: CUENTA UNICA DEL TESORO"/>
    <m/>
    <m/>
    <m/>
    <m/>
    <m/>
    <m/>
    <n v="0"/>
    <n v="39"/>
    <s v="NO_CONCILIADO"/>
    <m/>
    <m/>
  </r>
  <r>
    <x v="39"/>
    <m/>
    <x v="39"/>
    <x v="221"/>
    <s v="O21604770002"/>
    <s v="BOD"/>
    <n v="2160477"/>
    <m/>
    <s v="00548012001 DEPOSITO DE EFECTIVO, DEPOSITANTE: SIXTO VIDAL SARZURI MAMANI, CONCEPTO: DEVOLUCION POR CONCEPTO DE PASAJES, CUENTA DE DEPOSITO: CUENTA UNICA DEL TESORO"/>
    <m/>
    <m/>
    <m/>
    <m/>
    <m/>
    <m/>
    <n v="0"/>
    <n v="40"/>
    <s v="NO_CONCILIADO"/>
    <m/>
    <m/>
  </r>
  <r>
    <x v="23"/>
    <m/>
    <x v="23"/>
    <x v="221"/>
    <s v="O21604860002"/>
    <s v="BOD"/>
    <n v="2160486"/>
    <m/>
    <s v="00099021001 DEPOSITO DE EFECTIVO, DEPOSITANTE: RUBEN AGNE SARAVIA, CONCEPTO: DEVOLUCION DE VIATICOS, CUENTA DE DEPOSITO: CUENTA UNICA DEL TESORO/DJBR"/>
    <m/>
    <m/>
    <m/>
    <m/>
    <m/>
    <m/>
    <n v="0"/>
    <n v="204.05"/>
    <s v="NO_CONCILIADO"/>
    <m/>
    <m/>
  </r>
  <r>
    <x v="23"/>
    <m/>
    <x v="23"/>
    <x v="221"/>
    <s v="O21604850002"/>
    <s v="BOD"/>
    <n v="2160485"/>
    <m/>
    <s v="00099021001 DEPOSITO DE EFECTIVO, DEPOSITANTE: DEYSI MEDRANO POPPE, CONCEPTO: DEVOLUCION - PASAJE AEREO, CUENTA DE DEPOSITO: CUENTA UNICA DEL TESORO/DJBR"/>
    <m/>
    <m/>
    <m/>
    <m/>
    <m/>
    <m/>
    <n v="0"/>
    <n v="349"/>
    <s v="NO_CONCILIADO"/>
    <m/>
    <m/>
  </r>
  <r>
    <x v="80"/>
    <m/>
    <x v="80"/>
    <x v="221"/>
    <s v="O21605050002"/>
    <s v="BOD"/>
    <n v="2160505"/>
    <m/>
    <s v="00099021001 DEPOSITO DE EFECTIVO, DEPOSITANTE: MINISTERIO DE EDUCACION, CONCEPTO: REVERSION POR DIAS DE HABERES PERCIBIDOS LULHY A. CARDOZO VELASQUEZ C.I.4062235, CUENTA DE DEPOSITO: CUENTA UNICA DEL TESORO"/>
    <m/>
    <m/>
    <m/>
    <m/>
    <m/>
    <m/>
    <n v="0"/>
    <n v="1889.37"/>
    <s v="NO_CONCILIADO"/>
    <m/>
    <m/>
  </r>
  <r>
    <x v="40"/>
    <m/>
    <x v="40"/>
    <x v="221"/>
    <s v="B21603760002"/>
    <s v="BOD"/>
    <n v="2160376"/>
    <m/>
    <s v="00291012010 DEP.DE CHEQ.AJENOS,RET.DE CAM.,CONCEPTO: MULTA POR MORA PROYECTO CONSTRUCCION CARRETERA EL ESPINO-BOYUIBE,DEP.: CHINA RAILWAY GROUP LIMITED , PROCEDENCIA: BANCO UNION S.A., CHEQUE: 916, FECHA DE EMISION:01/12/2023"/>
    <m/>
    <m/>
    <m/>
    <m/>
    <m/>
    <m/>
    <n v="0"/>
    <n v="2101460.92"/>
    <s v="NO_CONCILIADO"/>
    <m/>
    <m/>
  </r>
  <r>
    <x v="49"/>
    <m/>
    <x v="49"/>
    <x v="221"/>
    <s v="B21603810002"/>
    <s v="BOD"/>
    <n v="2160381"/>
    <m/>
    <s v="00597029201 DEP.DE CHEQ.AJENOS,RET.DE CAM.,CONCEPTO: DEVOLUCION DE RECURSOS A LA CUENTA ORIGEN,DEP.: EPNE - YLB , PROCEDENCIA: BANCO UNION S.A., CHEQUE: 487, FECHA DE EMISION:05/12/2023"/>
    <m/>
    <m/>
    <m/>
    <m/>
    <m/>
    <m/>
    <n v="0"/>
    <n v="125"/>
    <s v="NO_CONCILIADO"/>
    <m/>
    <m/>
  </r>
  <r>
    <x v="49"/>
    <m/>
    <x v="49"/>
    <x v="221"/>
    <s v="B21603820002"/>
    <s v="BOD"/>
    <n v="2160382"/>
    <m/>
    <s v="00597029201 DEP.DE CHEQ.AJENOS,RET.DE CAM.,CONCEPTO: DEVOLUCION DE RECURSOS A LA CUENTA DE ORIGEN,DEP.: EPNE - YLB , PROCEDENCIA: BANCO UNION S.A., CHEQUE: 489, FECHA DE EMISION:05/12/2023"/>
    <m/>
    <m/>
    <m/>
    <m/>
    <m/>
    <m/>
    <n v="0"/>
    <n v="180"/>
    <s v="NO_CONCILIADO"/>
    <m/>
    <m/>
  </r>
  <r>
    <x v="49"/>
    <m/>
    <x v="49"/>
    <x v="221"/>
    <s v="B21603830002"/>
    <s v="BOD"/>
    <n v="2160383"/>
    <m/>
    <s v="00597029201 DEP.DE CHEQ.AJENOS,RET.DE CAM.,CONCEPTO: DEVOLUCION DE RECURSOS A LA CUENTA ORIGEN,DEP.: EPNE - YLB , PROCEDENCIA: BANCO UNION S.A., CHEQUE: 490, FECHA DE EMISION:05/12/2023"/>
    <m/>
    <m/>
    <m/>
    <m/>
    <m/>
    <m/>
    <n v="0"/>
    <n v="342"/>
    <s v="NO_CONCILIADO"/>
    <m/>
    <m/>
  </r>
  <r>
    <x v="49"/>
    <m/>
    <x v="49"/>
    <x v="221"/>
    <s v="B21603850002"/>
    <s v="BOD"/>
    <n v="2160385"/>
    <m/>
    <s v="00597029201 DEP.DE CHEQ.AJENOS,RET.DE CAM.,CONCEPTO: DEVOLUCION DE RECURSOS A LA CUENTA ORIGEN,DEP.: EPNE - YLB , PROCEDENCIA: BANCO UNION S.A., CHEQUE: 491, FECHA DE EMISION:05/12/2023"/>
    <m/>
    <m/>
    <m/>
    <m/>
    <m/>
    <m/>
    <n v="0"/>
    <n v="72"/>
    <s v="NO_CONCILIADO"/>
    <m/>
    <m/>
  </r>
  <r>
    <x v="49"/>
    <m/>
    <x v="49"/>
    <x v="221"/>
    <s v="B21603860002"/>
    <s v="BOD"/>
    <n v="2160386"/>
    <m/>
    <s v="00597029201 DEP.DE CHEQ.AJENOS,RET.DE CAM.,CONCEPTO: DEVOLUCION DE RECURSOS A LA CUENTA DE ORIGEN,DEP.: EPNE - YLB , PROCEDENCIA: BANCO UNION S.A., CHEQUE: 488, FECHA DE EMISION:05/12/2023"/>
    <m/>
    <m/>
    <m/>
    <m/>
    <m/>
    <m/>
    <n v="0"/>
    <n v="235"/>
    <s v="NO_CONCILIADO"/>
    <m/>
    <m/>
  </r>
  <r>
    <x v="49"/>
    <m/>
    <x v="49"/>
    <x v="221"/>
    <s v="B21603880002"/>
    <s v="BOD"/>
    <n v="2160388"/>
    <m/>
    <s v="00597029201 DEP.DE CHEQ.AJENOS,RET.DE CAM.,CONCEPTO: DEVOLUCION DE RECURSOS A LA CUENTA ORIGEN,DEP.: EPNE - YLB , PROCEDENCIA: BANCO UNION S.A., CHEQUE: 485, FECHA DE EMISION:05/12/2023"/>
    <m/>
    <m/>
    <m/>
    <m/>
    <m/>
    <m/>
    <n v="0"/>
    <n v="1000"/>
    <s v="NO_CONCILIADO"/>
    <m/>
    <m/>
  </r>
  <r>
    <x v="59"/>
    <m/>
    <x v="59"/>
    <x v="221"/>
    <s v="B21603950002"/>
    <s v="BOD"/>
    <n v="2160395"/>
    <m/>
    <s v="00660032001 DEP.DE CHEQ.AJENOS,RET.DE CAM.,CONCEPTO: DEVOLUCION DE VIATICOS, DEVOLUCION DE PASAJES, DEVOLUCION DE MULTAS Y RECUPERACION DE RECURSOS,DEP.: ORGANO JUDICIAL-CONSEJO DE LA MAGISTRATURA"/>
    <m/>
    <m/>
    <m/>
    <m/>
    <m/>
    <m/>
    <n v="0"/>
    <n v="1815.75"/>
    <s v="CONCILIADO_PARCIAL"/>
    <m/>
    <m/>
  </r>
  <r>
    <x v="41"/>
    <m/>
    <x v="41"/>
    <x v="221"/>
    <s v="B21604070002"/>
    <s v="BOD"/>
    <n v="2160407"/>
    <m/>
    <s v="00099021001 DEP.DE CHEQ.AJENOS,RET.DE CAM.,CONCEPTO: LIZETH SEÑA HUAYRA,DEP.: BANCO UNION S.A. , PROCEDENCIA: BANCO UNION S.A., CHEQUE: 196930, FECHA DE EMISION:12/12/2023/DJBR"/>
    <m/>
    <m/>
    <m/>
    <m/>
    <m/>
    <m/>
    <n v="0"/>
    <n v="6133.6"/>
    <s v="NO_CONCILIADO"/>
    <m/>
    <m/>
  </r>
  <r>
    <x v="41"/>
    <m/>
    <x v="41"/>
    <x v="221"/>
    <s v="B21604080002"/>
    <s v="BOD"/>
    <n v="2160408"/>
    <m/>
    <s v="00099021001 DEP.DE CHEQ.AJENOS,RET.DE CAM.,CONCEPTO: CARMELA IBARRA CHOQUE,DEP.: BANCO UNION S.A. , PROCEDENCIA: BANCO UNION S.A., CHEQUE: 196916, FECHA DE EMISION:12/12/2023/DJBR"/>
    <m/>
    <m/>
    <m/>
    <m/>
    <m/>
    <m/>
    <n v="0"/>
    <n v="4004"/>
    <s v="NO_CONCILIADO"/>
    <m/>
    <m/>
  </r>
  <r>
    <x v="0"/>
    <m/>
    <x v="0"/>
    <x v="221"/>
    <s v="B21604100002"/>
    <s v="BOD"/>
    <n v="2160410"/>
    <m/>
    <s v="00099021001 DEP.DE CHEQ.AJENOS,RET.DE CAM.,CONCEPTO: IVAN GONZALO MEDRANO GARCIA,DEP.: BANCO UNION S.A. , PROCEDENCIA: BANCO UNION S.A., CHEQUE: 196917, FECHA DE EMISION:12/12/2023"/>
    <m/>
    <m/>
    <m/>
    <m/>
    <m/>
    <m/>
    <n v="0"/>
    <n v="5608.4"/>
    <s v="NO_CONCILIADO"/>
    <m/>
    <m/>
  </r>
  <r>
    <x v="41"/>
    <m/>
    <x v="41"/>
    <x v="221"/>
    <s v="B21604130002"/>
    <s v="BOD"/>
    <n v="2160413"/>
    <m/>
    <s v="00099021001 DEP.DE CHEQ.AJENOS,RET.DE CAM.,CONCEPTO: JAVIER COLQUE VALVERDE,DEP.: BANCO UNION S.A. , PROCEDENCIA: BANCO UNION S.A., CHEQUE: 196918, FECHA DE EMISION:12/12/2023/DJBR"/>
    <m/>
    <m/>
    <m/>
    <m/>
    <m/>
    <m/>
    <n v="0"/>
    <n v="4004"/>
    <s v="NO_CONCILIADO"/>
    <m/>
    <m/>
  </r>
  <r>
    <x v="41"/>
    <m/>
    <x v="41"/>
    <x v="221"/>
    <s v="B21604140002"/>
    <s v="BOD"/>
    <n v="2160414"/>
    <m/>
    <s v="00099021001 DEP.DE CHEQ.AJENOS,RET.DE CAM.,CONCEPTO: ADELA NICASIO LAYME,DEP.: BANCO UNION S.A. , PROCEDENCIA: BANCO UNION S.A., CHEQUE: 196919, FECHA DE EMISION:12/12/2023/DJBR"/>
    <m/>
    <m/>
    <m/>
    <m/>
    <m/>
    <m/>
    <n v="0"/>
    <n v="4004"/>
    <s v="NO_CONCILIADO"/>
    <m/>
    <m/>
  </r>
  <r>
    <x v="41"/>
    <m/>
    <x v="41"/>
    <x v="221"/>
    <s v="B21604150002"/>
    <s v="BOD"/>
    <n v="2160415"/>
    <m/>
    <s v="00099021001 DEP.DE CHEQ.AJENOS,RET.DE CAM.,CONCEPTO: MARCELINA MANAIRA EVANGELISTA,DEP.: BANCO UNION S.A. , PROCEDENCIA: BANCO UNION S.A., CHEQUE: 196920, FECHA DE EMISION:12/12/2023/DJBR"/>
    <m/>
    <m/>
    <m/>
    <m/>
    <m/>
    <m/>
    <n v="0"/>
    <n v="4004"/>
    <s v="NO_CONCILIADO"/>
    <m/>
    <m/>
  </r>
  <r>
    <x v="0"/>
    <m/>
    <x v="0"/>
    <x v="221"/>
    <s v="B21604170002"/>
    <s v="BOD"/>
    <n v="2160417"/>
    <m/>
    <s v="00099021001 DEP.DE CHEQ.AJENOS,RET.DE CAM.,CONCEPTO: JOSE MIGUEL CHOQUEHUANCA LLAMPA,DEP.: BANCO UNION S.A. , PROCEDENCIA: BANCO UNION S.A., CHEQUE: 196921, FECHA DE EMISION:12/12/2023"/>
    <m/>
    <m/>
    <m/>
    <m/>
    <m/>
    <m/>
    <n v="0"/>
    <n v="6764"/>
    <s v="NO_CONCILIADO"/>
    <m/>
    <m/>
  </r>
  <r>
    <x v="0"/>
    <m/>
    <x v="0"/>
    <x v="221"/>
    <s v="B21604240002"/>
    <s v="BOD"/>
    <n v="2160424"/>
    <m/>
    <s v="00099021001 DEP.DE CHEQ.AJENOS,RET.DE CAM.,CONCEPTO: MANUEL SILVESTRE RODAS MONTERO,DEP.: BANCO UNION S.A. , PROCEDENCIA: BANCO UNION S.A., CHEQUE: 196924, FECHA DE EMISION:12/12/2023"/>
    <m/>
    <m/>
    <m/>
    <m/>
    <m/>
    <m/>
    <n v="0"/>
    <n v="888"/>
    <s v="NO_CONCILIADO"/>
    <m/>
    <m/>
  </r>
  <r>
    <x v="41"/>
    <m/>
    <x v="41"/>
    <x v="221"/>
    <s v="B21604250002"/>
    <s v="BOD"/>
    <n v="2160425"/>
    <m/>
    <s v="00099021001 DEP.DE CHEQ.AJENOS,RET.DE CAM.,CONCEPTO: LEONARDO EFRAIN FERNANDEZ GARCIA,DEP.: BANCO UNION S.A. , PROCEDENCIA: BANCO UNION S.A., CHEQUE: 196925, FECHA DE EMISION:12/12/2023/DJBR"/>
    <m/>
    <m/>
    <m/>
    <m/>
    <m/>
    <m/>
    <n v="0"/>
    <n v="6764"/>
    <s v="NO_CONCILIADO"/>
    <m/>
    <m/>
  </r>
  <r>
    <x v="0"/>
    <m/>
    <x v="0"/>
    <x v="221"/>
    <s v="B21604280002"/>
    <s v="BOD"/>
    <n v="2160428"/>
    <m/>
    <s v="00099021001 DEP.DE CHEQ.AJENOS,RET.DE CAM.,CONCEPTO: ABEL LOPEZ ARRUETA,DEP.: BANCO UNION S.A. , PROCEDENCIA: BANCO UNION S.A., CHEQUE: 196926, FECHA DE EMISION:12/12/2023"/>
    <m/>
    <m/>
    <m/>
    <m/>
    <m/>
    <m/>
    <n v="0"/>
    <n v="23.76"/>
    <s v="NO_CONCILIADO"/>
    <m/>
    <m/>
  </r>
  <r>
    <x v="41"/>
    <m/>
    <x v="41"/>
    <x v="221"/>
    <s v="B21604310002"/>
    <s v="BOD"/>
    <n v="2160431"/>
    <m/>
    <s v="00099021001 DEP.DE CHEQ.AJENOS,RET.DE CAM.,CONCEPTO: LILIANA ANDIA LOPEZ,DEP.: BANCO UNION S.A. , PROCEDENCIA: BANCO UNION S.A., CHEQUE: 196927, FECHA DE EMISION:12/12/2023/DJBR"/>
    <m/>
    <m/>
    <m/>
    <m/>
    <m/>
    <m/>
    <n v="0"/>
    <n v="4004"/>
    <s v="NO_CONCILIADO"/>
    <m/>
    <m/>
  </r>
  <r>
    <x v="41"/>
    <m/>
    <x v="41"/>
    <x v="221"/>
    <s v="B21604320002"/>
    <s v="BOD"/>
    <n v="2160432"/>
    <m/>
    <s v="00099021001 DEP.DE CHEQ.AJENOS,RET.DE CAM.,CONCEPTO: MOISES SACAC LEON,DEP.: BANCO UNION S.A. , PROCEDENCIA: BANCO UNION S.A., CHEQUE: 196928, FECHA DE EMISION:12/12/2023/DJBR"/>
    <m/>
    <m/>
    <m/>
    <m/>
    <m/>
    <m/>
    <n v="0"/>
    <n v="6133.6"/>
    <s v="NO_CONCILIADO"/>
    <m/>
    <m/>
  </r>
  <r>
    <x v="52"/>
    <m/>
    <x v="52"/>
    <x v="221"/>
    <s v="B21604370002"/>
    <s v="BOD"/>
    <n v="2160437"/>
    <m/>
    <s v="00041014101 DEP.DE CHEQ.AJENOS,RET.DE CAM.,CONCEPTO: TRANSFERENCIA DE RECURSOS POR DEPOSITÓ DEL GAM VILLA SERRANO - CHUQUISACA,DEP.: MDP Y EP , PROCEDENCIA: BANCO UNION S.A., CHEQUE: 3067, FECHA DE EMISION:06/12/2023"/>
    <m/>
    <m/>
    <m/>
    <m/>
    <m/>
    <m/>
    <n v="0"/>
    <n v="141984"/>
    <s v="NO_CONCILIADO"/>
    <m/>
    <m/>
  </r>
  <r>
    <x v="1"/>
    <m/>
    <x v="1"/>
    <x v="221"/>
    <s v="Q19237850002"/>
    <s v="CRV"/>
    <n v="1923785"/>
    <m/>
    <s v="NUMERO DE LIBRETA CUT: 00099021001 OPERACIÓN E18 TRANSFERENCIA DEL SISTEMA FINANCIERO POR CUENTA DE TERCEROS A LA CUT DEVOLUCION BECA ESTUDIO CONTRATO COMPROMISO CUMP.OBLIGACION DG ESU-014 2016 SILVIA INES QUITON TAPIA PARA ABONO EN LA CUT."/>
    <m/>
    <m/>
    <m/>
    <m/>
    <m/>
    <m/>
    <n v="0"/>
    <n v="243244.66"/>
    <s v="NO_CONCILIADO"/>
    <m/>
    <m/>
  </r>
  <r>
    <x v="80"/>
    <m/>
    <x v="80"/>
    <x v="221"/>
    <s v="Q19236730002"/>
    <s v="CRV"/>
    <n v="1923673"/>
    <m/>
    <s v="NUMERO DE LIBRETA CUT: 00099021001 OPERACIÓN E18 TRANSFERENCIA DEL SISTEMA FINANCIERO POR CUENTA DE TERCEROS A LA CUT TRANSFERENCIA DEVOLUCION SALDO NO EJECUTADO AL MINISTERIO DE EDUCACION POR EL BJP GESTION 2023 EN ATENCION A LA NOTA CITE NE/DGAA NO. 0315/2023."/>
    <m/>
    <m/>
    <m/>
    <m/>
    <m/>
    <m/>
    <n v="0"/>
    <n v="8040800"/>
    <s v="NO_CONCILIADO"/>
    <m/>
    <m/>
  </r>
  <r>
    <x v="41"/>
    <m/>
    <x v="41"/>
    <x v="221"/>
    <s v="Q19238860002"/>
    <s v="CRV"/>
    <n v="1923886"/>
    <m/>
    <s v="NUMERO DE LIBRETA CUT: 00046114201 OPERACIÓN E18 TRANSFERENCIA DEL SISTEMA FINANCIERO POR CUENTA DE TERCEROS A LA CUT TRANSFERENCIA DEVOLUCION COMISION CASO DIACONIA AL BJA POR UN PAGO MAL EFECTUADO A UNA BENEFICIARIA DEL BONO MADRE NIÃO NIÃA, EN ATENCION A LA NOTA CITE: MSYD/BJA/CE/710/2023"/>
    <m/>
    <m/>
    <m/>
    <m/>
    <m/>
    <m/>
    <n v="0"/>
    <n v="3.38"/>
    <s v="NO_CONCILIADO"/>
    <m/>
    <m/>
  </r>
  <r>
    <x v="87"/>
    <m/>
    <x v="87"/>
    <x v="221"/>
    <s v="G25164120002"/>
    <s v="CRV"/>
    <n v="2516412"/>
    <m/>
    <s v="TRANSFERENCIA DEL EXTERIOR SEGUN SWIFT NO.20657 DE FECHA 12/12/2023 ORDENANTE: CONSULADO DE BOLIVIA EN CALAMA REF.: RECAUDACIONES CÉDULAS DE IDENTIDAD MES DE NOVIEMBRE DE 2023 LIB. 00340012005 SEGIP - RECAUDACION EXTERIOR - CEDULAS DE IDENTIDAD"/>
    <m/>
    <m/>
    <m/>
    <m/>
    <m/>
    <m/>
    <n v="0"/>
    <n v="32324.32"/>
    <s v="NO_CONCILIADO"/>
    <m/>
    <m/>
  </r>
  <r>
    <x v="1"/>
    <m/>
    <x v="1"/>
    <x v="221"/>
    <s v="J05775100002"/>
    <s v="NTE"/>
    <n v="7128601"/>
    <m/>
    <s v="A:00099021001 Transferencia que realizamos a solicitud de la Unidad de Administración e Información Salarial mediante nota CITE: MEFP/VTCP/DGPOT/UAIS/No 1921/2023, informe MEFP/VTCP/DGPOT/UAIS/No. 116/2023 para la reversión definitiva de las Boletas de Pago solicitadas por el SENASIR consignadas en el comprobante de pago No. 71996 H.R. 2023-15336-R"/>
    <m/>
    <m/>
    <m/>
    <m/>
    <m/>
    <m/>
    <n v="0"/>
    <n v="4717739"/>
    <s v="NO_CONCILIADO"/>
    <m/>
    <m/>
  </r>
  <r>
    <x v="76"/>
    <m/>
    <x v="76"/>
    <x v="221"/>
    <s v="G25164150001"/>
    <s v="CVD"/>
    <n v="2516415"/>
    <m/>
    <s v="COBRO COSTOS DE PAPELERIA POR REGULARIZACION DE TRANSFERENCIA DEL EXTERIOR POR ORDEN DE EMBAJADA DE BOLIVIA EN PARIS FRANCIA REF.: RECAUDACION GESTORÍA CONSULAR POR EL MES DE NOVIEMBRE 2023 LIB. 00010011102 MIN.RELACIONES EXTERIORES - GESTORIA CONSULAR LEY Nº 3108"/>
    <m/>
    <m/>
    <m/>
    <m/>
    <m/>
    <m/>
    <n v="50"/>
    <n v="0"/>
    <s v="NO_CONCILIADO"/>
    <m/>
    <m/>
  </r>
  <r>
    <x v="87"/>
    <m/>
    <x v="87"/>
    <x v="221"/>
    <s v="G25164130001"/>
    <s v="CVD"/>
    <n v="2516413"/>
    <m/>
    <s v="COBRO COSTOS DE PAPELERIA SEGUN TRANSFERENCIA DEL EXTERIOR POR ORDEN DE CONSULADO DE BOLIVIA EN CALAMA REF.: RECAUDACIONES CÉDULAS DE IDENTIDAD MES DE NOVIEMBRE DE 2023 LIB. 00340012003 RECAUDACION EXTRANJERIA - C.I. -L.C."/>
    <m/>
    <m/>
    <m/>
    <m/>
    <m/>
    <m/>
    <n v="50"/>
    <n v="0"/>
    <s v="NO_CONCILIADO"/>
    <m/>
    <m/>
  </r>
  <r>
    <x v="76"/>
    <m/>
    <x v="76"/>
    <x v="221"/>
    <s v="G25164170001"/>
    <s v="CVD"/>
    <n v="2516417"/>
    <m/>
    <s v="COBRO COSTOS DE PAPELERIA POR REGULARIZACION DE TRANSFERENCIA DEL EXTERIOR POR ORDEN DE CONSULADO DE BOLIVIA EN MADRID, BO S N5161001B. REF.: GESTORIA CONSULAR CORRESPONDIENTE A NOVIEMB23 LIB. 00010011102 MIN.RELACIONES EXTERIORES - GESTORIA CONSULAR LEY Nº 3108"/>
    <m/>
    <m/>
    <m/>
    <m/>
    <m/>
    <m/>
    <n v="50"/>
    <n v="0"/>
    <s v="NO_CONCILIADO"/>
    <m/>
    <m/>
  </r>
  <r>
    <x v="79"/>
    <m/>
    <x v="79"/>
    <x v="221"/>
    <s v="S10772110003"/>
    <s v="COB"/>
    <n v="1077211"/>
    <m/>
    <s v="||TRANSFERENCIA DE FONDOS S/G MENSAJE SWIFTS NR.20606, EN ATENCION A NOTA: DGAC/3568/2023 DE F.15/6/2023 (HRE-TGL-9395) ENVIADO POR LA DIRECCION GENERAL DE AERONAUTICA CIVIL (SECTOR PÚBLICO). DEBITO DE LA LIBRETA 00117012001 DGAC, REPOSICION ÚTILES DE ESCRITORIO."/>
    <m/>
    <m/>
    <m/>
    <m/>
    <m/>
    <m/>
    <n v="50"/>
    <n v="0"/>
    <s v="NO_CONCILIADO"/>
    <m/>
    <m/>
  </r>
  <r>
    <x v="45"/>
    <m/>
    <x v="45"/>
    <x v="221"/>
    <s v="S10771910001"/>
    <s v="DEV"/>
    <n v="1077191"/>
    <m/>
    <s v="||RETIRO DEL COMPROBANTE N°1076308 DE FECHA 06/12/2023 POR INSUFICIENCIA DE FONDOS DE LA CTA- 1-4696297 &quot;GOB. AUTONOMO DEPTAL. BENI - CUENTA UNICA GOBERNACION - CUG&quot;, SEGÚN NOTA CA/NAC/GNO/SNOE/1735/12/2023 DE FECHA 08/12/2023 (HRE-TGL-19563) ENVIADA POR EL BUSA SEGÚN GLOSA DE REFERENCIA."/>
    <m/>
    <m/>
    <m/>
    <m/>
    <m/>
    <m/>
    <n v="3010966.22"/>
    <n v="0"/>
    <s v="NO_CONCILIADO"/>
    <m/>
    <m/>
  </r>
  <r>
    <x v="84"/>
    <m/>
    <x v="84"/>
    <x v="222"/>
    <s v="O21607160002"/>
    <s v="BOD"/>
    <n v="2160716"/>
    <m/>
    <s v="00155012001 DEPOSITO DE EFECTIVO, DEPOSITANTE: RAMIRO JAIME AVILES N., CONCEPTO: PAGO POR ARRENDAMIENTO OFICINAS SANTA CRUZ, CUENTA DE DEPOSITO: CUENTA UNICA DEL TESORO"/>
    <m/>
    <m/>
    <m/>
    <m/>
    <m/>
    <m/>
    <n v="0"/>
    <n v="2886.47"/>
    <s v="NO_CONCILIADO"/>
    <m/>
    <m/>
  </r>
  <r>
    <x v="95"/>
    <m/>
    <x v="95"/>
    <x v="222"/>
    <s v="O21607260002"/>
    <s v="BOD"/>
    <n v="2160726"/>
    <m/>
    <s v="00134012001 DEPOSITO DE EFECTIVO, DEPOSITANTE: PAOLA LEAÑO VELASQUEZ -COVIPOL, CONCEPTO: DEVOLUCION POR PAGO EXCEDENTE DE UN (1) DIA TRABAJO SEPT/23 REALIZADO A MARIA VIRREIRA VASQUEZ, CUENTA DE DEPOSITO: CUENTA UNICA DEL TESORO"/>
    <m/>
    <m/>
    <m/>
    <m/>
    <m/>
    <m/>
    <n v="0"/>
    <n v="139.37"/>
    <s v="NO_CONCILIADO"/>
    <m/>
    <m/>
  </r>
  <r>
    <x v="43"/>
    <m/>
    <x v="43"/>
    <x v="222"/>
    <s v="O21608350002"/>
    <s v="BOD"/>
    <n v="2160835"/>
    <m/>
    <s v="00132072001 DEPOSITO DE EFECTIVO, DEPOSITANTE: YINA ARNEZ RAMOS, CONCEPTO: DEVOLUCION DE FONDOS NO UTILIZADOS DEL PREV 1025, CUENTA DE DEPOSITO: CUENTA UNICA DEL TESORO"/>
    <m/>
    <m/>
    <m/>
    <m/>
    <m/>
    <m/>
    <n v="0"/>
    <n v="0.1"/>
    <s v="NO_CONCILIADO"/>
    <m/>
    <m/>
  </r>
  <r>
    <x v="80"/>
    <m/>
    <x v="80"/>
    <x v="222"/>
    <s v="O21609280002"/>
    <s v="BOD"/>
    <n v="2160928"/>
    <m/>
    <s v="00099021001 DEPOSITO DE EFECTIVO, DEPOSITANTE: MINISTERIO DE EDUCACION, CONCEPTO: REVERSION POR DIAS DE HABERES, CUENTA DE DEPOSITO: CUENTA UNICA DEL TESORO"/>
    <m/>
    <m/>
    <m/>
    <m/>
    <m/>
    <m/>
    <n v="0"/>
    <n v="2853.86"/>
    <s v="NO_CONCILIADO"/>
    <m/>
    <m/>
  </r>
  <r>
    <x v="96"/>
    <m/>
    <x v="96"/>
    <x v="222"/>
    <s v="O21609660002"/>
    <s v="BOD"/>
    <n v="2160966"/>
    <m/>
    <s v="00299014101 DEPOSITO DE EFECTIVO, DEPOSITANTE: SEDERI - LP, CONCEPTO: DEVOLUCION DE VIATICOS DE INSPECCION DE CAMPO, CUENTA DE DEPOSITO: CUENTA UNICA DEL TESORO"/>
    <m/>
    <m/>
    <m/>
    <m/>
    <m/>
    <m/>
    <n v="0"/>
    <n v="180"/>
    <s v="NO_CONCILIADO"/>
    <m/>
    <m/>
  </r>
  <r>
    <x v="0"/>
    <m/>
    <x v="0"/>
    <x v="222"/>
    <s v="O21609700002"/>
    <s v="BOD"/>
    <n v="2160970"/>
    <m/>
    <s v="00099021001 DEPOSITO DE EFECTIVO, DEPOSITANTE: JUSTA MENDOZA DE CARVAJAL, CONCEPTO: DEVOLUCION DE RETROACTIVO, CUENTA DE DEPOSITO: CUENTA UNICA DEL TESORO"/>
    <m/>
    <m/>
    <m/>
    <m/>
    <m/>
    <m/>
    <n v="0"/>
    <n v="700"/>
    <s v="NO_CONCILIADO"/>
    <m/>
    <m/>
  </r>
  <r>
    <x v="80"/>
    <m/>
    <x v="80"/>
    <x v="222"/>
    <s v="O21609760002"/>
    <s v="BOD"/>
    <n v="2160976"/>
    <m/>
    <s v="00099021001 DEPOSITO DE EFECTIVO, DEPOSITANTE: ROSARIO QUISPE FLORES, CONCEPTO: DEVOLUCION DE BECA ESTUDIO CONTRATO DGSU/100 BECAS N°05/2020 DE ROSARIO QUISPE FLORES, CUENTA DE DEPOSITO: CUENTA UNICA DEL TESORO"/>
    <m/>
    <m/>
    <m/>
    <m/>
    <m/>
    <m/>
    <n v="0"/>
    <n v="5000"/>
    <s v="NO_CONCILIADO"/>
    <m/>
    <m/>
  </r>
  <r>
    <x v="83"/>
    <m/>
    <x v="83"/>
    <x v="222"/>
    <s v="B21607610002"/>
    <s v="BOD"/>
    <n v="2160761"/>
    <m/>
    <s v="00290012001 DEP.DE CHEQ.AJENOS,RET.DE CAM.,CONCEPTO: TRAMITE N°9760616 DESCUENTO PASAJES Y VIATICOS,DEP.: SERVICIO DE IMPUESTOS NACIONALES , PROCEDENCIA: BANCO UNION S.A., CHEQUE: 7367, FECHA DE EMISION:05/12/2023"/>
    <m/>
    <m/>
    <m/>
    <m/>
    <m/>
    <m/>
    <n v="0"/>
    <n v="3153.5"/>
    <s v="CONCILIADO_PARCIAL"/>
    <m/>
    <m/>
  </r>
  <r>
    <x v="83"/>
    <m/>
    <x v="83"/>
    <x v="222"/>
    <s v="B21607620002"/>
    <s v="BOD"/>
    <n v="2160762"/>
    <m/>
    <s v="00290012001 DEP.DE CHEQ.AJENOS,RET.DE CAM.,CONCEPTO: TRAMITE N°9749279 OTROS INGRESOS,DEP.: SERVICIO DE IMPUESTOS NACIONALES , PROCEDENCIA: BANCO UNION S.A., CHEQUE: 7365, FECHA DE EMISION:04/12/2023"/>
    <m/>
    <m/>
    <m/>
    <m/>
    <m/>
    <m/>
    <n v="0"/>
    <n v="54"/>
    <s v="NO_CONCILIADO"/>
    <m/>
    <m/>
  </r>
  <r>
    <x v="0"/>
    <m/>
    <x v="0"/>
    <x v="222"/>
    <s v="B21607630002"/>
    <s v="BOD"/>
    <n v="2160763"/>
    <m/>
    <s v="00099021001 DEP.DE CHEQ.AJENOS,RET.DE CAM.,CONCEPTO: TRAMITE N°9760616 NOVIEMBRE 2023 CONVENIO DOBLE ´PERCEPCION,DEP.: RONALD ISRAEL ZORRILLA VALDIVIA , PROCEDENCIA: BANCO UNION S.A., CHEQUE: 7369, FECHA DE EMISION:05/12/2023"/>
    <m/>
    <m/>
    <m/>
    <m/>
    <m/>
    <m/>
    <n v="0"/>
    <n v="696"/>
    <s v="NO_CONCILIADO"/>
    <m/>
    <m/>
  </r>
  <r>
    <x v="83"/>
    <m/>
    <x v="83"/>
    <x v="222"/>
    <s v="B21607650002"/>
    <s v="BOD"/>
    <n v="2160765"/>
    <m/>
    <s v="00290012001 DEP.DE CHEQ.AJENOS,RET.DE CAM.,CONCEPTO: TRAMITE N°9760616 OTROS INGRESOS,DEP.: SERVICIO DE IMPUESTOS NACIONALES , PROCEDENCIA: BANCO UNION S.A., CHEQUE: 7368, FECHA DE EMISION:05/12/2023"/>
    <m/>
    <m/>
    <m/>
    <m/>
    <m/>
    <m/>
    <n v="0"/>
    <n v="125"/>
    <s v="NO_CONCILIADO"/>
    <m/>
    <m/>
  </r>
  <r>
    <x v="2"/>
    <m/>
    <x v="2"/>
    <x v="222"/>
    <s v="B21607870002"/>
    <s v="BOD"/>
    <n v="2160787"/>
    <m/>
    <s v="00086038003 DEP.DE CHEQ.AJENOS,RET.DE CAM.,CONCEPTO: INGRESO:TERCER DESEMBOLSO FONDO FIDOCIARIO GEF,DEP.: SERNAP , PROCEDENCIA: BANCO BISA S.A., CHEQUE: 2870, FECHA DE EMISION:07/12/2023"/>
    <m/>
    <m/>
    <m/>
    <m/>
    <m/>
    <m/>
    <n v="0"/>
    <n v="137000"/>
    <s v="NO_CONCILIADO"/>
    <m/>
    <m/>
  </r>
  <r>
    <x v="2"/>
    <m/>
    <x v="2"/>
    <x v="222"/>
    <s v="B21607880002"/>
    <s v="BOD"/>
    <n v="2160788"/>
    <m/>
    <s v="00086038003 DEP.DE CHEQ.AJENOS,RET.DE CAM.,CONCEPTO: INGRESO:TERCER DESEMBOLSO FONDO FIDOCIARIO GEF,DEP.: SERNAP , PROCEDENCIA: BANCO BISA S.A., CHEQUE: 2871, FECHA DE EMISION:07/12/2023"/>
    <m/>
    <m/>
    <m/>
    <m/>
    <m/>
    <m/>
    <n v="0"/>
    <n v="137000"/>
    <s v="NO_CONCILIADO"/>
    <m/>
    <m/>
  </r>
  <r>
    <x v="2"/>
    <m/>
    <x v="2"/>
    <x v="222"/>
    <s v="B21607910002"/>
    <s v="BOD"/>
    <n v="2160791"/>
    <m/>
    <s v="00086038003 DEP.DE CHEQ.AJENOS,RET.DE CAM.,CONCEPTO: INGRESO:TERCER DESEMBOLSO FONDO FIDOCIARIO GEF,DEP.: SERNAP , PROCEDENCIA: BANCO BISA S.A., CHEQUE: 2872, FECHA DE EMISION:07/12/2023"/>
    <m/>
    <m/>
    <m/>
    <m/>
    <m/>
    <m/>
    <n v="0"/>
    <n v="137000"/>
    <s v="NO_CONCILIADO"/>
    <m/>
    <m/>
  </r>
  <r>
    <x v="2"/>
    <m/>
    <x v="2"/>
    <x v="222"/>
    <s v="B21607920002"/>
    <s v="BOD"/>
    <n v="2160792"/>
    <m/>
    <s v="00086038003 DEP.DE CHEQ.AJENOS,RET.DE CAM.,CONCEPTO: INGRESO:TERCER DESEMBOLSO FONDO FIDOCIARIO GEF,DEP.: SERNAP , PROCEDENCIA: BANCO BISA S.A., CHEQUE: 2873, FECHA DE EMISION:07/12/2023"/>
    <m/>
    <m/>
    <m/>
    <m/>
    <m/>
    <m/>
    <n v="0"/>
    <n v="137000"/>
    <s v="NO_CONCILIADO"/>
    <m/>
    <m/>
  </r>
  <r>
    <x v="2"/>
    <m/>
    <x v="2"/>
    <x v="222"/>
    <s v="B21607950002"/>
    <s v="BOD"/>
    <n v="2160795"/>
    <m/>
    <s v="00086038003 DEP.DE CHEQ.AJENOS,RET.DE CAM.,CONCEPTO: INGRESO:TERCER DESEMBOLSO FONDO FIDOCIARIO GEF,DEP.: SERNAP , PROCEDENCIA: BANCO BISA S.A., CHEQUE: 2874, FECHA DE EMISION:07/12/2023"/>
    <m/>
    <m/>
    <m/>
    <m/>
    <m/>
    <m/>
    <n v="0"/>
    <n v="137000"/>
    <s v="NO_CONCILIADO"/>
    <m/>
    <m/>
  </r>
  <r>
    <x v="2"/>
    <m/>
    <x v="2"/>
    <x v="222"/>
    <s v="B21607970002"/>
    <s v="BOD"/>
    <n v="2160797"/>
    <m/>
    <s v="00086038003 DEP.DE CHEQ.AJENOS,RET.DE CAM.,CONCEPTO: INGRESO:TERCER DESEMBOLSO FONDO FIDOCIARIO GEF,DEP.: SERNAP , PROCEDENCIA: BANCO BISA S.A., CHEQUE: 2875, FECHA DE EMISION:07/12/2023"/>
    <m/>
    <m/>
    <m/>
    <m/>
    <m/>
    <m/>
    <n v="0"/>
    <n v="133575"/>
    <s v="NO_CONCILIADO"/>
    <m/>
    <m/>
  </r>
  <r>
    <x v="2"/>
    <m/>
    <x v="2"/>
    <x v="222"/>
    <s v="B21607990002"/>
    <s v="BOD"/>
    <n v="2160799"/>
    <m/>
    <s v="00086038003 DEP.DE CHEQ.AJENOS,RET.DE CAM.,CONCEPTO: INGRESO:TERCER DESEMBOLSO FONDO FIDOCIARIO GEF,DEP.: SERNAP , PROCEDENCIA: BANCO BISA S.A., CHEQUE: 2876, FECHA DE EMISION:07/12/2023"/>
    <m/>
    <m/>
    <m/>
    <m/>
    <m/>
    <m/>
    <n v="0"/>
    <n v="54395.85"/>
    <s v="NO_CONCILIADO"/>
    <m/>
    <m/>
  </r>
  <r>
    <x v="2"/>
    <m/>
    <x v="2"/>
    <x v="222"/>
    <s v="B21608020002"/>
    <s v="BOD"/>
    <n v="2160802"/>
    <m/>
    <s v="00086038003 DEP.DE CHEQ.AJENOS,RET.DE CAM.,CONCEPTO: INGRESO:TERCER DESEMBOLSO RENDIMIENTO FONDO FIDUCIARIO GOB,DEP.: SERNAP , PROCEDENCIA: BANCO BISA S.A., CHEQUE: 2877, FECHA DE EMISION:07/12/2023"/>
    <m/>
    <m/>
    <m/>
    <m/>
    <m/>
    <m/>
    <n v="0"/>
    <n v="34250"/>
    <s v="NO_CONCILIADO"/>
    <m/>
    <m/>
  </r>
  <r>
    <x v="2"/>
    <m/>
    <x v="2"/>
    <x v="222"/>
    <s v="B21608050002"/>
    <s v="BOD"/>
    <n v="2160805"/>
    <m/>
    <s v="00086038010 DEP.DE CHEQ.AJENOS,RET.DE CAM.,CONCEPTO: INGRESO:SEGUNDO DESEMBOLSO FONDO CANASTA SERNAP FUNDESNAP,DEP.: SERNAP , PROCEDENCIA: BANCO BISA S.A., CHEQUE: 2885, FECHA DE EMISION:12/12/2023"/>
    <m/>
    <m/>
    <m/>
    <m/>
    <m/>
    <m/>
    <n v="0"/>
    <n v="43311.54"/>
    <s v="NO_CONCILIADO"/>
    <m/>
    <m/>
  </r>
  <r>
    <x v="2"/>
    <m/>
    <x v="2"/>
    <x v="222"/>
    <s v="B21608060002"/>
    <s v="BOD"/>
    <n v="2160806"/>
    <m/>
    <s v="00086038010 DEP.DE CHEQ.AJENOS,RET.DE CAM.,CONCEPTO: INGRESO:SEGUNDO DESEMBOLSO FONDO CANASTA SERNAP FUNDESNAP,DEP.: SERNAP , PROCEDENCIA: BANCO BISA S.A., CHEQUE: 2884, FECHA DE EMISION:12/12/2023"/>
    <m/>
    <m/>
    <m/>
    <m/>
    <m/>
    <m/>
    <n v="0"/>
    <n v="137000"/>
    <s v="NO_CONCILIADO"/>
    <m/>
    <m/>
  </r>
  <r>
    <x v="2"/>
    <m/>
    <x v="2"/>
    <x v="222"/>
    <s v="B21608080002"/>
    <s v="BOD"/>
    <n v="2160808"/>
    <m/>
    <s v="00086038010 DEP.DE CHEQ.AJENOS,RET.DE CAM.,CONCEPTO: INGRESO:SEGUNDO DESEMBOLSO FONDO CANASTA SERNAP FUNDESNAP,DEP.: SERNAP , PROCEDENCIA: BANCO BISA S.A., CHEQUE: 2883, FECHA DE EMISION:12/12/2023"/>
    <m/>
    <m/>
    <m/>
    <m/>
    <m/>
    <m/>
    <n v="0"/>
    <n v="137000"/>
    <s v="NO_CONCILIADO"/>
    <m/>
    <m/>
  </r>
  <r>
    <x v="2"/>
    <m/>
    <x v="2"/>
    <x v="222"/>
    <s v="B21608090002"/>
    <s v="BOD"/>
    <n v="2160809"/>
    <m/>
    <s v="00086038010 DEP.DE CHEQ.AJENOS,RET.DE CAM.,CONCEPTO: INGRESO:SEGUNDO DESEMBOLSO FONDO CANASTA SERNAP FUNDESNAP,DEP.: SERNAP , PROCEDENCIA: BANCO BISA S.A., CHEQUE: 2882, FECHA DE EMISION:12/12/2023"/>
    <m/>
    <m/>
    <m/>
    <m/>
    <m/>
    <m/>
    <n v="0"/>
    <n v="137000"/>
    <s v="NO_CONCILIADO"/>
    <m/>
    <m/>
  </r>
  <r>
    <x v="2"/>
    <m/>
    <x v="2"/>
    <x v="222"/>
    <s v="B21608110002"/>
    <s v="BOD"/>
    <n v="2160811"/>
    <m/>
    <s v="00086038010 DEP.DE CHEQ.AJENOS,RET.DE CAM.,CONCEPTO: INGRESO:SEGUNDO DESEMBOLSO FONDO CANASTA SERNAP FUNDESNAP,DEP.: SERNAP , PROCEDENCIA: BANCO BISA S.A., CHEQUE: 2881, FECHA DE EMISION:12/12/2023"/>
    <m/>
    <m/>
    <m/>
    <m/>
    <m/>
    <m/>
    <n v="0"/>
    <n v="137000"/>
    <s v="NO_CONCILIADO"/>
    <m/>
    <m/>
  </r>
  <r>
    <x v="0"/>
    <m/>
    <x v="0"/>
    <x v="222"/>
    <s v="B21608130002"/>
    <s v="BOD"/>
    <n v="2160813"/>
    <m/>
    <s v="00099021001 DEP.DE CHEQ.AJENOS,RET.DE CAM.,CONCEPTO: EDWIN OMAR SORIA MELGAREJO,DEP.: BANCO UNION S.A. , PROCEDENCIA: BANCO UNION S.A., CHEQUE: 196931, FECHA DE EMISION:13/12/2023"/>
    <m/>
    <m/>
    <m/>
    <m/>
    <m/>
    <m/>
    <n v="0"/>
    <n v="2089.6"/>
    <s v="NO_CONCILIADO"/>
    <m/>
    <m/>
  </r>
  <r>
    <x v="2"/>
    <m/>
    <x v="2"/>
    <x v="222"/>
    <s v="B21608150002"/>
    <s v="BOD"/>
    <n v="2160815"/>
    <m/>
    <s v="00086038010 DEP.DE CHEQ.AJENOS,RET.DE CAM.,CONCEPTO: INGRESO:SEGUNDO DESEMBOLSO FONDO CANASTA SERNAP FUNDESNAP,DEP.: SERNAP , PROCEDENCIA: BANCO BISA S.A., CHEQUE: 2880, FECHA DE EMISION:12/12/2023"/>
    <m/>
    <m/>
    <m/>
    <m/>
    <m/>
    <m/>
    <n v="0"/>
    <n v="137000"/>
    <s v="NO_CONCILIADO"/>
    <m/>
    <m/>
  </r>
  <r>
    <x v="41"/>
    <m/>
    <x v="41"/>
    <x v="222"/>
    <s v="B21608160002"/>
    <s v="BOD"/>
    <n v="2160816"/>
    <m/>
    <s v="00099021001 DEP.DE CHEQ.AJENOS,RET.DE CAM.,CONCEPTO: VICTOR HUGO COLODRO CUELLAR,DEP.: BANCO UNION S.A. , PROCEDENCIA: BANCO UNION S.A., CHEQUE: 196932, FECHA DE EMISION:13/12/2023/DJBR"/>
    <m/>
    <m/>
    <m/>
    <m/>
    <m/>
    <m/>
    <n v="0"/>
    <n v="4004"/>
    <s v="NO_CONCILIADO"/>
    <m/>
    <m/>
  </r>
  <r>
    <x v="2"/>
    <m/>
    <x v="2"/>
    <x v="222"/>
    <s v="B21608170002"/>
    <s v="BOD"/>
    <n v="2160817"/>
    <m/>
    <s v="00086038010 DEP.DE CHEQ.AJENOS,RET.DE CAM.,CONCEPTO: INGRESO:SEGUNDO DESEMBOLSO FONDO CANASTA SERNAP FUNDESNAP,DEP.: SERNAP , PROCEDENCIA: BANCO BISA S.A., CHEQUE: 2879, FECHA DE EMISION:12/12/2023"/>
    <m/>
    <m/>
    <m/>
    <m/>
    <m/>
    <m/>
    <n v="0"/>
    <n v="2833.31"/>
    <s v="NO_CONCILIADO"/>
    <m/>
    <m/>
  </r>
  <r>
    <x v="41"/>
    <m/>
    <x v="41"/>
    <x v="222"/>
    <s v="B21608190002"/>
    <s v="BOD"/>
    <n v="2160819"/>
    <m/>
    <s v="00099021001 DEP.DE CHEQ.AJENOS,RET.DE CAM.,CONCEPTO: BISMARK AGUIRRE CRUZ,DEP.: BANCO UNION S.A. , PROCEDENCIA: BANCO UNION S.A., CHEQUE: 196933, FECHA DE EMISION:13/12/2023/DJBR"/>
    <m/>
    <m/>
    <m/>
    <m/>
    <m/>
    <m/>
    <n v="0"/>
    <n v="4004"/>
    <s v="NO_CONCILIADO"/>
    <m/>
    <m/>
  </r>
  <r>
    <x v="2"/>
    <m/>
    <x v="2"/>
    <x v="222"/>
    <s v="B21608210002"/>
    <s v="BOD"/>
    <n v="2160821"/>
    <m/>
    <s v="00086038010 DEP.DE CHEQ.AJENOS,RET.DE CAM.,CONCEPTO: INGRESO:SEGUNDO DESEMBOLSO FONDO CANASTA SERNAP FUNDESNAP,DEP.: SERNAP , PROCEDENCIA: BANCO BISA S.A., CHEQUE: 2878, FECHA DE EMISION:12/12/2023"/>
    <m/>
    <m/>
    <m/>
    <m/>
    <m/>
    <m/>
    <n v="0"/>
    <n v="137000"/>
    <s v="NO_CONCILIADO"/>
    <m/>
    <m/>
  </r>
  <r>
    <x v="41"/>
    <m/>
    <x v="41"/>
    <x v="222"/>
    <s v="B21608220002"/>
    <s v="BOD"/>
    <n v="2160822"/>
    <m/>
    <s v="00099021001 DEP.DE CHEQ.AJENOS,RET.DE CAM.,CONCEPTO: ALBERTINA ALVAREZ TAGUA,DEP.: BANCO UNION S.A. , PROCEDENCIA: BANCO UNION S.A., CHEQUE: 196934, FECHA DE EMISION:13/12/2023/DJBR"/>
    <m/>
    <m/>
    <m/>
    <m/>
    <m/>
    <m/>
    <n v="0"/>
    <n v="4004"/>
    <s v="NO_CONCILIADO"/>
    <m/>
    <m/>
  </r>
  <r>
    <x v="41"/>
    <m/>
    <x v="41"/>
    <x v="222"/>
    <s v="B21608280002"/>
    <s v="BOD"/>
    <n v="2160828"/>
    <m/>
    <s v="00099021001 DEP.DE CHEQ.AJENOS,RET.DE CAM.,CONCEPTO: VANESSA CHAVEZ HERRERA,DEP.: BANCO UNION S.A. , PROCEDENCIA: BANCO UNION S.A., CHEQUE: 196937, FECHA DE EMISION:13/12/2023/DJBR"/>
    <m/>
    <m/>
    <m/>
    <m/>
    <m/>
    <m/>
    <n v="0"/>
    <n v="6764"/>
    <s v="NO_CONCILIADO"/>
    <m/>
    <m/>
  </r>
  <r>
    <x v="41"/>
    <m/>
    <x v="41"/>
    <x v="222"/>
    <s v="B21608240002"/>
    <s v="BOD"/>
    <n v="2160824"/>
    <m/>
    <s v="00099021001 DEP.DE CHEQ.AJENOS,RET.DE CAM.,CONCEPTO: KAREN RAMIREZ SILES,DEP.: BANCO UNION S.A. , PROCEDENCIA: BANCO UNION S.A., CHEQUE: 196935, FECHA DE EMISION:13/12/2023/DJBR"/>
    <m/>
    <m/>
    <m/>
    <m/>
    <m/>
    <m/>
    <n v="0"/>
    <n v="6764"/>
    <s v="NO_CONCILIADO"/>
    <m/>
    <m/>
  </r>
  <r>
    <x v="41"/>
    <m/>
    <x v="41"/>
    <x v="222"/>
    <s v="B21608260002"/>
    <s v="BOD"/>
    <n v="2160826"/>
    <m/>
    <s v="00099021001 DEP.DE CHEQ.AJENOS,RET.DE CAM.,CONCEPTO: BORIS PANDIQUE LOPEZ,DEP.: BANCO UNION S.A. , PROCEDENCIA: BANCO UNION S.A., CHEQUE: 196936, FECHA DE EMISION:13/12/2023/DJBR"/>
    <m/>
    <m/>
    <m/>
    <m/>
    <m/>
    <m/>
    <n v="0"/>
    <n v="6764"/>
    <s v="NO_CONCILIADO"/>
    <m/>
    <m/>
  </r>
  <r>
    <x v="97"/>
    <m/>
    <x v="97"/>
    <x v="222"/>
    <s v="B21608270002"/>
    <s v="BOD"/>
    <n v="2160827"/>
    <m/>
    <s v="00099021001 DEP.DE CHEQ.AJENOS,RET.DE CAM.,CONCEPTO: DEVOLUCION DE RECURSOS ERROR EN EL PAGO DE LA CPS DESVINCULACION DE 2 FUNCIONARIOS,DEP.: AGENCIA NACIONAL DE HIDROCARBUROS , PROCEDENCIA: BANCO UNION S.A., CHEQUE: 7351, FECHA DE EMISION:12/12/2023"/>
    <m/>
    <m/>
    <m/>
    <m/>
    <m/>
    <m/>
    <n v="0"/>
    <n v="600"/>
    <s v="NO_CONCILIADO"/>
    <m/>
    <m/>
  </r>
  <r>
    <x v="41"/>
    <m/>
    <x v="41"/>
    <x v="222"/>
    <s v="B21608290002"/>
    <s v="BOD"/>
    <n v="2160829"/>
    <m/>
    <s v="00099021001 DEP.DE CHEQ.AJENOS,RET.DE CAM.,CONCEPTO: JUAN MARCOS QUISPE CALLAPINO,DEP.: BANCO UNION S.A. , PROCEDENCIA: BANCO UNION S.A., CHEQUE: 196938, FECHA DE EMISION:13/12/2023/DJBR"/>
    <m/>
    <m/>
    <m/>
    <m/>
    <m/>
    <m/>
    <n v="0"/>
    <n v="6764"/>
    <s v="NO_CONCILIADO"/>
    <m/>
    <m/>
  </r>
  <r>
    <x v="41"/>
    <m/>
    <x v="41"/>
    <x v="222"/>
    <s v="B21608300002"/>
    <s v="BOD"/>
    <n v="2160830"/>
    <m/>
    <s v="00099021001 DEP.DE CHEQ.AJENOS,RET.DE CAM.,CONCEPTO: ARMINDA MIRANDA GORENA,DEP.: BANCO UNION S.A. , PROCEDENCIA: BANCO UNION S.A., CHEQUE: 196939, FECHA DE EMISION:13/12/2023/DJBR"/>
    <m/>
    <m/>
    <m/>
    <m/>
    <m/>
    <m/>
    <n v="0"/>
    <n v="4004"/>
    <s v="NO_CONCILIADO"/>
    <m/>
    <m/>
  </r>
  <r>
    <x v="41"/>
    <m/>
    <x v="41"/>
    <x v="222"/>
    <s v="B21608330002"/>
    <s v="BOD"/>
    <n v="2160833"/>
    <m/>
    <s v="00099021001 DEP.DE CHEQ.AJENOS,RET.DE CAM.,CONCEPTO: MARIA STEFANNY ARAUZ FIGUEROA,DEP.: BANCO UNION S.A. , PROCEDENCIA: BANCO UNION S.A., CHEQUE: 196940, FECHA DE EMISION:13/12/2023/DJBR"/>
    <m/>
    <m/>
    <m/>
    <m/>
    <m/>
    <m/>
    <n v="0"/>
    <n v="4004"/>
    <s v="NO_CONCILIADO"/>
    <m/>
    <m/>
  </r>
  <r>
    <x v="97"/>
    <m/>
    <x v="97"/>
    <x v="222"/>
    <s v="B21608340002"/>
    <s v="BOD"/>
    <n v="2160834"/>
    <m/>
    <s v="00099021001 DEP.DE CHEQ.AJENOS,RET.DE CAM.,CONCEPTO: DEVOLUCION SALDO FONDO ROTATIVO DISTRITAL CHUQUISACA,DEP.: AGENCIA NACIONAL DE HIDROCARBUROS , PROCEDENCIA: BANCO UNION S.A., CHEQUE: 7, FECHA DE EMISION:12/12/2023"/>
    <m/>
    <m/>
    <m/>
    <m/>
    <m/>
    <m/>
    <n v="0"/>
    <n v="767.94"/>
    <s v="NO_CONCILIADO"/>
    <m/>
    <m/>
  </r>
  <r>
    <x v="41"/>
    <m/>
    <x v="41"/>
    <x v="222"/>
    <s v="B21608360002"/>
    <s v="BOD"/>
    <n v="2160836"/>
    <m/>
    <s v="00099021001 DEP.DE CHEQ.AJENOS,RET.DE CAM.,CONCEPTO: ADA VILLANUEVA CALDERON,DEP.: BANCO UNION S.A. , PROCEDENCIA: BANCO UNION S.A., CHEQUE: 196941, FECHA DE EMISION:13/12/2023/DJBR"/>
    <m/>
    <m/>
    <m/>
    <m/>
    <m/>
    <m/>
    <n v="0"/>
    <n v="4004"/>
    <s v="NO_CONCILIADO"/>
    <m/>
    <m/>
  </r>
  <r>
    <x v="76"/>
    <m/>
    <x v="76"/>
    <x v="222"/>
    <s v="G25175430001"/>
    <s v="CVD"/>
    <n v="2517543"/>
    <m/>
    <s v="COBRO COSTOS DE PAPELERIA POR REGULARIZACION DE TRANSFERENCIA DEL EXTERIOR POR ORDEN DE AMB.BOLIVIE SEC.CONSULAIRE BELGICA-BRUSELAS REF:GESTORIA CONSULAR NOVIEMBRE 2023 LIB. 00010011102 MIN.RELACIONES EXTERIORES - GESTORIA CONSULAR LEY Nº 3108"/>
    <m/>
    <m/>
    <m/>
    <m/>
    <m/>
    <m/>
    <n v="50"/>
    <n v="0"/>
    <s v="NO_CONCILIADO"/>
    <m/>
    <m/>
  </r>
  <r>
    <x v="76"/>
    <m/>
    <x v="76"/>
    <x v="222"/>
    <s v="G25175460001"/>
    <s v="CVD"/>
    <n v="2517546"/>
    <m/>
    <s v="COBRO COSTOS DE PAPELERIA POR REGULARIZACION DE TRANSFERENCIA DEL EXTERIOR POR ORDEN DE SECCIÓN CONSULAR DE BOLIVIA EN ASUNCIÓN PARAGUAY REF.: RECAUDACIONES GESTORÍA CONSULAR NOVIEMBRE 2023 LIB. 00010011102 MIN.RELACIONES EXTERIORES - GESTORIA CONSULAR LEY Nº 3108"/>
    <m/>
    <m/>
    <m/>
    <m/>
    <m/>
    <m/>
    <n v="50"/>
    <n v="0"/>
    <s v="NO_CONCILIADO"/>
    <m/>
    <m/>
  </r>
  <r>
    <x v="76"/>
    <m/>
    <x v="76"/>
    <x v="222"/>
    <s v="G25175490001"/>
    <s v="CVD"/>
    <n v="2517549"/>
    <m/>
    <s v="COBRO COSTOS DE PAPELERIA POR REGULARIZACION DE TRANSFERENCIA DEL EXTERIOR POR ORDEN DE CONSULADO DE BOLIVIA EN CALAMA CHILE REF.: RECAUDACIONES GESTORÍA CONSULAR NOVIEMBRE 2023 LIB. 00010011102 MIN.RELACIONES EXTERIORES - GESTORIA CONSULAR LEY Nº 3108"/>
    <m/>
    <m/>
    <m/>
    <m/>
    <m/>
    <m/>
    <n v="50"/>
    <n v="0"/>
    <s v="NO_CONCILIADO"/>
    <m/>
    <m/>
  </r>
  <r>
    <x v="76"/>
    <m/>
    <x v="76"/>
    <x v="222"/>
    <s v="G25175510001"/>
    <s v="CVD"/>
    <n v="2517551"/>
    <m/>
    <s v="COBRO COSTOS DE PAPELERIA POR REGULARIZACION DE TRANSFERENCIA DEL EXTERIOR POR ORDEN DE CONSULADO DE BOLIVIA EN CORUMBA BRASIL REF.: RECAUDACIONES GESTORÍA CONSULAR NOVIEMBRE 2023 LIB. 00010011102 MIN.RELACIONES EXTERIORES - GESTORIA CONSULAR LEY Nº 3108"/>
    <m/>
    <m/>
    <m/>
    <m/>
    <m/>
    <m/>
    <n v="50"/>
    <n v="0"/>
    <s v="NO_CONCILIADO"/>
    <m/>
    <m/>
  </r>
  <r>
    <x v="76"/>
    <m/>
    <x v="76"/>
    <x v="222"/>
    <s v="G25175530001"/>
    <s v="CVD"/>
    <n v="2517553"/>
    <m/>
    <s v="COBRO COSTOS DE PAPELERIA POR REGULARIZACION DE TRANSFERENCIA DEL EXTERIOR POR ORDEN DE CONSULADO GENERAL DE BOLIVIA EN NEW YORK EEUU REF.: RECAUDACIONES GESTORÍA CONSULAR NOVIEMBRE 2023 LIB. 00010011102 MIN.RELACIONES EXTERIORES - GESTORIA CONSULAR LEY Nº 3108"/>
    <m/>
    <m/>
    <m/>
    <m/>
    <m/>
    <m/>
    <n v="50"/>
    <n v="0"/>
    <s v="NO_CONCILIADO"/>
    <m/>
    <m/>
  </r>
  <r>
    <x v="76"/>
    <m/>
    <x v="76"/>
    <x v="222"/>
    <s v="G25175570001"/>
    <s v="CVD"/>
    <n v="2517557"/>
    <m/>
    <s v="COBRO COSTOS DE PAPELERIA POR REGULARIZACION DE TRANSFERENCIA DEL EXTERIOR POR ORDEN DE CONSULADO DE BOLIVIA EN CÁCERES BRASIL REF.: RECAUDACIONES GESTORÍA CONSULAR NOVIEMBRE 2023 LIB. 00010011102 MIN.RELACIONES EXTERIORES - GESTORIA CONSULAR LEY Nº 3108"/>
    <m/>
    <m/>
    <m/>
    <m/>
    <m/>
    <m/>
    <n v="50"/>
    <n v="0"/>
    <s v="NO_CONCILIADO"/>
    <m/>
    <m/>
  </r>
  <r>
    <x v="61"/>
    <m/>
    <x v="61"/>
    <x v="222"/>
    <s v="Q19245960002"/>
    <s v="CRV"/>
    <n v="1924596"/>
    <m/>
    <s v="NUMERO DE LIBRETA CUT: 00283012001 OPERACIÓN E18 TRANSFERENCIA DEL SISTEMA FINANCIERO POR CUENTA DE TERCEROS A LA CUT A SOL ALMACENERIA BOLIVIANA SA"/>
    <m/>
    <m/>
    <m/>
    <m/>
    <m/>
    <m/>
    <n v="0"/>
    <n v="391270.64"/>
    <s v="NO_CONCILIADO"/>
    <m/>
    <m/>
  </r>
  <r>
    <x v="61"/>
    <m/>
    <x v="61"/>
    <x v="222"/>
    <s v="Q19245970002"/>
    <s v="CRV"/>
    <n v="1924597"/>
    <m/>
    <s v="NUMERO DE LIBRETA CUT: 00283012001 OPERACIÓN E18 TRANSFERENCIA DEL SISTEMA FINANCIERO POR CUENTA DE TERCEROS A LA CUT A SOL ALMACENERIA BOLIVIANA SA"/>
    <m/>
    <m/>
    <m/>
    <m/>
    <m/>
    <m/>
    <n v="0"/>
    <n v="2518587.59"/>
    <s v="NO_CONCILIADO"/>
    <m/>
    <m/>
  </r>
  <r>
    <x v="78"/>
    <m/>
    <x v="78"/>
    <x v="222"/>
    <s v="Q19246750002"/>
    <s v="CRV"/>
    <n v="1924675"/>
    <m/>
    <s v="NUMERO DE LIBRETA CUT: 00373024105 OPERACIÓN E75 TRANSFERENCIA DE LA CUENTA FISCAL BUN A LA CUT EN MN TRANSFERENCIA DE FONDOS A SOLICITUD DE: GOBIERNO AUTONOMO MUNICIPAL SANTUARIO DE QUILLACAS, CITE: GAMSQ/MAE/NÂ° 221/2023 CUENTA CUT 3987 LIBRETA NÂ° 00373024105"/>
    <m/>
    <m/>
    <m/>
    <m/>
    <m/>
    <m/>
    <n v="0"/>
    <n v="17.13"/>
    <s v="NO_CONCILIADO"/>
    <m/>
    <m/>
  </r>
  <r>
    <x v="78"/>
    <m/>
    <x v="78"/>
    <x v="222"/>
    <s v="Q19246760002"/>
    <s v="CRV"/>
    <n v="1924676"/>
    <m/>
    <s v="NUMERO DE LIBRETA CUT: 00373024105 OPERACIÓN E75 TRANSFERENCIA DE LA CUENTA FISCAL BUN A LA CUT EN MN TRANSFERENCIA DE FONDOS A SOLICITUD DE: GOB. AUTONOMO MCPAL. DE ANZALDO, CITE: GAMA NÂ° 0687/2023 CUENTA CUT 3987069001 LIBRETA NÂ° 00373024105"/>
    <m/>
    <m/>
    <m/>
    <m/>
    <m/>
    <m/>
    <n v="0"/>
    <n v="13270.95"/>
    <s v="NO_CONCILIADO"/>
    <m/>
    <m/>
  </r>
  <r>
    <x v="78"/>
    <m/>
    <x v="78"/>
    <x v="222"/>
    <s v="Q19246770002"/>
    <s v="CRV"/>
    <n v="1924677"/>
    <m/>
    <s v="NUMERO DE LIBRETA CUT: 00373024105 OPERACIÓN E75 TRANSFERENCIA DE LA CUENTA FISCAL BUN A LA CUT EN MN TRANSFERENCIA DE FONDOS A SOLICITUD DE: GOB. AUTONOMO MCPAL. DE ANZALDO, CITE: GAMA NÂ° 0688/2023 CUENTA CUT 3987069001 LIBRETA NÂ° 00373024105"/>
    <m/>
    <m/>
    <m/>
    <m/>
    <m/>
    <m/>
    <n v="0"/>
    <n v="896.78"/>
    <s v="NO_CONCILIADO"/>
    <m/>
    <m/>
  </r>
  <r>
    <x v="78"/>
    <m/>
    <x v="78"/>
    <x v="222"/>
    <s v="Q19246780002"/>
    <s v="CRV"/>
    <n v="1924678"/>
    <m/>
    <s v="NUMERO DE LIBRETA CUT: 00373024105 OPERACIÓN E75 TRANSFERENCIA DE LA CUENTA FISCAL BUN A LA CUT EN MN TRANSFERENCIA DE FONDOS A SOLICITUD DE: GOBIERNO AUTONOMO MUNICIPAL DE UMALA CITE: G.A.M.U./MAE/EXT/NÂ° 510/2023 CUENTA CUT 3987 LIBRETA NÂ° 00373024105"/>
    <m/>
    <m/>
    <m/>
    <m/>
    <m/>
    <m/>
    <n v="0"/>
    <n v="0.11"/>
    <s v="NO_CONCILIADO"/>
    <m/>
    <m/>
  </r>
  <r>
    <x v="78"/>
    <m/>
    <x v="78"/>
    <x v="222"/>
    <s v="Q19246790002"/>
    <s v="CRV"/>
    <n v="1924679"/>
    <m/>
    <s v="NUMERO DE LIBRETA CUT: 00373024105 OPERACIÓN E75 TRANSFERENCIA DE LA CUENTA FISCAL BUN A LA CUT EN MN TRANSFERENCIA DE FONDOS A SOLICITUD DE: GOBIERNO AUTONOMO MUNICIPAL DE UMALA CITE: G.A.M.U./MAE/EXT/NÂ° 511/2023 CUENTA CUT 3987 LIBRETA NÂ° 00373024105"/>
    <m/>
    <m/>
    <m/>
    <m/>
    <m/>
    <m/>
    <n v="0"/>
    <n v="1466.8"/>
    <s v="NO_CONCILIADO"/>
    <m/>
    <m/>
  </r>
  <r>
    <x v="2"/>
    <m/>
    <x v="2"/>
    <x v="222"/>
    <s v="Q19246820002"/>
    <s v="CRV"/>
    <n v="1924682"/>
    <m/>
    <s v="NUMERO DE LIBRETA CUT: 00086071101 OPERACIÓN E75 TRANSFERENCIA DE LA CUENTA FISCAL BUN A LA CUT EN MN TRANSFERENCIA DE FONDOS A SOLICITUD DE: GOBIERNO AUTONOMO MUNICIPAL DE EL ALTO CITE: DTM/UT/NE/524/2023 CUENTA CUT 3987 LIBRETA NÂ° 00086071101 MMAYA"/>
    <m/>
    <m/>
    <m/>
    <m/>
    <m/>
    <m/>
    <n v="0"/>
    <n v="12550.36"/>
    <s v="NO_CONCILIADO"/>
    <m/>
    <m/>
  </r>
  <r>
    <x v="79"/>
    <m/>
    <x v="79"/>
    <x v="222"/>
    <s v="S10773640003"/>
    <s v="COB"/>
    <n v="1077364"/>
    <m/>
    <s v="||TRANSFERENCIA DE FONDOS SEGÚN MENSAJES SWIFT N°20999 Y 20998 DE LA FECHA Y NOTA CITE: DGAC/3568/2023 (HRE-TGL-9395) DE FECHA 15/06/2023 DE LA DIRECCIÓN GENERAL DE AERONÁUTICA CIVIL. (SECTOR PÚBLICO). DÉBITO DE LA LIBRETA 00117012001 DGAC, REPOSICIÓN DE ÚTILES DE ESCRITORIO."/>
    <m/>
    <m/>
    <m/>
    <m/>
    <m/>
    <m/>
    <n v="50"/>
    <n v="0"/>
    <s v="NO_CONCILIADO"/>
    <m/>
    <m/>
  </r>
  <r>
    <x v="15"/>
    <m/>
    <x v="15"/>
    <x v="222"/>
    <s v="S10773680001"/>
    <s v="COB"/>
    <n v="1077368"/>
    <m/>
    <s v="'COBRO DE'||ÚTILES DE ESCRITORIO POR EL COMPROBANTE N°1077366 SEGÚN NOTA CITE: PRS/GAFC-1382 DFC-423/2023 DE FECHA 14/06/2023 (HRE-TGL-9344) DE YACIMIENTOS PETROLÍFEROS FISCALES BOLIVIANOS. (SECTOR PÚBLICO). DÉBITO DE LA LIBRETA 00513022001 YPFB - OPERACIONES, REPOSICIÓN DE ÚTILES DE ESCRITORIO."/>
    <m/>
    <m/>
    <m/>
    <m/>
    <m/>
    <m/>
    <n v="50"/>
    <n v="0"/>
    <s v="NO_CONCILIADO"/>
    <m/>
    <m/>
  </r>
  <r>
    <x v="76"/>
    <m/>
    <x v="76"/>
    <x v="222"/>
    <s v="G25182140001"/>
    <s v="CVD"/>
    <n v="2518214"/>
    <m/>
    <s v="COBRO COSTOS DE PAPELERIA POR REGULARIZACION DE TRANSFERENCIA DEL EXTERIOR POR ORDEN DE CONSULADO GENERAL DE BOLIVIA EN GINEBRA SUIZA REF.: RECAUDACION GESTORÍA CONSULAR POR EL MES DE NOVIEMBRE 2023 LIB. 00010011102 MIN.RELACIONES EXTERIORES - GESTORIA CONSULAR LEY Nº 3108"/>
    <m/>
    <m/>
    <m/>
    <m/>
    <m/>
    <m/>
    <n v="50"/>
    <n v="0"/>
    <s v="NO_CONCILIADO"/>
    <m/>
    <m/>
  </r>
  <r>
    <x v="76"/>
    <m/>
    <x v="76"/>
    <x v="222"/>
    <s v="G25182160001"/>
    <s v="CVD"/>
    <n v="2518216"/>
    <m/>
    <s v="COBRO COSTOS DE PAPELERIA POR REGULARIZACION DE TRANSFERENCIA DEL EXTERIOR POR ORDEN DE CONSULADO GENERAL DE BOLIVIA EN SAN PABLO BRASIL REF.: RECAUDACION GESTORÍA CONSULAR POR EL MES DE NOVIEMBRE LIB. 00010011102 MIN.RELACIONES EXTERIORES - GESTORIA CONSULAR LEY Nº 3108"/>
    <m/>
    <m/>
    <m/>
    <m/>
    <m/>
    <m/>
    <n v="50"/>
    <n v="0"/>
    <s v="NO_CONCILIADO"/>
    <m/>
    <m/>
  </r>
  <r>
    <x v="49"/>
    <m/>
    <x v="49"/>
    <x v="222"/>
    <s v="S10773080001"/>
    <s v="COB"/>
    <n v="1077308"/>
    <m/>
    <s v="||COMISION TRANSFERENCIA FDOS.AL EXTERIOR 0,10% S/USD 63.008.- REEM. GASTOS COMUNICACIÓN BS220.- Y EMISION COMPROBANTE CONTABLE BS50.- REF: PAGO 1 LC I-2023-31 P/C YLB A/F CYTEC DE MÉXICO S.A. DE C.V. EN COMPLEMENTO A COMPROBANTE S-1077305 DE LA FECHA. LIB: 00597022001 YLB-PLANTA IND. SALMUERA SALAR DE UYUNI REF: COMISIONES PAGO 1 LC I-2023-31"/>
    <m/>
    <m/>
    <m/>
    <m/>
    <m/>
    <m/>
    <n v="702.25"/>
    <n v="0"/>
    <s v="NO_CONCILIADO"/>
    <m/>
    <m/>
  </r>
  <r>
    <x v="49"/>
    <m/>
    <x v="49"/>
    <x v="222"/>
    <s v="S10773130001"/>
    <s v="COB"/>
    <n v="1077313"/>
    <m/>
    <s v="||COMISION TRANSFERENCIA FDOS.AL EXTERIOR 0,10% S/USD 567.072.- REEM. GASTOS COMUNICACIÓN BS220.- Y EMISION COMPROBANTE CONTABLE BS50.- REF: PAGO 2 LC I-2023-31 P/C YLB A/F CYTEC DE MÉXICO S.A. DE C.V. EN COMPLEMENTO A COMPROBANTE S-1077310 DE LA FECHA. LIB: 00597022001 YLB-PLANTA IND. SALMUERA SALAR DE UYUNI REF: COMISIONES PAGO 2 LC I-2023-31"/>
    <m/>
    <m/>
    <m/>
    <m/>
    <m/>
    <m/>
    <n v="4160.1000000000004"/>
    <n v="0"/>
    <s v="NO_CONCILIADO"/>
    <m/>
    <m/>
  </r>
  <r>
    <x v="49"/>
    <m/>
    <x v="49"/>
    <x v="222"/>
    <s v="S10773150001"/>
    <s v="COB"/>
    <n v="1077315"/>
    <m/>
    <s v="||COMISION TRANSFERENCIA FDOS.AL EXTERIOR 0,10% S/USD 305.141,30.- REEM. GASTOS COMUNICACIÓN BS220.- Y EMISION COMPROBANTE CONTABLE BS50.- REF: PAGO 3 LC I-2023-31 P/C YLB A/F CYTEC DE MÉXICO S.A. DE C.V. EN COMPLEMENTO A COMPROBANTE S-1077314 DE LA FECHA. LIB: 00597022001 YLB-PLANTA IND. SALMUERA SALAR DE UYUNI REF: COMISIONES PAGO 3 LC I-2023-31"/>
    <m/>
    <m/>
    <m/>
    <m/>
    <m/>
    <m/>
    <n v="2363.2600000000002"/>
    <n v="0"/>
    <s v="NO_CONCILIADO"/>
    <m/>
    <m/>
  </r>
  <r>
    <x v="15"/>
    <m/>
    <x v="15"/>
    <x v="222"/>
    <s v="S10773580001"/>
    <s v="COB"/>
    <n v="1077358"/>
    <m/>
    <s v="'COBRO DE'||ÚTILES DE ESCRITORIO POR EL COMPROBANTE NRO. 1077357 DE LA FECHA, S/G. NOTA CITE PRS/GAFC-1382 DFC-423/2023 DE FECHA 14/06/2023 (HRE-TGL-9344) ENVIADA POR YACIMIENTOS PETROLIFEROS FISCALES BOLIVIANOS. DEBITO DE LA LIBRETA 00513022001 YPFB  OPERACIONES."/>
    <m/>
    <m/>
    <m/>
    <m/>
    <m/>
    <m/>
    <n v="50"/>
    <n v="0"/>
    <s v="NO_CONCILIADO"/>
    <m/>
    <m/>
  </r>
  <r>
    <x v="15"/>
    <m/>
    <x v="15"/>
    <x v="222"/>
    <s v="S10774090001"/>
    <s v="COB"/>
    <n v="1077409"/>
    <m/>
    <s v="'COBRO DE'||UTILES DE ESCRITORIO POR EL COMPROBANTE NRO. 1077407 DE LA FECHA, S/G.NOTA PRS/GAFC-1382-DFC-423/2023 DE FECHA 14/6/2023 (HRE-TGL-2023-9344) ENVIADO POR YACIMIENTOS PETROLIFEROS FISCALES BOLIVIANOS. DÉBITO DE LA LIBRETA 00513022001 YPFB-&quot;OPERACIONES&quot; COBRO DE ÚTILES DE ESCRITORIO."/>
    <m/>
    <m/>
    <m/>
    <m/>
    <m/>
    <m/>
    <n v="50"/>
    <n v="0"/>
    <s v="NO_CONCILIADO"/>
    <m/>
    <m/>
  </r>
  <r>
    <x v="98"/>
    <m/>
    <x v="98"/>
    <x v="222"/>
    <s v="S10774270002"/>
    <s v="CRV"/>
    <n v="1077427"/>
    <m/>
    <s v="||TRANSFERENCIA DE FONDOS S/G. MENSAJES SWIFTS NROS.21031-21032, EN ATENCION A NOTA CITE: ABE-DGE 437/2023 DE FECHA 16/6/2023 (HRE-TGL-2023-9535).ENVIADO POR LA AGENCIA BOLIVIANA ESPACIAL. A LA LIBRETA 585012002 ABE - VENTA DE SERVICIOS COMUNICACIÓN; P.CTA. DE IKO MEDIA GROUP AG."/>
    <m/>
    <m/>
    <m/>
    <m/>
    <m/>
    <m/>
    <n v="0"/>
    <n v="561799.69999999995"/>
    <s v="NO_CONCILIADO"/>
    <m/>
    <m/>
  </r>
  <r>
    <x v="15"/>
    <m/>
    <x v="15"/>
    <x v="222"/>
    <s v="S10774130001"/>
    <s v="COB"/>
    <n v="1077413"/>
    <m/>
    <s v="'COBRO DE'||ÚTILES DE ESCRITORIO POR EL COMPROBANTE NRO. 1077411 DE LA FECHA, S/G. NOTA CITE PRS/GAFC-1382 DFC-423/2023 DE FECHA 14/06/2023 (HRE-TGL-9344) ENVIADA POR YACIMIENTOS PETROLIFEROS FISCALES BOLIVIANOS. DEBITO DE LA LIBRETA 00513022001 YPFB  OPERACIONES."/>
    <m/>
    <m/>
    <m/>
    <m/>
    <m/>
    <m/>
    <n v="50"/>
    <n v="0"/>
    <s v="NO_CONCILIADO"/>
    <m/>
    <m/>
  </r>
  <r>
    <x v="15"/>
    <m/>
    <x v="15"/>
    <x v="222"/>
    <s v="S10774290001"/>
    <s v="COB"/>
    <n v="1077429"/>
    <m/>
    <s v="'COBRO DE'||ÚTILES DE ESCRITORIO POR EL COMPROBANTE N°1077428 SEGÚN NOTA CITE: PRS/GAFC-1382 DFC-423/2023 DE FECHA 14/06/2023 (HRE-TGL-9344) DE YACIMIENTOS PETROLÍFEROS FISCALES BOLIVIANOS. (SECTOR PÚBLICO). DÉBITO DE LA LIBRETA 00513022001 YPFB - OPERACIONES, REPOSICIÓN DE ÚTILES DE ESCRITORIO."/>
    <m/>
    <m/>
    <m/>
    <m/>
    <m/>
    <m/>
    <n v="50"/>
    <n v="0"/>
    <s v="NO_CONCILIADO"/>
    <m/>
    <m/>
  </r>
  <r>
    <x v="15"/>
    <m/>
    <x v="15"/>
    <x v="222"/>
    <s v="S10774320001"/>
    <s v="COB"/>
    <n v="1077432"/>
    <m/>
    <s v="'COBRO DE'||ÚTILES DE ESCRITORIO POR EL COMPROBANTE N°1077430 SEGÚN NOTA CITE: PRS/GAFC-1382 DFC-423/2023 DE FECHA 14/06/2023 (HRE-TGL-9344) DE YACIMIENTOS PETROLÍFEROS FISCALES BOLIVIANOS. (SECTOR PÚBLICO). DÉBITO DE LA LIBRETA 00513022001 YPFB - OPERACIONES, REPOSICIÓN DE ÚTILES DE ESCRITORIO."/>
    <m/>
    <m/>
    <m/>
    <m/>
    <m/>
    <m/>
    <n v="50"/>
    <n v="0"/>
    <s v="NO_CONCILIADO"/>
    <m/>
    <m/>
  </r>
  <r>
    <x v="78"/>
    <m/>
    <x v="78"/>
    <x v="222"/>
    <s v="J05779920002"/>
    <s v="NTE"/>
    <n v="7185991"/>
    <m/>
    <s v="A:00373024107 A: 00373024107 Transferencia de recursos a requerimiento del Fondo de Desarrollo Indígena s/g CITE: FDI/DGE/EXT/N°0892/2023 y de acuerdo al Informe CITE: MEFP/VTCP/DGPOT/ UPCFTGN/IN/Nº 119/2023 para el Fortalecimiento Institucional correspondiente al mes de Diciembre de 2023 (H.R.2023-17237-R)."/>
    <m/>
    <m/>
    <m/>
    <m/>
    <m/>
    <m/>
    <n v="0"/>
    <n v="1175676.3999999999"/>
    <s v="NO_CONCILIADO"/>
    <m/>
    <m/>
  </r>
  <r>
    <x v="78"/>
    <m/>
    <x v="78"/>
    <x v="222"/>
    <s v="J05779930002"/>
    <s v="NTE"/>
    <n v="7185974"/>
    <m/>
    <s v="A:00373024108 A: 00373024108 Transferencia de recursos a requerimiento del Fondo de Desarrollo Indígena s/g CITE: FDI/DGE/EXT/N°0891/2023 para financiar desembolsos de proyectos de diferentes municipios, en el marco de convenios suscritos con diferentes Gobiernos Autónomos Municipales, de acuerdo al Informe CITE: MEFP/ VTCP/DGPOT/INF/N°118/2023, (H.R.2023-16752-R)."/>
    <m/>
    <m/>
    <m/>
    <m/>
    <m/>
    <m/>
    <n v="0"/>
    <n v="14961355.199999999"/>
    <s v="NO_CONCILIADO"/>
    <m/>
    <m/>
  </r>
  <r>
    <x v="90"/>
    <m/>
    <x v="90"/>
    <x v="222"/>
    <s v="I01176340002"/>
    <s v="CRV"/>
    <n v="117634"/>
    <m/>
    <s v="TRANSFERENCIA AUTOMATICA SEGUN INSTRUCCION DEL MINISTERIO DE ECONOMIA Y FINANZAS PUBLICAS LIBRETA 00287104414 FPS-BS-APPC KFW"/>
    <m/>
    <m/>
    <m/>
    <m/>
    <m/>
    <m/>
    <n v="0"/>
    <n v="1332599.3999999999"/>
    <s v="NO_CONCILIADO"/>
    <m/>
    <m/>
  </r>
  <r>
    <x v="90"/>
    <m/>
    <x v="90"/>
    <x v="222"/>
    <s v="S10773900001"/>
    <s v="COB"/>
    <n v="1077390"/>
    <m/>
    <s v="COBRO DE||ÚTILES DE ESCRITORIO POR ELABORACIÓN DEL COMPROBANTE CONTABLE N°1077388 DE LA FECHA, CITE: CAR/FPS/GFA-UFI N°0026/2023, CLIENTE ORDENANTE KFW, KREDITANSTALT F. WIEDERAUFBAU PALMENGARTENSTR, CLIENTE BENEF.: 6720 FONDO NACIONAL DE INVERSIN PRODUCTIVA Y SOCIAL-FPS COSTO ÚTILES DE ESCRITORIO DE LA LIBRETA 00287102001 FPS-RECURSOS PROPIOS"/>
    <m/>
    <m/>
    <m/>
    <m/>
    <m/>
    <m/>
    <n v="50"/>
    <n v="0"/>
    <s v="NO_CONCILIADO"/>
    <m/>
    <m/>
  </r>
  <r>
    <x v="1"/>
    <m/>
    <x v="1"/>
    <x v="222"/>
    <s v="I01176350002"/>
    <s v="CRV"/>
    <n v="117635"/>
    <m/>
    <s v="TRANSFERENCIA AUTOMATICA SEGUN INSTRUCCION DEL MINISTERIO DE ECONOMIA Y FINANZAS PUBLICAS LIBRETA 00099021001 TGN RECURSOS ORDINARIOS - SEGUN SOLIC. MEFP A TRAVES DEL SAC"/>
    <m/>
    <m/>
    <m/>
    <m/>
    <m/>
    <m/>
    <n v="0"/>
    <n v="47973578.399999999"/>
    <s v="NO_CONCILIADO"/>
    <m/>
    <m/>
  </r>
  <r>
    <x v="99"/>
    <m/>
    <x v="99"/>
    <x v="223"/>
    <s v="O21611520002"/>
    <s v="BOD"/>
    <n v="2161152"/>
    <m/>
    <s v="00292032001 DEPOSITO DE EFECTIVO, DEPOSITANTE: VIAS BOLIVIA, CONCEPTO: PAGO EN DEMASIA DEL DEVENGADO DE LA PLANILLA, CUENTA DE DEPOSITO: CUENTA UNICA DEL TESORO"/>
    <m/>
    <m/>
    <m/>
    <m/>
    <m/>
    <m/>
    <n v="0"/>
    <n v="20"/>
    <s v="NO_CONCILIADO"/>
    <m/>
    <m/>
  </r>
  <r>
    <x v="41"/>
    <m/>
    <x v="41"/>
    <x v="223"/>
    <s v="O21612070002"/>
    <s v="BOD"/>
    <n v="2161207"/>
    <m/>
    <s v="00046171101 DEPOSITO DE EFECTIVO, DEPOSITANTE: SKG DE ORLANDO R.A. GUZMAN DAGLISH, CONCEPTO: SANCION POR INCUMPLIMIENTO A LA NORMA, CUENTA DE DEPOSITO: CUENTA UNICA DEL TESORO"/>
    <m/>
    <m/>
    <m/>
    <m/>
    <m/>
    <m/>
    <n v="0"/>
    <n v="2500"/>
    <s v="NO_CONCILIADO"/>
    <m/>
    <m/>
  </r>
  <r>
    <x v="50"/>
    <m/>
    <x v="50"/>
    <x v="223"/>
    <s v="O21612150002"/>
    <s v="BOD"/>
    <n v="2161215"/>
    <m/>
    <s v="00099021001 DEPOSITO DE EFECTIVO, DEPOSITANTE: SENACIR - JUANA MAMANI DE MAMANI, CONCEPTO: DEVOLUCION DE UNA DUODECIMA DE AGUINALDO, CUENTA DE DEPOSITO: CUENTA UNICA DEL TESORO"/>
    <m/>
    <m/>
    <m/>
    <m/>
    <m/>
    <m/>
    <n v="0"/>
    <n v="289.5"/>
    <s v="NO_CONCILIADO"/>
    <m/>
    <m/>
  </r>
  <r>
    <x v="99"/>
    <m/>
    <x v="99"/>
    <x v="223"/>
    <s v="O21612180002"/>
    <s v="BOD"/>
    <n v="2161218"/>
    <m/>
    <s v="00292032001 DEPOSITO DE EFECTIVO, DEPOSITANTE: SERGIO MENDOZA HINOJOSA, CONCEPTO: DEVOLUCION DE SOBRE PAGO EN DEMASIA, CUENTA DE DEPOSITO: CUENTA UNICA DEL TESORO"/>
    <m/>
    <m/>
    <m/>
    <m/>
    <m/>
    <m/>
    <n v="0"/>
    <n v="100"/>
    <s v="NO_CONCILIADO"/>
    <m/>
    <m/>
  </r>
  <r>
    <x v="0"/>
    <m/>
    <x v="0"/>
    <x v="223"/>
    <s v="O21612200002"/>
    <s v="BOD"/>
    <n v="2161220"/>
    <m/>
    <s v="00099021001 DEPOSITO DE EFECTIVO, DEPOSITANTE: CNMCIOB - &quot;BARTOLINA SISA&quot;, CONCEPTO: MULTA EN LA ORDEN DE DIFUSION N°2, CUENTA DE DEPOSITO: CUENTA UNICA DEL TESORO"/>
    <m/>
    <m/>
    <m/>
    <m/>
    <m/>
    <m/>
    <n v="0"/>
    <n v="308.8"/>
    <s v="NO_CONCILIADO"/>
    <m/>
    <m/>
  </r>
  <r>
    <x v="41"/>
    <m/>
    <x v="41"/>
    <x v="223"/>
    <s v="O21612840002"/>
    <s v="BOD"/>
    <n v="2161284"/>
    <m/>
    <s v="00099021001 DEPOSITO DE EFECTIVO, DEPOSITANTE: MINISTERIO DE SALUD - MIRIAN CHOCA DIAZ, CONCEPTO: CANCELACION TOTAL DEL SUELDO DEL MES DE NOVIEMBRE POR TENER CONTINUIDAD LABORAL, CUENTA DE DEPOSITO: CUENTA UNICA DEL TESORO"/>
    <m/>
    <m/>
    <m/>
    <m/>
    <m/>
    <m/>
    <n v="0"/>
    <n v="0.42"/>
    <s v="CONCILIADO_PARCIAL"/>
    <m/>
    <m/>
  </r>
  <r>
    <x v="67"/>
    <m/>
    <x v="67"/>
    <x v="223"/>
    <s v="O21612880002"/>
    <s v="BOD"/>
    <n v="2161288"/>
    <m/>
    <s v="00099021001 DEPOSITO DE EFECTIVO, DEPOSITANTE: EJERCITO DE BOLIVIA, CONCEPTO: REVERSION SERVICIOS BASICOS, CUENTA DE DEPOSITO: CUENTA UNICA DEL TESORO"/>
    <m/>
    <m/>
    <m/>
    <m/>
    <m/>
    <m/>
    <n v="0"/>
    <n v="8.6"/>
    <s v="NO_CONCILIADO"/>
    <m/>
    <m/>
  </r>
  <r>
    <x v="0"/>
    <m/>
    <x v="0"/>
    <x v="223"/>
    <s v="O21612910002"/>
    <s v="BOD"/>
    <n v="2161291"/>
    <m/>
    <s v="00099021001 DEPOSITO DE EFECTIVO, DEPOSITANTE: BETTY CARMINIA MEJIA CAMACHO, CONCEPTO: DEVOLUCION DE AGUINALDO 2022, CUENTA DE DEPOSITO: CUENTA UNICA DEL TESORO"/>
    <m/>
    <m/>
    <m/>
    <m/>
    <m/>
    <m/>
    <n v="0"/>
    <n v="4064"/>
    <s v="NO_CONCILIADO"/>
    <m/>
    <m/>
  </r>
  <r>
    <x v="100"/>
    <m/>
    <x v="100"/>
    <x v="223"/>
    <s v="O21613290002"/>
    <s v="BOD"/>
    <n v="2161329"/>
    <m/>
    <s v="00099021001 DEPOSITO DE EFECTIVO, DEPOSITANTE: ELIZABETH ULO HUANCA RAMIRO COAQUIRA RIVAS, CONCEPTO: DEVOLUCION POR MULTA AL SERVICIO DE IMPUESTOS NACIONALES (CAMBIO DOMICILIO APMT), CUENTA DE DEPOSITO: CUENTA UNICA DEL TESORO/DJBR"/>
    <m/>
    <m/>
    <m/>
    <m/>
    <m/>
    <m/>
    <n v="0"/>
    <n v="723"/>
    <s v="NO_CONCILIADO"/>
    <m/>
    <m/>
  </r>
  <r>
    <x v="100"/>
    <m/>
    <x v="100"/>
    <x v="223"/>
    <s v="O21613430002"/>
    <s v="BOD"/>
    <n v="2161343"/>
    <m/>
    <s v="00099021001 DEPOSITO DE EFECTIVO, DEPOSITANTE: A FAVOR DE: LESLIE KARIME TAPIA HIROSE, CONCEPTO: DEVOLUCION POR SALDO NO UTILIZADO DEL PREVENTIVO C-31 (680)/2023 A FAVOR DEL INIAF, CUENTA DE DEPOSITO: CUENTA UNICA DEL TESORO"/>
    <m/>
    <m/>
    <m/>
    <m/>
    <m/>
    <m/>
    <n v="0"/>
    <n v="2019"/>
    <s v="NO_CONCILIADO"/>
    <m/>
    <m/>
  </r>
  <r>
    <x v="40"/>
    <m/>
    <x v="40"/>
    <x v="223"/>
    <s v="B21611800002"/>
    <s v="BOD"/>
    <n v="2161180"/>
    <m/>
    <s v="00099021001 DEP.DE CHEQ.AJENOS,RET.DE CAM.,CONCEPTO: DEVOLUCION,DEP.: ADMINISTRADORA BOLIVIANA DE CARRETERAS , PROCEDENCIA: BANCO UNION S.A., CHEQUE: 98, FECHA DE EMISION:14/12/2023"/>
    <m/>
    <m/>
    <m/>
    <m/>
    <m/>
    <m/>
    <n v="0"/>
    <n v="30052.7"/>
    <s v="NO_CONCILIADO"/>
    <m/>
    <m/>
  </r>
  <r>
    <x v="40"/>
    <m/>
    <x v="40"/>
    <x v="223"/>
    <s v="B21611830002"/>
    <s v="BOD"/>
    <n v="2161183"/>
    <m/>
    <s v="00291054201 DEP.DE CHEQ.AJENOS,RET.DE CAM.,CONCEPTO: FONDOS EN CUSTODIA Y AJUSTE,DEP.: ADMINISTRADORA BOLIVIANA DE CARRETERAS , PROCEDENCIA: BANCO UNION S.A., CHEQUE: 97, FECHA DE EMISION:14/12/2023"/>
    <m/>
    <m/>
    <m/>
    <m/>
    <m/>
    <m/>
    <n v="0"/>
    <n v="40"/>
    <s v="NO_CONCILIADO"/>
    <m/>
    <m/>
  </r>
  <r>
    <x v="43"/>
    <m/>
    <x v="43"/>
    <x v="223"/>
    <s v="B21612030002"/>
    <s v="BOD"/>
    <n v="2161203"/>
    <m/>
    <s v="00099021001 DEP.DE CHEQ.AJENOS,RET.DE CAM.,CONCEPTO: DEVOLUCION DE FONDOS POR PLANILLAS PLANILLA 346,DEP.: RAUL VILLCA QUISPE , PROCEDENCIA: BANCO UNION S.A., CHEQUE: 3949, FECHA DE EMISION:07/12/2023/DJBR"/>
    <m/>
    <m/>
    <m/>
    <m/>
    <m/>
    <m/>
    <n v="0"/>
    <n v="556"/>
    <s v="NO_CONCILIADO"/>
    <m/>
    <m/>
  </r>
  <r>
    <x v="66"/>
    <m/>
    <x v="66"/>
    <x v="223"/>
    <s v="B21612490002"/>
    <s v="BOD"/>
    <n v="2161249"/>
    <m/>
    <s v="00572012001 DEP.DE CHEQ.AJENOS,RET.DE CAM.,CONCEPTO: EJECUCION DE GARANTIA DE SERIEDAD DE PROPUESTA POR DESCALIFICACION,DEP.: EMAPA , PROCEDENCIA: BANCO UNION S.A., CHEQUE: 26373, FECHA DE EMISION:08/12/2023"/>
    <m/>
    <m/>
    <m/>
    <m/>
    <m/>
    <m/>
    <n v="0"/>
    <n v="2948.5"/>
    <s v="NO_CONCILIADO"/>
    <m/>
    <m/>
  </r>
  <r>
    <x v="69"/>
    <m/>
    <x v="69"/>
    <x v="223"/>
    <s v="B21612250002"/>
    <s v="BOD"/>
    <n v="2161225"/>
    <m/>
    <s v="00078034201 DEP.DE CHEQ.AJENOS,RET.DE CAM.,CONCEPTO: DEVOLUCION PROPIETARIOS DE PROGRAMAS CONCILIACION TALLERES Y DESC. LICENCIA SIN GOCE DE HABERES,DEP.: ENTIDAD EJECUTORA DE CONVERSION A GNV"/>
    <m/>
    <m/>
    <m/>
    <m/>
    <m/>
    <m/>
    <n v="0"/>
    <n v="33755.480000000003"/>
    <s v="NO_CONCILIADO"/>
    <m/>
    <m/>
  </r>
  <r>
    <x v="66"/>
    <m/>
    <x v="66"/>
    <x v="223"/>
    <s v="B21612470002"/>
    <s v="BOD"/>
    <n v="2161247"/>
    <m/>
    <s v="00572012001 DEP.DE CHEQ.AJENOS,RET.DE CAM.,CONCEPTO: EJECUCION DE GARANTIA DE SERIEDAD DE PROPUESTA POR DESCALIFICACION,DEP.: EMAPA , PROCEDENCIA: BANCO UNION S.A., CHEQUE: 26374, FECHA DE EMISION:08/12/2023"/>
    <m/>
    <m/>
    <m/>
    <m/>
    <m/>
    <m/>
    <n v="0"/>
    <n v="3000"/>
    <s v="NO_CONCILIADO"/>
    <m/>
    <m/>
  </r>
  <r>
    <x v="41"/>
    <m/>
    <x v="41"/>
    <x v="223"/>
    <s v="B21612500002"/>
    <s v="BOD"/>
    <n v="2161250"/>
    <m/>
    <s v="00099021001 DEP.DE CHEQ.AJENOS,RET.DE CAM.,CONCEPTO: ALEIDA APAZA QUISPE,DEP.: BANCO UNION SA , PROCEDENCIA: BANCO UNION S.A., CHEQUE: 196944, FECHA DE EMISION:14/12/2023/DJBR"/>
    <m/>
    <m/>
    <m/>
    <m/>
    <m/>
    <m/>
    <n v="0"/>
    <n v="6764"/>
    <s v="NO_CONCILIADO"/>
    <m/>
    <m/>
  </r>
  <r>
    <x v="66"/>
    <m/>
    <x v="66"/>
    <x v="223"/>
    <s v="B21612510002"/>
    <s v="BOD"/>
    <n v="2161251"/>
    <m/>
    <s v="00572012001 DEP.DE CHEQ.AJENOS,RET.DE CAM.,CONCEPTO: DEVOLUCION SIN GOCE DE HABERES MARZO - ABRIL 2023,DEP.: EMAPA , PROCEDENCIA: BANCO UNION S.A., CHEQUE: 26382, FECHA DE EMISION:08/12/2023"/>
    <m/>
    <m/>
    <m/>
    <m/>
    <m/>
    <m/>
    <n v="0"/>
    <n v="7380.04"/>
    <s v="NO_CONCILIADO"/>
    <m/>
    <m/>
  </r>
  <r>
    <x v="66"/>
    <m/>
    <x v="66"/>
    <x v="223"/>
    <s v="B21612550002"/>
    <s v="BOD"/>
    <n v="2161255"/>
    <m/>
    <s v="00572012001 DEP.DE CHEQ.AJENOS,RET.DE CAM.,CONCEPTO: DEVOLUCION SIN GOCE DE HABERES ENERO - ABRIL GESTION 2023,DEP.: EMAPA , PROCEDENCIA: BANCO UNION S.A., CHEQUE: 26372, FECHA DE EMISION:08/12/2023"/>
    <m/>
    <m/>
    <m/>
    <m/>
    <m/>
    <m/>
    <n v="0"/>
    <n v="9336.51"/>
    <s v="NO_CONCILIADO"/>
    <m/>
    <m/>
  </r>
  <r>
    <x v="0"/>
    <m/>
    <x v="0"/>
    <x v="223"/>
    <s v="B21612560002"/>
    <s v="BOD"/>
    <n v="2161256"/>
    <m/>
    <s v="00099021001 DEP.DE CHEQ.AJENOS,RET.DE CAM.,CONCEPTO: MERCEDES LOPEZ CALANI,DEP.: BANCO UNION SA , PROCEDENCIA: BANCO UNION S.A., CHEQUE: 196942, FECHA DE EMISION:14/12/2023"/>
    <m/>
    <m/>
    <m/>
    <m/>
    <m/>
    <m/>
    <n v="0"/>
    <n v="2000"/>
    <s v="NO_CONCILIADO"/>
    <m/>
    <m/>
  </r>
  <r>
    <x v="66"/>
    <m/>
    <x v="66"/>
    <x v="223"/>
    <s v="B21612570002"/>
    <s v="BOD"/>
    <n v="2161257"/>
    <m/>
    <s v="00572012001 DEP.DE CHEQ.AJENOS,RET.DE CAM.,CONCEPTO: DEVOLUCION DE ASIGNACION FAMILIAR EN DEMASIA,DEP.: EMAPA , PROCEDENCIA: BANCO UNION S.A., CHEQUE: 26381, FECHA DE EMISION:08/12/2023"/>
    <m/>
    <m/>
    <m/>
    <m/>
    <m/>
    <m/>
    <n v="0"/>
    <n v="4000"/>
    <s v="NO_CONCILIADO"/>
    <m/>
    <m/>
  </r>
  <r>
    <x v="76"/>
    <m/>
    <x v="76"/>
    <x v="223"/>
    <s v="G25190430001"/>
    <s v="CVD"/>
    <n v="2519043"/>
    <m/>
    <s v="COBRO COSTOS DE PAPELERIA POR REGULARIZACION DE TRANSFERENCIA DEL EXTERIOR POR ORDEN DE CONSULADO DE BOLIVIA EN IQUIQUE CHILE REF.: RECAUDACIONES GESTORÍA CONSULAR NOVIEMBRE 2023 LIB. 00010011102 MIN.RELACIONES EXTERIORES - GESTORIA CONSULAR LEY Nº 3108"/>
    <m/>
    <m/>
    <m/>
    <m/>
    <m/>
    <m/>
    <n v="50"/>
    <n v="0"/>
    <s v="NO_CONCILIADO"/>
    <m/>
    <m/>
  </r>
  <r>
    <x v="76"/>
    <m/>
    <x v="76"/>
    <x v="223"/>
    <s v="G25190410001"/>
    <s v="CVD"/>
    <n v="2519041"/>
    <m/>
    <s v="COBRO COSTOS DE PAPELERIA POR REGULARIZACION DE TRANSFERENCIA DEL EXTERIOR POR ORDEN DE CONSULADO GENERAL DE BOLIVIA, WASHINGTON 20009 US, REF.: GESTORIA CONSULAR CORRESPONDIENTE AL MES DE NOVIEMBRE, T0NDSUU4FSGJA8KK TRN/20231213-00247534 LIB. 00010011102 MIN.RELACIONES EXTERIORES - GESTORIA CONSULAR LEY Nº 3108"/>
    <m/>
    <m/>
    <m/>
    <m/>
    <m/>
    <m/>
    <n v="50"/>
    <n v="0"/>
    <s v="NO_CONCILIADO"/>
    <m/>
    <m/>
  </r>
  <r>
    <x v="76"/>
    <m/>
    <x v="76"/>
    <x v="223"/>
    <s v="G25190450001"/>
    <s v="CVD"/>
    <n v="2519045"/>
    <m/>
    <s v="COBRO COSTOS DE PAPELERIA POR REGULARIZACION DE TRANSFERENCIA DEL EXTERIOR POR ORDEN DE SECCIÓN CONSULAR DE BOLIVIA EN ESTOCOLMO SUECIA REF.: RECAUDACIONES GESTORÍA CONSULAR NOVIEMBRE 2023 LIB. 00010011102 MIN.RELACIONES EXTERIORES - GESTORIA CONSULAR LEY Nº 3108"/>
    <m/>
    <m/>
    <m/>
    <m/>
    <m/>
    <m/>
    <n v="50"/>
    <n v="0"/>
    <s v="NO_CONCILIADO"/>
    <m/>
    <m/>
  </r>
  <r>
    <x v="76"/>
    <m/>
    <x v="76"/>
    <x v="223"/>
    <s v="G25190470001"/>
    <s v="CVD"/>
    <n v="2519047"/>
    <m/>
    <s v="COBRO COSTOS DE PAPELERIA POR REGULARIZACION DE TRANSFERENCIA DEL EXTERIOR POR ORDEN DE CONSULADO DE BOLIVIA EN MURCIA ESPAÑA REF.: RECAUDACION GESTORÍA CONSULAR POR EL MES DE NOVIEMBRE 2023 LIB. 00010011102 MIN.RELACIONES EXTERIORES - GESTORIA CONSULAR LEY Nº 3108"/>
    <m/>
    <m/>
    <m/>
    <m/>
    <m/>
    <m/>
    <n v="50"/>
    <n v="0"/>
    <s v="NO_CONCILIADO"/>
    <m/>
    <m/>
  </r>
  <r>
    <x v="45"/>
    <m/>
    <x v="45"/>
    <x v="223"/>
    <s v="Q19256240002"/>
    <s v="CRV"/>
    <n v="1925624"/>
    <m/>
    <s v="NUMERO DE LIBRETA CUT: 00099021001 OPERACIÓN E75 TRANSFERENCIA DE LA CUENTA FISCAL BUN A LA CUT EN MN TRANSFERENCIA DE FONDOS A SOLICITUD DEL: GOB. AUTONOMO MCPAL. MAGDALENA - CUENTA UNICA MUNICIPAL - CUM, OF. GAMM/CONTB NÂ° 16/2023, CUENTA CUT 3987 LIBRETA NÂ° 00099021001"/>
    <m/>
    <m/>
    <m/>
    <m/>
    <m/>
    <m/>
    <n v="0"/>
    <n v="55.7"/>
    <s v="NO_CONCILIADO"/>
    <m/>
    <m/>
  </r>
  <r>
    <x v="78"/>
    <m/>
    <x v="78"/>
    <x v="223"/>
    <s v="Q19256260002"/>
    <s v="CRV"/>
    <n v="1925626"/>
    <m/>
    <s v="NUMERO DE LIBRETA CUT: 00373024105 OPERACIÓN E75 TRANSFERENCIA DE LA CUENTA FISCAL BUN A LA CUT EN MN TRANSFERENCIA DE FONDOS A SOLICITUD DE: GOBIERNO AUTONOMO MUNICIPAL DE GUANAY CITE: GAMG/MAE/VTY/NÂ° 487/2023 CUENTA CUT 3987 LIBRETA NÂ° 00373024105"/>
    <m/>
    <m/>
    <m/>
    <m/>
    <m/>
    <m/>
    <n v="0"/>
    <n v="2310"/>
    <s v="NO_CONCILIADO"/>
    <m/>
    <m/>
  </r>
  <r>
    <x v="101"/>
    <m/>
    <x v="101"/>
    <x v="223"/>
    <s v="G25193510004"/>
    <s v="DVD"/>
    <n v="19958"/>
    <m/>
    <s v="VENTA DE DIVISAS CON TRANSFERENCIA DE FONDOS A SOLICITUD DE EMPRESA PUBLICA PRODUCTIVA CARTONES DE BOLIVIA-CARTONBOL SEGUN SOLICITUD 19958 REF: TRANSFERENCIA DE RECURSOS AL BCB POR PAGO A TOOLS CORRUGATED S L U POR ADQUISICION DE TROQUEL ROTATIVO CBN HUARI AUTORIZADO MEDIANTE SEGUIMIENTO INTERNO LIB. 00576012002 CARTONBOL - RECAUDADORA POR DIFERENCIAL CAMBIARIO"/>
    <m/>
    <m/>
    <m/>
    <m/>
    <m/>
    <m/>
    <n v="14.43"/>
    <n v="0"/>
    <s v="NO_CONCILIADO"/>
    <m/>
    <m/>
  </r>
  <r>
    <x v="15"/>
    <m/>
    <x v="15"/>
    <x v="223"/>
    <s v="S10774830001"/>
    <s v="COB"/>
    <n v="1077483"/>
    <m/>
    <s v="'COBRO DE'||ÚTILES DE ESCRITORIO POR EL COMPROBANTE N°1077478 SEGÚN NOTA CITE: GAFC-3098/DFC/URTE-0557/2023 DE FECHA 13/12/2023 (HRE-TGL-1630) DE YACIMIENTOS PETROLÍFEROS FISCALES BOLIVIANOS. (SECTOR PÚBLICO). DÉBITO DE LA LIBRETA 00513022001 YPFB - OPERACIONES, REPOSICIÓN DE ÚTILES DE ESCRITORIO."/>
    <m/>
    <m/>
    <m/>
    <m/>
    <m/>
    <m/>
    <n v="50"/>
    <n v="0"/>
    <s v="NO_CONCILIADO"/>
    <m/>
    <m/>
  </r>
  <r>
    <x v="15"/>
    <m/>
    <x v="15"/>
    <x v="223"/>
    <s v="S10775200001"/>
    <s v="COB"/>
    <n v="1077520"/>
    <m/>
    <s v="'COBRO DE'||ÚTILES DE ESCRITORIO POR EL COMPROBANTE NRO.1077514 DE LA FECHA S/G. NOTA CITE GAFC-3098/DFC/URTE-0557/2023 DE F.13.12.2022 (HRE-TSO-1630), ENVIADA POR YACIMIENTOS PETROLIFEROS FISCALES BOLIVIANOS DEBITO DE LA LIBRETA 00513022001 YPFB  OPERACIONES"/>
    <m/>
    <m/>
    <m/>
    <m/>
    <m/>
    <m/>
    <n v="50"/>
    <n v="0"/>
    <s v="NO_CONCILIADO"/>
    <m/>
    <m/>
  </r>
  <r>
    <x v="15"/>
    <m/>
    <x v="15"/>
    <x v="223"/>
    <s v="S10775230001"/>
    <s v="COB"/>
    <n v="1077523"/>
    <m/>
    <s v="'COBRO DE'||UTILES DE ESCRITORIO POR EL COMPROBANTE NRO.1077521 DE LA FECHA, S/G NOTA GAFC-3098/DFC/URTE-0535/2023 DE FECHA 13/12/2023 (HRE-TSO-1630) ENVIADO POR YACIMIENTOS PETROLIFEROS FISCALES BOLIVIANOS. DÉBITO DE LA LIBRETA 00513022001 YPFB-&quot;OPERACIONES&quot; COBRO DE ÚTILES DE ESCRITORIO"/>
    <m/>
    <m/>
    <m/>
    <m/>
    <m/>
    <m/>
    <n v="50"/>
    <n v="0"/>
    <s v="NO_CONCILIADO"/>
    <m/>
    <m/>
  </r>
  <r>
    <x v="79"/>
    <m/>
    <x v="79"/>
    <x v="223"/>
    <s v="S10775250003"/>
    <s v="COB"/>
    <n v="1077525"/>
    <m/>
    <s v="||TRANSFERENCIA DE FONDOS S/G. MENSAJE SWIFT NRO. 21057 DE LA FECHA, Y NOTA REMITIDA POR LA DIRECCIÓN GENERAL DE AERONAUTICA CIVIL CITE: DGAC/3568/2023 DE FECHA 15/06/2023 (HRE-TGL-9395) (SECTOR PÚBLICO). DÉBITO DE LA LIBRETA 00117012001 DGAC, REPOSICIÓN ÚTILES DE ESCRITORIO."/>
    <m/>
    <m/>
    <m/>
    <m/>
    <m/>
    <m/>
    <n v="50"/>
    <n v="0"/>
    <s v="NO_CONCILIADO"/>
    <m/>
    <m/>
  </r>
  <r>
    <x v="79"/>
    <m/>
    <x v="79"/>
    <x v="223"/>
    <s v="S10775340003"/>
    <s v="COB"/>
    <n v="1077534"/>
    <m/>
    <s v="||TRANSFERENCIA DE FONDOS SEGÚN MENSAJES SWIFT N°21115 Y 21114 DE LA FECHA Y NOTA CITE: DGAC/3568/2023 (HRE-TGL-9395) DE FECHA 15/06/2023 DE LA DIRECCIÓN GENERAL DE AERONÁUTICA CIVIL. (SECTOR PÚBLICO). DÉBITO DE LA LIBRETA 00117012001 DGAC, REPOSICIÓN DE ÚTILES DE ESCRITORIO."/>
    <m/>
    <m/>
    <m/>
    <m/>
    <m/>
    <m/>
    <n v="50"/>
    <n v="0"/>
    <s v="NO_CONCILIADO"/>
    <m/>
    <m/>
  </r>
  <r>
    <x v="78"/>
    <m/>
    <x v="78"/>
    <x v="223"/>
    <s v="F0015072"/>
    <s v="DAU"/>
    <n v="7127315"/>
    <m/>
    <s v="A:00373024105 Débito Automático al GAM Exaltación, por incumplimiento al Convenio Intergubernativo de Financiamiento FDI/CONV/Nº461/2017 de fecha 20 de octubre de 2017, suscrito entre el Fondo de Desarrollo Indígena y el GAM Exaltación, para el proyecto “Mejoramiento de la Ganadería Bovina en 2 Comunidades, Distrito Rogaguado, Municipio Exaltación Beni”."/>
    <m/>
    <m/>
    <m/>
    <m/>
    <m/>
    <m/>
    <n v="0"/>
    <n v="263421.59999999998"/>
    <s v="NO_CONCILIADO"/>
    <m/>
    <m/>
  </r>
  <r>
    <x v="78"/>
    <m/>
    <x v="78"/>
    <x v="223"/>
    <s v="F0015072"/>
    <s v="DAU"/>
    <n v="7127483"/>
    <m/>
    <s v="A:00373024105 Débito Automático al GAM Riberalta, por incumplimiento al Convenio Intergubernativo de Financiamiento FDI/CONV/Nº219/2019 de fecha 22 de mayo de 2019, suscrito entre el Fondo de Desarrollo Indígena y el GAM Riberalta, para el proyecto “Implementación Ganadera en Comunidades Indígenas del Municipio Riberalta”."/>
    <m/>
    <m/>
    <m/>
    <m/>
    <m/>
    <m/>
    <n v="0"/>
    <n v="647024.80000000005"/>
    <s v="NO_CONCILIADO"/>
    <m/>
    <m/>
  </r>
  <r>
    <x v="49"/>
    <m/>
    <x v="49"/>
    <x v="223"/>
    <s v="G25196220002"/>
    <s v="CRV"/>
    <n v="2519622"/>
    <m/>
    <s v="TRANSFERENCIA DEL EXTERIOR SEGUN SWIFT NO.21060 Y NO.21059 DE FECHA 14/12/2023 ORDENANTE: COMERCIAL MINERALS CO (ANTOFAGASTA CHILE) REF.: CRED D0433470782501 - 0464420 LIB. 00597012001 RECURSOS PROPIOS VENTAS YLB"/>
    <m/>
    <m/>
    <m/>
    <m/>
    <m/>
    <m/>
    <n v="0"/>
    <n v="502152"/>
    <s v="NO_CONCILIADO"/>
    <m/>
    <m/>
  </r>
  <r>
    <x v="87"/>
    <m/>
    <x v="87"/>
    <x v="223"/>
    <s v="G25196240002"/>
    <s v="CRV"/>
    <n v="2519624"/>
    <m/>
    <s v="TRANSFERENCIA DEL EXTERIOR SEGUN SWIFT NO.21125 DE FECHA 14/12/2023 ORDENANTE: CONSULADO GENERAL DE BOLIVIA BARCELONA-ESPAÑA LIB. 00340012005 SEGIP - RECAUDACION EXTERIOR - CEDULAS DE IDENTIDAD"/>
    <m/>
    <m/>
    <m/>
    <m/>
    <m/>
    <m/>
    <n v="0"/>
    <n v="41921.46"/>
    <s v="NO_CONCILIADO"/>
    <m/>
    <m/>
  </r>
  <r>
    <x v="87"/>
    <m/>
    <x v="87"/>
    <x v="223"/>
    <s v="G25196260002"/>
    <s v="CRV"/>
    <n v="2519626"/>
    <m/>
    <s v="TRANSFERENCIA DEL EXTERIOR SEGUN SWIFT NO.21124 DE FECHA 14/12/2023 ORDENANTE: CONSULADO GENERAL DE BOLIVIA BARCELONA-ESPAÑA LIB. 00340012004 SEGIP-RECAUDACION EXTERIOR-LICENCIAS DE CONDUCIR"/>
    <m/>
    <m/>
    <m/>
    <m/>
    <m/>
    <m/>
    <n v="0"/>
    <n v="11648.28"/>
    <s v="NO_CONCILIADO"/>
    <m/>
    <m/>
  </r>
  <r>
    <x v="49"/>
    <m/>
    <x v="49"/>
    <x v="223"/>
    <s v="G25196230001"/>
    <s v="CVD"/>
    <n v="2519623"/>
    <m/>
    <s v="COBRO COSTOS DE PAPELERIA SEGUN TRANSFERENCIA DEL EXTERIOR POR ORDEN DE COMERCIAL MINERALS CO (ANTOFAGASTA CHILE) REF.: CRED D0433470782501 - 0464420 LIB. 00597012001 RECURSOS PROPIOS VENTAS YLB"/>
    <m/>
    <m/>
    <m/>
    <m/>
    <m/>
    <m/>
    <n v="50"/>
    <n v="0"/>
    <s v="NO_CONCILIADO"/>
    <m/>
    <m/>
  </r>
  <r>
    <x v="87"/>
    <m/>
    <x v="87"/>
    <x v="223"/>
    <s v="G25196250001"/>
    <s v="CVD"/>
    <n v="2519625"/>
    <m/>
    <s v="COBRO COSTOS DE PAPELERIA SEGUN TRANSFERENCIA DEL EXTERIOR POR ORDEN DE CONSULADO GENERAL DE BOLIVIA BARCELONA-ESPAÑA LIB. 00340012003 RECAUDACION EXTRANJERIA - C.I. -L.C."/>
    <m/>
    <m/>
    <m/>
    <m/>
    <m/>
    <m/>
    <n v="50"/>
    <n v="0"/>
    <s v="NO_CONCILIADO"/>
    <m/>
    <m/>
  </r>
  <r>
    <x v="87"/>
    <m/>
    <x v="87"/>
    <x v="223"/>
    <s v="G25196270001"/>
    <s v="CVD"/>
    <n v="2519627"/>
    <m/>
    <s v="COBRO COSTOS DE PAPELERIA SEGUN TRANSFERENCIA DEL EXTERIOR POR ORDEN DE CONSULADO GENERAL DE BOLIVIA BARCELONA-ESPAÑA LIB. 00340012003 RECAUDACION EXTRANJERIA - C.I. -L.C."/>
    <m/>
    <m/>
    <m/>
    <m/>
    <m/>
    <m/>
    <n v="50"/>
    <n v="0"/>
    <s v="NO_CONCILIADO"/>
    <m/>
    <m/>
  </r>
  <r>
    <x v="79"/>
    <m/>
    <x v="79"/>
    <x v="223"/>
    <s v="S10775810003"/>
    <s v="COB"/>
    <n v="1077581"/>
    <m/>
    <s v="||TRANSFERENCIA DE FONDOS S/G MENSAJES SWIFT NROS. 21143 Y 21141 DE LA FECHA Y NOTA CITE DGAC/3568/2023 DE F.15.06.2023 (HRE-TGL-9395) DE LA DIRECCION GENERAL DE AERONAUTICA CIVIL (SECTOR PÚBLICO). DEBITO DE LA LIBRETA 0117012001 DGAC, REPOSICIÓN DE ÚTILES DE ESCRITORIO."/>
    <m/>
    <m/>
    <m/>
    <m/>
    <m/>
    <m/>
    <n v="50"/>
    <n v="0"/>
    <s v="NO_CONCILIADO"/>
    <m/>
    <m/>
  </r>
  <r>
    <x v="15"/>
    <m/>
    <x v="15"/>
    <x v="223"/>
    <s v="S10775840001"/>
    <s v="COB"/>
    <n v="1077584"/>
    <m/>
    <s v="'COBRO DE'||UTILES DE ESCRITORIO POR EL COMPROBANTE NRO. 1077582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23"/>
    <s v="S10775010001"/>
    <s v="COB"/>
    <n v="1077501"/>
    <m/>
    <s v="||COMISION TRANSFERENCIA FONDOS AL EXTERIOR 0,10% S/USD 4.249.921,68 REEM. GASTOS COMUNICACION BS220.- Y EMISION COMPROBANTE CONTABLE BS50.- REF: PAGO 1 LC I-2023-02 P/C YPFB A/F CUÑADO S.A.U. EN COMPLEMENTO A COMPROBANTE S-1077499 DE LA FECHA. LIB: 00513072001 YPFB-OPERACIONES GNRGD. REF: COMISIONES PAGO 1 LC I-2023-02."/>
    <m/>
    <m/>
    <m/>
    <m/>
    <m/>
    <m/>
    <n v="29424.45"/>
    <n v="0"/>
    <s v="NO_CONCILIADO"/>
    <m/>
    <m/>
  </r>
  <r>
    <x v="78"/>
    <m/>
    <x v="78"/>
    <x v="223"/>
    <s v="J05782940002"/>
    <s v="NTE"/>
    <n v="7187873"/>
    <m/>
    <s v="A:00373024101 A: 00373024101 Transferencia de recursos para gastos de funcionamiento del FDI, correspondiente al mes noviembre 2023, en virtud al Informe MEFP/VTCP/DGPOT/UPCFTGN/INF/N° 121/2023, H.R. 389-7-D."/>
    <m/>
    <m/>
    <m/>
    <m/>
    <m/>
    <m/>
    <n v="0"/>
    <n v="820139.42"/>
    <s v="NO_CONCILIADO"/>
    <m/>
    <m/>
  </r>
  <r>
    <x v="78"/>
    <m/>
    <x v="78"/>
    <x v="223"/>
    <s v="J05782950002"/>
    <s v="NTE"/>
    <n v="7187938"/>
    <m/>
    <s v="A:00373024104 A: 00373024104 Transferencia de recursos al FDI para las UNIBOL en aplicación a los D.S. Nros. 29664 de 02 de agosto de 2008 y 2493 de 26 de agosto de 2015, correspondiente al mes de Noviembre 2023, en virtud al Informe MEFP/VTCP/DGPOT/UPCFTGN/INF/N°120/2023, H.R. 389-8-D"/>
    <m/>
    <m/>
    <m/>
    <m/>
    <m/>
    <m/>
    <n v="0"/>
    <n v="2733798.06"/>
    <s v="NO_CONCILIADO"/>
    <m/>
    <m/>
  </r>
  <r>
    <x v="77"/>
    <m/>
    <x v="77"/>
    <x v="224"/>
    <s v="O21615820002"/>
    <s v="BOD"/>
    <n v="2161582"/>
    <m/>
    <s v="00099021001 DEPOSITO DE EFECTIVO, DEPOSITANTE: EDIVERTO CAYO MIRANDA SANTOS, CONCEPTO: DEVOLUCION DE PASAJES AEREOS, CUENTA DE DEPOSITO: CUENTA UNICA DEL TESORO/DJBR"/>
    <m/>
    <m/>
    <m/>
    <m/>
    <m/>
    <m/>
    <n v="0"/>
    <n v="851"/>
    <s v="NO_CONCILIADO"/>
    <m/>
    <m/>
  </r>
  <r>
    <x v="80"/>
    <m/>
    <x v="80"/>
    <x v="224"/>
    <s v="O21615840002"/>
    <s v="BOD"/>
    <n v="2161584"/>
    <m/>
    <s v="00099021001 DEPOSITO DE EFECTIVO, DEPOSITANTE: CECILIA ALEJANDRA RIOS TERAN, CONCEPTO: RESTITUCION &quot; PROGRAMA 100 BECAS DE ESTUDIO PARA LA SOBERANIA CIENTIFICA Y TECNOLOGICA&quot;, CUENTA DE DEPOSITO: CUENTA UNICA DEL TESORO"/>
    <m/>
    <m/>
    <m/>
    <m/>
    <m/>
    <m/>
    <n v="0"/>
    <n v="4500"/>
    <s v="NO_CONCILIADO"/>
    <m/>
    <m/>
  </r>
  <r>
    <x v="80"/>
    <m/>
    <x v="80"/>
    <x v="224"/>
    <s v="O21616300002"/>
    <s v="BOD"/>
    <n v="2161630"/>
    <m/>
    <s v="00099021001 DEPOSITO DE EFECTIVO, DEPOSITANTE: CLAUDIO CESAR CLAROS OLIVARES, CONCEPTO: DEVOLUCION DE BECA DE ESTUDIO CONTRATO DGESU-025/2018 DE CLAUDIO CESAR CLAROS OLIVARES, CUENTA DE DEPOSITO: CUENTA UNICA DEL TESORO"/>
    <m/>
    <m/>
    <m/>
    <m/>
    <m/>
    <m/>
    <n v="0"/>
    <n v="12761.4"/>
    <s v="NO_CONCILIADO"/>
    <m/>
    <m/>
  </r>
  <r>
    <x v="41"/>
    <m/>
    <x v="41"/>
    <x v="224"/>
    <s v="O21616780002"/>
    <s v="BOD"/>
    <n v="2161678"/>
    <m/>
    <s v="00099021001 DEPOSITO DE EFECTIVO, DEPOSITANTE: MINISTERIO DE SALUD Y DEPORTES, CONCEPTO: DEVOLUCION DE SUELDOS Y SALARIOS, CUENTA DE DEPOSITO: CUENTA UNICA DEL TESORO"/>
    <m/>
    <m/>
    <m/>
    <m/>
    <m/>
    <m/>
    <n v="0"/>
    <n v="2931.14"/>
    <s v="NO_CONCILIADO"/>
    <m/>
    <m/>
  </r>
  <r>
    <x v="41"/>
    <m/>
    <x v="41"/>
    <x v="224"/>
    <s v="O21616790002"/>
    <s v="BOD"/>
    <n v="2161679"/>
    <m/>
    <s v="00099021001 DEPOSITO DE EFECTIVO, DEPOSITANTE: MINISTERIO DE SALUD Y DEPORTES, CONCEPTO: DEVOLUCION DE SUELDOS Y SALARIOS, CUENTA DE DEPOSITO: CUENTA UNICA DEL TESORO"/>
    <m/>
    <m/>
    <m/>
    <m/>
    <m/>
    <m/>
    <n v="0"/>
    <n v="3997"/>
    <s v="NO_CONCILIADO"/>
    <m/>
    <m/>
  </r>
  <r>
    <x v="102"/>
    <m/>
    <x v="102"/>
    <x v="224"/>
    <s v="O21616890002"/>
    <s v="BOD"/>
    <n v="2161689"/>
    <m/>
    <s v="00594012001 DEPOSITO DE EFECTIVO, DEPOSITANTE: DANTE FEDOR JUSTINIANO SEGALES, CONCEPTO: DEVOLUCION PARCIAL DE VIATICOS, POR EL VIAJE A PUERTO BUSCH SANTA CRUZ, DEL 6 AL 9 DE DIC DE 2023, CUENTA DE DEPOSITO: CUENTA UNICA DEL TESORO"/>
    <m/>
    <m/>
    <m/>
    <m/>
    <m/>
    <m/>
    <n v="0"/>
    <n v="736.5"/>
    <s v="NO_CONCILIADO"/>
    <m/>
    <m/>
  </r>
  <r>
    <x v="102"/>
    <m/>
    <x v="102"/>
    <x v="224"/>
    <s v="O21616900002"/>
    <s v="BOD"/>
    <n v="2161690"/>
    <m/>
    <s v="00594012001 DEPOSITO DE EFECTIVO, DEPOSITANTE: BRYAN ANTONIO ESCALANTE PEREZ, CONCEPTO: DEVOLUCION PARCIAL DE VIATICOS POR EL VIAJE A PUERTO BUSCH SANTA CRUZ, DEL 6 AL 9 DE DIC DE 2023, CUENTA DE DEPOSITO: CUENTA UNICA DEL TESORO"/>
    <m/>
    <m/>
    <m/>
    <m/>
    <m/>
    <m/>
    <n v="0"/>
    <n v="586.5"/>
    <s v="NO_CONCILIADO"/>
    <m/>
    <m/>
  </r>
  <r>
    <x v="0"/>
    <m/>
    <x v="0"/>
    <x v="224"/>
    <s v="O21616960002"/>
    <s v="BOD"/>
    <n v="2161696"/>
    <m/>
    <s v="00099021001 DEPOSITO DE EFECTIVO, DEPOSITANTE: FLASH SERVICES SRL, CONCEPTO: DEVOLUCIOM DE FONDOS PAGO DE LA EMPRESA DE CURIER FLASH SERVICES SRL NIT 387518021 GESTION 2022, CUENTA DE DEPOSITO: CUENTA UNICA DEL TESORO"/>
    <m/>
    <m/>
    <m/>
    <m/>
    <m/>
    <m/>
    <n v="0"/>
    <n v="723"/>
    <s v="NO_CONCILIADO"/>
    <m/>
    <m/>
  </r>
  <r>
    <x v="103"/>
    <m/>
    <x v="103"/>
    <x v="224"/>
    <s v="O21617080002"/>
    <s v="BOD"/>
    <n v="2161708"/>
    <m/>
    <s v="00422012001 DEPOSITO DE EFECTIVO, DEPOSITANTE: ANA MARISOL MAMANI BAUTISTA, CONCEPTO: DEVOLUCION DE FRACCION DE AGUINALDO, CUENTA DE DEPOSITO: CUENTA UNICA DEL TESORO"/>
    <m/>
    <m/>
    <m/>
    <m/>
    <m/>
    <m/>
    <n v="0"/>
    <n v="400.27"/>
    <s v="NO_CONCILIADO"/>
    <m/>
    <m/>
  </r>
  <r>
    <x v="77"/>
    <m/>
    <x v="77"/>
    <x v="224"/>
    <s v="O21617140002"/>
    <s v="BOD"/>
    <n v="2161714"/>
    <m/>
    <s v="00099021001 DEPOSITO DE EFECTIVO, DEPOSITANTE: EJERCITO DE BOLIVIA, CONCEPTO: REVERSION SERVICIOS BASICOS, CUENTA DE DEPOSITO: CUENTA UNICA DEL TESORO"/>
    <m/>
    <m/>
    <m/>
    <m/>
    <m/>
    <m/>
    <n v="0"/>
    <n v="8.6999999999999993"/>
    <s v="NO_CONCILIADO"/>
    <m/>
    <m/>
  </r>
  <r>
    <x v="60"/>
    <m/>
    <x v="60"/>
    <x v="224"/>
    <s v="B21615370002"/>
    <s v="BOD"/>
    <n v="2161537"/>
    <m/>
    <s v="00212014306 DEP.DE CHEQ.AJENOS,RET.DE CAM.,CONCEPTO: DEVOLUCION LUIS ALBERTO LAUREAN FLORES-DOBLE PERCEPCION,DEP.: RESP. TESORERIA-C. SALCEDO , PROCEDENCIA: BANCO UNION S.A., CHEQUE: 5886, FECHA DE EMISION:13/12/2023"/>
    <m/>
    <m/>
    <m/>
    <m/>
    <m/>
    <m/>
    <n v="0"/>
    <n v="6379.2"/>
    <s v="NO_CONCILIADO"/>
    <m/>
    <m/>
  </r>
  <r>
    <x v="60"/>
    <m/>
    <x v="60"/>
    <x v="224"/>
    <s v="B21615390002"/>
    <s v="BOD"/>
    <n v="2161539"/>
    <m/>
    <s v="00212014306 DEP.DE CHEQ.AJENOS,RET.DE CAM.,CONCEPTO: DEVOLUCION DESCUENTOS CONSULTORES DE LINEA DEL 01/11/2023 AL 30/11/2023,DEP.: RESP. TESORERIA-C. SALCEDO , PROCEDENCIA: BANCO UNION S.A., CHEQUE: 5882, FECHA DE EMISION:13/12/2023"/>
    <m/>
    <m/>
    <m/>
    <m/>
    <m/>
    <m/>
    <n v="0"/>
    <n v="21841.52"/>
    <s v="NO_CONCILIADO"/>
    <m/>
    <m/>
  </r>
  <r>
    <x v="60"/>
    <m/>
    <x v="60"/>
    <x v="224"/>
    <s v="B21615410002"/>
    <s v="BOD"/>
    <n v="2161541"/>
    <m/>
    <s v="00212012001 DEP.DE CHEQ.AJENOS,RET.DE CAM.,CONCEPTO: DEVOLUCION CREDITO FISCAL FACTURA N°991 DA-6,DEP.: RESP. TESORERIA-C. SALCEDO , PROCEDENCIA: BANCO UNION S.A., CHEQUE: 5885, FECHA DE EMISION:13/12/2023"/>
    <m/>
    <m/>
    <m/>
    <m/>
    <m/>
    <m/>
    <n v="0"/>
    <n v="78"/>
    <s v="NO_CONCILIADO"/>
    <m/>
    <m/>
  </r>
  <r>
    <x v="41"/>
    <m/>
    <x v="41"/>
    <x v="224"/>
    <s v="B21615710002"/>
    <s v="BOD"/>
    <n v="2161571"/>
    <m/>
    <s v="00046184201 DEP.DE CHEQ.AJENOS,RET.DE CAM.,CONCEPTO: DEVOLUCION DE PAGOS,DEP.: CENETROP-MSYD , PROCEDENCIA: BANCO UNION S.A., CHEQUE: 41, FECHA DE EMISION:11/12/2023"/>
    <m/>
    <m/>
    <m/>
    <m/>
    <m/>
    <m/>
    <n v="0"/>
    <n v="2014"/>
    <s v="NO_CONCILIADO"/>
    <m/>
    <m/>
  </r>
  <r>
    <x v="84"/>
    <m/>
    <x v="84"/>
    <x v="224"/>
    <s v="B21616090002"/>
    <s v="BOD"/>
    <n v="2161609"/>
    <m/>
    <s v="00155012001 DEP.DE CHEQ.AJENOS,RET.DE CAM.,CONCEPTO: DESCUENTOS PERMISOS SON GOCE DE HABERES NOVIEMBRE 2023,DEP.: DIRNOPLU , PROCEDENCIA: BANCO UNION S.A., CHEQUE: 894, FECHA DE EMISION:14/12/2023"/>
    <m/>
    <m/>
    <m/>
    <m/>
    <m/>
    <m/>
    <n v="0"/>
    <n v="453.34"/>
    <s v="NO_CONCILIADO"/>
    <m/>
    <m/>
  </r>
  <r>
    <x v="41"/>
    <m/>
    <x v="41"/>
    <x v="224"/>
    <s v="B21616000002"/>
    <s v="BOD"/>
    <n v="2161600"/>
    <m/>
    <s v="00099021001 DEP.DE CHEQ.AJENOS,RET.DE CAM.,CONCEPTO: MARIOLY MARCANI FLORES,DEP.: BANCO UNION S.A. , PROCEDENCIA: BANCO UNION S.A., CHEQUE: 196947, FECHA DE EMISION:15/12/2023/DJBR"/>
    <m/>
    <m/>
    <m/>
    <m/>
    <m/>
    <m/>
    <n v="0"/>
    <n v="6133.6"/>
    <s v="NO_CONCILIADO"/>
    <m/>
    <m/>
  </r>
  <r>
    <x v="104"/>
    <m/>
    <x v="104"/>
    <x v="224"/>
    <s v="B21616080002"/>
    <s v="BOD"/>
    <n v="2161608"/>
    <m/>
    <s v="00099021001 DEP.DE CHEQ.AJENOS,RET.DE CAM.,CONCEPTO: REEMBOLSO POR INCAPACIDAD TEMPORAL OCTUBRE/23 AUTORIDAD DE FISCALIZACION DE ELECTRICIDAD,DEP.: CAJA DE SALUD DE LA BANCA PRIVADA , PROCEDENCIA: BANCO NACIONAL DE BOLIVIA S.A., CHEQUE: 9856988, FECHA DE EMISION"/>
    <m/>
    <m/>
    <m/>
    <m/>
    <m/>
    <m/>
    <n v="0"/>
    <n v="5051.3500000000004"/>
    <s v="NO_CONCILIADO"/>
    <m/>
    <m/>
  </r>
  <r>
    <x v="84"/>
    <m/>
    <x v="84"/>
    <x v="224"/>
    <s v="B21616120002"/>
    <s v="BOD"/>
    <n v="2161612"/>
    <m/>
    <s v="00155012001 DEP.DE CHEQ.AJENOS,RET.DE CAM.,CONCEPTO: SANCION DISCIPLINARIA A NOTARIO JUAN CARLOS CESPEDES RUIZ,DEP.: DIRNOPLU , PROCEDENCIA: BANCO UNION S.A., CHEQUE: 898, FECHA DE EMISION:14/12/2023"/>
    <m/>
    <m/>
    <m/>
    <m/>
    <m/>
    <m/>
    <n v="0"/>
    <n v="4724"/>
    <s v="NO_CONCILIADO"/>
    <m/>
    <m/>
  </r>
  <r>
    <x v="105"/>
    <m/>
    <x v="105"/>
    <x v="224"/>
    <s v="B21616130002"/>
    <s v="BOD"/>
    <n v="2161613"/>
    <m/>
    <s v="00099021001 DEP.DE CHEQ.AJENOS,RET.DE CAM.,CONCEPTO: REEMBOLSO POR INCAPACIDAD TEMPORAL OCTUBRE/23 CONTRALORIA GENERAL DEL ESTADO,DEP.: CAJA DE SALUD DE LA BANCA PRIVADA , PROCEDENCIA: BANCO NACIONAL DE BOLIVIA S.A., CHEQUE: 9856703, FECHA DE EMISION:14/12/2023"/>
    <m/>
    <m/>
    <m/>
    <m/>
    <m/>
    <m/>
    <n v="0"/>
    <n v="22592.55"/>
    <s v="NO_CONCILIADO"/>
    <m/>
    <m/>
  </r>
  <r>
    <x v="82"/>
    <m/>
    <x v="82"/>
    <x v="224"/>
    <s v="B21616150002"/>
    <s v="BOD"/>
    <n v="2161615"/>
    <m/>
    <s v="00595012002 DEP.DE CHEQ.AJENOS,RET.DE CAM.,CONCEPTO: REEMBOLSO POR INCAPACIDAD TEMPORAL SEPTIEMBRE/23,DEP.: CAJA DE SALUD DE LA BANCA PRIVADA , PROCEDENCIA: BANCO NACIONAL DE BOLIVIA S.A., CHEQUE: 9856689, FECHA DE EMISION:14/12/2023"/>
    <m/>
    <m/>
    <m/>
    <m/>
    <m/>
    <m/>
    <n v="0"/>
    <n v="7972.81"/>
    <s v="NO_CONCILIADO"/>
    <m/>
    <m/>
  </r>
  <r>
    <x v="105"/>
    <m/>
    <x v="105"/>
    <x v="224"/>
    <s v="B21616170002"/>
    <s v="BOD"/>
    <n v="2161617"/>
    <m/>
    <s v="00099021001 DEP.DE CHEQ.AJENOS,RET.DE CAM.,CONCEPTO: REEMBOLSO POR INCAPACIDAD TEMPORAL SEPTIEMBRE/23 CONTRALORIA GENERAL DEL ESTADO,DEP.: CAJA DE SALUD DE LA BANCA PRIVADA , PROCEDENCIA: BANCO NACIONAL DE BOLIVIA S.A., CHEQUE: 9856500, FECHA DE EMISION:14/12/20"/>
    <m/>
    <m/>
    <m/>
    <m/>
    <m/>
    <m/>
    <n v="0"/>
    <n v="20448.77"/>
    <s v="NO_CONCILIADO"/>
    <m/>
    <m/>
  </r>
  <r>
    <x v="104"/>
    <m/>
    <x v="104"/>
    <x v="224"/>
    <s v="B21616200002"/>
    <s v="BOD"/>
    <n v="2161620"/>
    <m/>
    <s v="00099021001 DEP.DE CHEQ.AJENOS,RET.DE CAM.,CONCEPTO: REEMBOLSO POR INCAPACIDAD TEMPORAL SEPTIEMBRE/23 AUTORIDAD DE FISCALIZACION DE ELECTRICIDAD,DEP.: CAJA DE SALUD DE LA BANCA PRIVADA"/>
    <m/>
    <m/>
    <m/>
    <m/>
    <m/>
    <m/>
    <n v="0"/>
    <n v="5033.6000000000004"/>
    <s v="NO_CONCILIADO"/>
    <m/>
    <m/>
  </r>
  <r>
    <x v="82"/>
    <m/>
    <x v="82"/>
    <x v="224"/>
    <s v="B21616210002"/>
    <s v="BOD"/>
    <n v="2161621"/>
    <m/>
    <s v="00595012002 DEP.DE CHEQ.AJENOS,RET.DE CAM.,CONCEPTO: REEMBOLSO POR INCAPACIDAD TEMPORAL OCTUBRE/23 GESTORA PUBLICA DE LA SEGURIDAD SOCIAL,DEP.: CAJA DE SALUD DE LA BANCA PRIVADA , PROCEDENCIA: BANCO NACIONAL DE BOLIVIA S.A., CHEQUE: 9857020, FECHA DE EMISION:14/"/>
    <m/>
    <m/>
    <m/>
    <m/>
    <m/>
    <m/>
    <n v="0"/>
    <n v="9703.2800000000007"/>
    <s v="NO_CONCILIADO"/>
    <m/>
    <m/>
  </r>
  <r>
    <x v="65"/>
    <m/>
    <x v="65"/>
    <x v="224"/>
    <s v="B21616320002"/>
    <s v="BOD"/>
    <n v="2161632"/>
    <m/>
    <s v="00099021001 DEP.DE CHEQ.AJENOS,RET.DE CAM.,CONCEPTO: DEPÓSITO POR CONCEPTO DE DEVOLUCION DE SALDOS POR EXCLUSION DE BIENES-PÓLIZA DE SEGUROS ADEMAF,DEP.: LA BOLIVIANA CIACRUZ DE SEGUROS Y REASEGUROS S.A."/>
    <m/>
    <m/>
    <m/>
    <m/>
    <m/>
    <m/>
    <n v="0"/>
    <n v="1633.5"/>
    <s v="NO_CONCILIADO"/>
    <m/>
    <m/>
  </r>
  <r>
    <x v="2"/>
    <m/>
    <x v="2"/>
    <x v="224"/>
    <s v="B21616360002"/>
    <s v="BOD"/>
    <n v="2161636"/>
    <m/>
    <s v="00086038010 DEP.DE CHEQ.AJENOS,RET.DE CAM.,CONCEPTO: INGRESO: TERCER DESEMBOLSO FONDO CANASTA MOORE,DEP.: SERNAP , PROCEDENCIA: BANCO BISA S.A., CHEQUE: 2888, FECHA DE EMISION:14/12/2023"/>
    <m/>
    <m/>
    <m/>
    <m/>
    <m/>
    <m/>
    <n v="0"/>
    <n v="137000"/>
    <s v="NO_CONCILIADO"/>
    <m/>
    <m/>
  </r>
  <r>
    <x v="2"/>
    <m/>
    <x v="2"/>
    <x v="224"/>
    <s v="B21616380002"/>
    <s v="BOD"/>
    <n v="2161638"/>
    <m/>
    <s v="00086038010 DEP.DE CHEQ.AJENOS,RET.DE CAM.,CONCEPTO: INGRESO: TERCER DESEMBOLSO FONDO CANASTA MOORE,DEP.: SERNAP , PROCEDENCIA: BANCO BISA S.A., CHEQUE: 2886, FECHA DE EMISION:14/12/2023"/>
    <m/>
    <m/>
    <m/>
    <m/>
    <m/>
    <m/>
    <n v="0"/>
    <n v="137000"/>
    <s v="NO_CONCILIADO"/>
    <m/>
    <m/>
  </r>
  <r>
    <x v="2"/>
    <m/>
    <x v="2"/>
    <x v="224"/>
    <s v="B21616410002"/>
    <s v="BOD"/>
    <n v="2161641"/>
    <m/>
    <s v="00086038010 DEP.DE CHEQ.AJENOS,RET.DE CAM.,CONCEPTO: INGRESO: TERCER DESEMBOLSO FONDO CANASTA MOORE,DEP.: SERNAP , PROCEDENCIA: BANCO BISA S.A., CHEQUE: 2887, FECHA DE EMISION:14/12/2023"/>
    <m/>
    <m/>
    <m/>
    <m/>
    <m/>
    <m/>
    <n v="0"/>
    <n v="60388"/>
    <s v="NO_CONCILIADO"/>
    <m/>
    <m/>
  </r>
  <r>
    <x v="86"/>
    <m/>
    <x v="86"/>
    <x v="224"/>
    <s v="B21616520002"/>
    <s v="BOD"/>
    <n v="2161652"/>
    <m/>
    <s v="00580012001 DEP.DE CHEQ.AJENOS,RET.DE CAM.,CONCEPTO: DEVOLUCION REFRIGERIO PAGADOS EN DEMASIA,DEP.: DEPÓSITOS ADUANEROS BOLIVIANOS , PROCEDENCIA: BANCO UNION S.A., CHEQUE: 1251, FECHA DE EMISION:14/12/2023"/>
    <m/>
    <m/>
    <m/>
    <m/>
    <m/>
    <m/>
    <n v="0"/>
    <n v="72"/>
    <s v="NO_CONCILIADO"/>
    <m/>
    <m/>
  </r>
  <r>
    <x v="86"/>
    <m/>
    <x v="86"/>
    <x v="224"/>
    <s v="B21616530002"/>
    <s v="BOD"/>
    <n v="2161653"/>
    <m/>
    <s v="00580012001 DEP.DE CHEQ.AJENOS,RET.DE CAM.,CONCEPTO: MULTAS SUBARRENDATARIOS MESES ABRIL , AGOSTO Y OCTUBRE 2023,DEP.: DEPÓSITOS ADUANEROS BOLIVIANOS , PROCEDENCIA: BANCO UNION S.A., CHEQUE: 1252, FECHA DE EMISION:14/12/2023"/>
    <m/>
    <m/>
    <m/>
    <m/>
    <m/>
    <m/>
    <n v="0"/>
    <n v="138.87"/>
    <s v="NO_CONCILIADO"/>
    <m/>
    <m/>
  </r>
  <r>
    <x v="106"/>
    <m/>
    <x v="106"/>
    <x v="224"/>
    <s v="B21616630002"/>
    <s v="BOD"/>
    <n v="2161663"/>
    <m/>
    <s v="00099021001 DEP.DE CHEQ.AJENOS,RET.DE CAM.,CONCEPTO: INCAPACIDAD TEMPORAL DE LA CAJA PETROLERA DE SALUD,DEP.: AUTORIDAD DE FISCALIZACION DEL JUEGO , PROCEDENCIA: BANCO UNION S.A., CHEQUE: 2792, FECHA DE EMISION:14/12/2023"/>
    <m/>
    <m/>
    <m/>
    <m/>
    <m/>
    <m/>
    <n v="0"/>
    <n v="955.25"/>
    <s v="NO_CONCILIADO"/>
    <m/>
    <m/>
  </r>
  <r>
    <x v="88"/>
    <m/>
    <x v="88"/>
    <x v="224"/>
    <s v="Q19261620002"/>
    <s v="CRV"/>
    <n v="1926162"/>
    <m/>
    <s v="NUMERO DE LIBRETA CUT: 03420102001 OPERACIÓN E18 TRANSFERENCIA DEL SISTEMA FINANCIERO POR CUENTA DE TERCEROS A LA CUT TRANSFERENCIA DE RECURSOS DEL FIDEICOMISO AEVIVIENDA"/>
    <m/>
    <m/>
    <m/>
    <m/>
    <m/>
    <m/>
    <n v="0"/>
    <n v="1645617.44"/>
    <s v="NO_CONCILIADO"/>
    <m/>
    <m/>
  </r>
  <r>
    <x v="45"/>
    <m/>
    <x v="45"/>
    <x v="224"/>
    <s v="Q19263090002"/>
    <s v="CRV"/>
    <n v="1926309"/>
    <m/>
    <s v="NUMERO DE LIBRETA CUT: 00099021001 OPERACIÓN E75 TRANSFERENCIA DE LA CUENTA FISCAL BUN A LA CUT EN MN TRANSFERENCIA DE FONDOS A SOLICITUD DE: GOB. AUTONOMO MCPAL. DE VILLA TUNARI, CITE: G.A.M.V.T. NÂ° 1863/2023 CUENTA CUT 3987069001 LIBRETA NÂ° 00099021001"/>
    <m/>
    <m/>
    <m/>
    <m/>
    <m/>
    <m/>
    <n v="0"/>
    <n v="11843.93"/>
    <s v="NO_CONCILIADO"/>
    <m/>
    <m/>
  </r>
  <r>
    <x v="66"/>
    <m/>
    <x v="66"/>
    <x v="224"/>
    <s v="Q19263190002"/>
    <s v="CRV"/>
    <n v="1926319"/>
    <m/>
    <s v="NUMERO DE LIBRETA CUT: 00572019202 OPERACIÓN E82 TRANSFERENCIA BDP FINPRO A LA CUT DESEMBOLSO 10 FINPRO NRO 25 IMPLEMENTACION PLANTA PISCICOLA EN LA AMAZONIA OP.20024"/>
    <m/>
    <m/>
    <m/>
    <m/>
    <m/>
    <m/>
    <n v="0"/>
    <n v="151038.17000000001"/>
    <s v="NO_CONCILIADO"/>
    <m/>
    <m/>
  </r>
  <r>
    <x v="15"/>
    <m/>
    <x v="15"/>
    <x v="224"/>
    <s v="G25211060001"/>
    <s v="CVD"/>
    <n v="2521106"/>
    <m/>
    <s v="COBRO COSTOS DE PAPELERIA SEGUN TRANSFERENCIA DEL EXTERIOR POR ORDEN DE PETROLEOS DEL NORTE S.A.C.I. (PARAGUAY/PEDRO JUAN CABALLERO) REF.: S06334834E4E01 - 0485225 FECHA VALOR 14/12/2023 LIB. 00513062002 YPFB - EXPORTACIÓN DE GLP Y OTROS-BOLIVIANOS"/>
    <m/>
    <m/>
    <m/>
    <m/>
    <m/>
    <m/>
    <n v="50"/>
    <n v="0"/>
    <s v="NO_CONCILIADO"/>
    <m/>
    <m/>
  </r>
  <r>
    <x v="15"/>
    <m/>
    <x v="15"/>
    <x v="224"/>
    <s v="G25211080001"/>
    <s v="CVD"/>
    <n v="2521108"/>
    <m/>
    <s v="COBRO COSTOS DE PAPELERIA SEGUN TRANSFERENCIA DEL EXTERIOR POR ORDEN DE GAS CORONA SAECA (ASUNCION PARAGUAY) REF.: S063348356DE01 - 0490240 FECHA VALOR 14/12/2023 LIB. 00513062002 YPFB - EXPORTACIÓN DE GLP Y OTROS-BOLIVIANOS"/>
    <m/>
    <m/>
    <m/>
    <m/>
    <m/>
    <m/>
    <n v="50"/>
    <n v="0"/>
    <s v="NO_CONCILIADO"/>
    <m/>
    <m/>
  </r>
  <r>
    <x v="76"/>
    <m/>
    <x v="76"/>
    <x v="224"/>
    <s v="G25211100001"/>
    <s v="CVD"/>
    <n v="2521110"/>
    <m/>
    <s v="COBRO COSTOS DE PAPELERIA POR REGULARIZACION DE TRANSFERENCIA DEL EXTERIOR POR ORDEN DE EMBAJADA DE BOLIVIA, QUITO-ECUADOR. REF.: RECAUDACIONES GE TRN/20231214-00267463 LIB. 00010011102 MIN.RELACIONES EXTERIORES - GESTORIA CONSULAR LEY Nº 3108"/>
    <m/>
    <m/>
    <m/>
    <m/>
    <m/>
    <m/>
    <n v="50"/>
    <n v="0"/>
    <s v="NO_CONCILIADO"/>
    <m/>
    <m/>
  </r>
  <r>
    <x v="76"/>
    <m/>
    <x v="76"/>
    <x v="224"/>
    <s v="G25211140001"/>
    <s v="CVD"/>
    <n v="2521114"/>
    <m/>
    <s v="COBRO COSTOS DE PAPELERIA POR REGULARIZACION DE TRANSFERENCIA DEL EXTERIOR POR ORDEN DE CONSULADO DE BOLIVIA EN ESPAÑA VALENCIA REF.: RECAUDACION GESTORÍA CONSULAR POR EL MES DE NOVIEMBRE 2023 LIB. 00010011102 MIN.RELACIONES EXTERIORES - GESTORIA CONSULAR LEY Nº 3108"/>
    <m/>
    <m/>
    <m/>
    <m/>
    <m/>
    <m/>
    <n v="50"/>
    <n v="0"/>
    <s v="NO_CONCILIADO"/>
    <m/>
    <m/>
  </r>
  <r>
    <x v="76"/>
    <m/>
    <x v="76"/>
    <x v="224"/>
    <s v="G25211160001"/>
    <s v="CVD"/>
    <n v="2521116"/>
    <m/>
    <s v="COBRO COSTOS DE PAPELERIA POR REGULARIZACION DE TRANSFERENCIA DEL EXTERIOR POR ORDEN DE EMBAJADA DE BOLIVIA EN BERLIN ALEMANIA REF.: RECAUDACION GESTORÍA CONSULAR POR EL MES DE NOVIEMBRE 2023 LIB. 00010011102 MIN.RELACIONES EXTERIORES - GESTORIA CONSULAR LEY Nº 3108"/>
    <m/>
    <m/>
    <m/>
    <m/>
    <m/>
    <m/>
    <n v="50"/>
    <n v="0"/>
    <s v="NO_CONCILIADO"/>
    <m/>
    <m/>
  </r>
  <r>
    <x v="76"/>
    <m/>
    <x v="76"/>
    <x v="224"/>
    <s v="G25211180001"/>
    <s v="CVD"/>
    <n v="2521118"/>
    <m/>
    <s v="COBRO COSTOS DE PAPELERIA POR REGULARIZACION DE TRANSFERENCIA DEL EXTERIOR POR ORDEN DE CONSULADO DE BOLIVIA EN BILBAO ESPAÑA REF.: RECAUDACION GESTORÍA CONSULAR POR EL MES DE NOVIEMBRE 2023 LIB. 00010011102 MIN.RELACIONES EXTERIORES - GESTORIA CONSULAR LEY Nº 3108"/>
    <m/>
    <m/>
    <m/>
    <m/>
    <m/>
    <m/>
    <n v="50"/>
    <n v="0"/>
    <s v="NO_CONCILIADO"/>
    <m/>
    <m/>
  </r>
  <r>
    <x v="49"/>
    <m/>
    <x v="49"/>
    <x v="224"/>
    <s v="S10776360001"/>
    <s v="COB"/>
    <n v="1077636"/>
    <m/>
    <s v="||REGISTRO COBRO COMISION AVISO ENMIENDA CARTA DE CREDITO STANDBY BS220.-Y EMISION COMP.CONTABLE BS50.-REF.:BJM03LG000109100 (BCB:SB-R-2018-19) A/F YACIMIENTOS DE LITIO BOLIVIANOS,EN COMPL.A COMP.1077635,15/12/23. LIB.00597019202 YLB-DES.INT.SALMUERA SALAR DE UYUNI PLANTA IND.REF.:COMIS.ENM SBLC BJM03LG000109100"/>
    <m/>
    <m/>
    <m/>
    <m/>
    <m/>
    <m/>
    <n v="270"/>
    <n v="0"/>
    <s v="NO_CONCILIADO"/>
    <m/>
    <m/>
  </r>
  <r>
    <x v="49"/>
    <m/>
    <x v="49"/>
    <x v="224"/>
    <s v="S10776590001"/>
    <s v="COB"/>
    <n v="1077659"/>
    <m/>
    <s v="||REGISTRO COBRO COMISION AVISO ENMIENDA CARTA DE CREDITO STANDBY BS220.- Y EMISION COMP.CONTABLE BS50.- REF.: GC0226718000349 (BCB:SB-R-2018-18) A/F YACIMIENTOS DE LITIO BOLIVIANOS, S/G SWIFT N°21128, 14/12/2023. LIB. 00597019202 YLB-DES. INT. SALMUERA SALAR DE UYUNI PLANTA INDUSTRIAL REF: COMIS.ENMIENDA SBLC"/>
    <m/>
    <m/>
    <m/>
    <m/>
    <m/>
    <m/>
    <n v="270"/>
    <n v="0"/>
    <s v="NO_CONCILIADO"/>
    <m/>
    <m/>
  </r>
  <r>
    <x v="49"/>
    <m/>
    <x v="49"/>
    <x v="224"/>
    <s v="G25215580002"/>
    <s v="CRV"/>
    <n v="2521558"/>
    <m/>
    <s v="TRANSFERENCIA DEL EXTERIOR SEGUN SWIFT NO.21239 Y NO.20982 DE FECHA 15/12/2023 ORDENANTE: JIANGXI SANLI INTERNATIONAL TRADE CO. LTD REF.: CRED SAMPLE FEE BNY CUST RRN - FTS2312121538000 LIB. 00597012001 RECURSOS PROPIOS VENTAS YLB"/>
    <m/>
    <m/>
    <m/>
    <m/>
    <m/>
    <m/>
    <n v="0"/>
    <n v="583.1"/>
    <s v="NO_CONCILIADO"/>
    <m/>
    <m/>
  </r>
  <r>
    <x v="15"/>
    <m/>
    <x v="15"/>
    <x v="224"/>
    <s v="G25215520001"/>
    <s v="CVD"/>
    <n v="2521552"/>
    <m/>
    <s v="COBRO COSTOS DE PAPELERIA SEGUN TRANSFERENCIA DEL EXTERIOR POR ORDEN DE MGAS COMERCIALIZADORA DE GAS N, BRAZIL-RIO DE JANEIRO. FECHA VALOR 15/12/2023, REF.: INV EXB - MCI 03/23 LIB. 00513012007 YPFB - RECURSOS NACIONALIZACIÓN"/>
    <m/>
    <m/>
    <m/>
    <m/>
    <m/>
    <m/>
    <n v="50"/>
    <n v="0"/>
    <s v="NO_CONCILIADO"/>
    <m/>
    <m/>
  </r>
  <r>
    <x v="15"/>
    <m/>
    <x v="15"/>
    <x v="224"/>
    <s v="G25215570001"/>
    <s v="CVD"/>
    <n v="2521557"/>
    <m/>
    <s v="COBRO COSTOS DE PAPELERIA SEGUN TRANSFERENCIA DEL EXTERIOR POR ORDEN DE LATIN OIL S.A. (UY/MALDONADO) REF.: CRED IB23L1598284101 YPFB 9272023 FECHA VALOR 15/12/2023 LIB. 00513062002 YPFB - EXPORTACIÓN DE GLP Y OTROS-BOLIVIANOS"/>
    <m/>
    <m/>
    <m/>
    <m/>
    <m/>
    <m/>
    <n v="50"/>
    <n v="0"/>
    <s v="NO_CONCILIADO"/>
    <m/>
    <m/>
  </r>
  <r>
    <x v="49"/>
    <m/>
    <x v="49"/>
    <x v="224"/>
    <s v="G25215590001"/>
    <s v="CVD"/>
    <n v="2521559"/>
    <m/>
    <s v="COBRO COSTOS DE PAPELERIA SEGUN TRANSFERENCIA DEL EXTERIOR POR ORDEN DE JIANGXI SANLI INTERNATIONAL TRADE CO. LTD REF.: CRED SAMPLE FEE BNY CUST RRN - FTS2312121538000 LIB. 00597012001 RECURSOS PROPIOS VENTAS YLB"/>
    <m/>
    <m/>
    <m/>
    <m/>
    <m/>
    <m/>
    <n v="50"/>
    <n v="0"/>
    <s v="NO_CONCILIADO"/>
    <m/>
    <m/>
  </r>
  <r>
    <x v="102"/>
    <m/>
    <x v="102"/>
    <x v="224"/>
    <s v="S10777140002"/>
    <s v="CRV"/>
    <n v="1077714"/>
    <m/>
    <s v="||TRANSFERENCIA DE FONDOS S/G MENSAJES SWIFTS NROS.21220-21221 EN ATENCION A CORREO ELECTRONICO ENVIADA POR ADMINISTRACIÓN DE SERVICIOS PORTUARIOS-BOLIVIA. A LA CUT LIBRETA N°00594012001 ASP-B FONDO DE OPERACIONES, P/TALSEN INTERNATIONAL GROUP LIMITED."/>
    <m/>
    <m/>
    <m/>
    <m/>
    <m/>
    <m/>
    <n v="0"/>
    <n v="3633.19"/>
    <s v="NO_CONCILIADO"/>
    <m/>
    <m/>
  </r>
  <r>
    <x v="15"/>
    <m/>
    <x v="15"/>
    <x v="224"/>
    <s v="S10776850001"/>
    <s v="COB"/>
    <n v="1077685"/>
    <m/>
    <s v="'COBRO DE'||ÚTILES DE ESCRITORIO POR EL COMPROBANTE N°1077682 SEGÚN NOTA CITE: PRS/GAFC-1382 DFC-423/2023 DE FECHA 14/06/2023 (HRE-TGL-9344) DE YACIMIENTOS PETROLÍFEROS FISCALES BOLIVIANOS. (SECTOR PÚBLICO). DÉBITO DE LA LIBRETA 00513022001 YPFB - OPERACIONES, REPOSICIÓN DE ÚTILES DE ESCRITORIO."/>
    <m/>
    <m/>
    <m/>
    <m/>
    <m/>
    <m/>
    <n v="50"/>
    <n v="0"/>
    <s v="NO_CONCILIADO"/>
    <m/>
    <m/>
  </r>
  <r>
    <x v="102"/>
    <m/>
    <x v="102"/>
    <x v="224"/>
    <s v="S10777140003"/>
    <s v="COB"/>
    <n v="1077714"/>
    <m/>
    <s v="||TRANSFERENCIA DE FONDOS S/G MENSAJES SWIFTS NROS.21220-21221 EN ATENCION A CORREO ELECTRONICO ENVIADA POR ADMINISTRACIÓN DE SERVICIOS PORTUARIOS-BOLIVIA. DEBITO DE LA CUT LIBRETA N°00594012001 ASP-B FONDO DE OPERACIONES, COBRO DE ÚTILES DE ESCRITORIO"/>
    <m/>
    <m/>
    <m/>
    <m/>
    <m/>
    <m/>
    <n v="50"/>
    <n v="0"/>
    <s v="NO_CONCILIADO"/>
    <m/>
    <m/>
  </r>
  <r>
    <x v="79"/>
    <m/>
    <x v="79"/>
    <x v="224"/>
    <s v="S10777320003"/>
    <s v="COB"/>
    <n v="1077732"/>
    <m/>
    <s v="||TRANSFERENCIA DE FONDOS S/G MENSAJE SWIFTS NROS.21249-21250, EN ATENCION A NOTA: DGAC/3568/2023 DE F.15/6/2023 (HRE-TGL-9395) ENVIADO POR LA DIRECCION GENERAL DE AERONAUTICA CIVIL (SECTOR PÚBLICO). DEBITO DE LA LIBRETA 00117012001 DGAC, REPOSICION ÚTILES DE ESCRITORIO."/>
    <m/>
    <m/>
    <m/>
    <m/>
    <m/>
    <m/>
    <n v="50"/>
    <n v="0"/>
    <s v="NO_CONCILIADO"/>
    <m/>
    <m/>
  </r>
  <r>
    <x v="69"/>
    <m/>
    <x v="69"/>
    <x v="224"/>
    <s v="S10777380004"/>
    <s v="COB"/>
    <n v="1077738"/>
    <m/>
    <s v="||VENTA DE DIVISAS S/G NOTA MHE/EECGNV/2023-0011 F.5/12/23 Y ASIG. DIV. P/MEFP COD.048848-19971 POR USD 3.107.224,71 Y COD.048849-19972 POR USD 875.675,29 REF:MHE-EEC-GNV A/F INPROCIL S.A. COM.EMI. LC 0,15% POR 198 DIAS REEMB.GTS.COM BS220.- Y EMI. CBTE.CONT. BS50.- REF: I-2023-57. LIB:00078034201 MHE-EEC-GNV FONDO DE CONVERSION DE VEHICULOS"/>
    <m/>
    <m/>
    <m/>
    <m/>
    <m/>
    <m/>
    <n v="22811.21"/>
    <n v="0"/>
    <s v="NO_CONCILIADO"/>
    <m/>
    <m/>
  </r>
  <r>
    <x v="94"/>
    <m/>
    <x v="94"/>
    <x v="224"/>
    <s v="S10777550001"/>
    <s v="DEV"/>
    <n v="1077755"/>
    <m/>
    <s v="||TRANSFERENCIA DE FONDOS SEGÚN NOTA CITE: MEFP/VTCP/DGCP/UF/N° 920/2023 (HRE-TSO-1650), DÉBITO AUTOMÁTICO A LA EMPRESA PÚBLICA NACIONAL ESTRATÉGICA BOLIVIANA DE AVIACIÓN EN FAVOR DEL FIDEICOMISO FINPRO. DÉBITO DE LA LIBRETA N°00578012002 BOA-BOLIVIANA DE AVIACIÓN-INGRESOS"/>
    <m/>
    <m/>
    <m/>
    <m/>
    <m/>
    <m/>
    <n v="461825"/>
    <n v="0"/>
    <s v="NO_CONCILIADO"/>
    <m/>
    <m/>
  </r>
  <r>
    <x v="94"/>
    <m/>
    <x v="94"/>
    <x v="224"/>
    <s v="S10777570001"/>
    <s v="COB"/>
    <n v="1077757"/>
    <m/>
    <s v="'COBRO DE'||ÚTILES DE ESCRITORIO POR EL COMPROBANTE N°1077755 Y NOTA CITE: MEFP/VTCP/DGCP/UF/N° 920/2023 DE LA FECHA DEL MINISTERIO DE ECONOMÍA Y FINANZAS PÚBLICAS (HRE-TSO-1650). DEB.DE LA LIB.N°00578012002 BOA-BOLIVIANA DE AVIACION-INGRESOS,REP.DE ÚTILES DE ESCRIT"/>
    <m/>
    <m/>
    <m/>
    <m/>
    <m/>
    <m/>
    <n v="50"/>
    <n v="0"/>
    <s v="NO_CONCILIADO"/>
    <m/>
    <m/>
  </r>
  <r>
    <x v="79"/>
    <m/>
    <x v="79"/>
    <x v="224"/>
    <s v="S10776560003"/>
    <s v="COB"/>
    <n v="1077656"/>
    <m/>
    <s v="||REGULARIZACIÓN DE NUESTRA OPERACIÓN N°1076176 DE FECHA 05/12/2023 SEGÚN NOTAS CITE: DGAC/51874/2023 DE FECHA 13/12/2023 (HRE-TSO-1631) Y CAR/DGE-UNC N°0272/2023 DE FECHA 14/12/2023 (HRE-TSO-1644) (ORIGINAL CURSA EN COMPROBANTE N°1077655). (SECTOR PÚBLICO). DÉBITO DE LA LIBRETA 00117012001 DGAC, REPOSICIÓN DE ÚTILES DE ESCRITORIO."/>
    <m/>
    <m/>
    <m/>
    <m/>
    <m/>
    <m/>
    <n v="50"/>
    <n v="0"/>
    <s v="NO_CONCILIADO"/>
    <m/>
    <m/>
  </r>
  <r>
    <x v="79"/>
    <m/>
    <x v="79"/>
    <x v="224"/>
    <s v="S10776840003"/>
    <s v="COB"/>
    <n v="1077684"/>
    <m/>
    <s v="||REGULARIZACIÓN DE NUESTRA OPERACIÓN NRO.1076191 DE F.05/12/2023 EN ATENCIÓN A NOTA CITE DGAC/51874/2023 DE F.13/12/2023 (HRE-TSO-1631) ENVIADA POR LA DGAC, ORIGINAL CURSA EN COMPROBANTE NRO.1077656 DE LA FECHA. Y NOTA CITE CAR/DGE-UNC N°0272/2023 (HRE-TSO-1644) ENVIADA POR NAABOL. DEBITO DE LA LIBRETA 0117012001 DGAC, REPOSICIÓN DE ÚTILES DE ESCRITORIO."/>
    <m/>
    <m/>
    <m/>
    <m/>
    <m/>
    <m/>
    <n v="50"/>
    <n v="0"/>
    <s v="NO_CONCILIADO"/>
    <m/>
    <m/>
  </r>
  <r>
    <x v="79"/>
    <m/>
    <x v="79"/>
    <x v="224"/>
    <s v="S10777180003"/>
    <s v="COB"/>
    <n v="1077718"/>
    <m/>
    <s v="||REG.DE NUESTRA OPERACIÓN NRO.1076188 DE F.5/12/2023 S/G NOTAS DGAC/51874/2023 DE FECHA 13/12/2023 (HRE-TSO-1631) (ORIG.CURSA EN EL CBTE.N°1077656) Y CAR/DGE-UNC N°0272/2023 DE F.14/12/2023 (HRE-TSO-1644). DEBITO DE LA LIBRETA 00117012001 DGAC, REPOSICION DE UTILES DE ESCRITORIO."/>
    <m/>
    <m/>
    <m/>
    <m/>
    <m/>
    <m/>
    <n v="50"/>
    <n v="0"/>
    <s v="NO_CONCILIADO"/>
    <m/>
    <m/>
  </r>
  <r>
    <x v="15"/>
    <m/>
    <x v="15"/>
    <x v="224"/>
    <s v="S10777810001"/>
    <s v="COB"/>
    <n v="1077781"/>
    <m/>
    <s v="'COBRO DE'||ÚTILES DE ESCRITORIO POR EL COMPROBANTE N°1077780 SEGÚN NOTA CITE: GAFC-3120/DFC/URTE-0564/2023 DE LA FECHA (HRE-TSO-1655) ENVIADA POR YACIMIENTOS PETROLÍFEROS FISCALES BOLIVIANOS. (SECTOR PÚBLICO). DÉBITO DE LA LIBRETA 00513022001 YPFB - OPERACIONES, REPOSICIÓN DE ÚTILES DE ESCRITORIO."/>
    <m/>
    <m/>
    <m/>
    <m/>
    <m/>
    <m/>
    <n v="50"/>
    <n v="0"/>
    <s v="NO_CONCILIADO"/>
    <m/>
    <m/>
  </r>
  <r>
    <x v="41"/>
    <m/>
    <x v="41"/>
    <x v="225"/>
    <s v="O21619300002"/>
    <s v="BOD"/>
    <n v="2161930"/>
    <m/>
    <s v="00046171101 DEPOSITO DE EFECTIVO, DEPOSITANTE: SUPERMARCAS, CONCEPTO: SANCION JURIDICA POR FALTA DE LETRERO DE RAZON SOCIAL RES. ADM. N°S/219, CUENTA DE DEPOSITO: CUENTA UNICA DEL TESORO"/>
    <m/>
    <m/>
    <m/>
    <m/>
    <m/>
    <m/>
    <n v="0"/>
    <n v="500"/>
    <s v="NO_CONCILIADO"/>
    <m/>
    <m/>
  </r>
  <r>
    <x v="41"/>
    <m/>
    <x v="41"/>
    <x v="225"/>
    <s v="O21619490002"/>
    <s v="BOD"/>
    <n v="2161949"/>
    <m/>
    <s v="00046171101 DEPOSITO DE EFECTIVO, DEPOSITANTE: ESBAFOX SRL, CONCEPTO: PRIMERA CUOTA PLAN DE PAGOS SANCION PECUNIARIA POR FALTA DE REGENTE FARMACEUTICO SEGUN RES ADM S/202, CUENTA DE DEPOSITO: CUENTA UNICA DEL TESORO"/>
    <m/>
    <m/>
    <m/>
    <m/>
    <m/>
    <m/>
    <n v="0"/>
    <n v="500"/>
    <s v="NO_CONCILIADO"/>
    <m/>
    <m/>
  </r>
  <r>
    <x v="107"/>
    <m/>
    <x v="107"/>
    <x v="225"/>
    <s v="O21619570002"/>
    <s v="BOD"/>
    <n v="2161957"/>
    <m/>
    <s v="00070011102 DEPOSITO DE EFECTIVO, DEPOSITANTE: FIDELIA VERONICA ESPEJO LIMA, CONCEPTO: PAGO FACTURA NAABOL, CUENTA DE DEPOSITO: CUENTA UNICA DEL TESORO"/>
    <m/>
    <m/>
    <m/>
    <m/>
    <m/>
    <m/>
    <n v="0"/>
    <n v="15"/>
    <s v="NO_CONCILIADO"/>
    <m/>
    <m/>
  </r>
  <r>
    <x v="52"/>
    <m/>
    <x v="52"/>
    <x v="225"/>
    <s v="O21620230002"/>
    <s v="BOD"/>
    <n v="2162023"/>
    <m/>
    <s v="00099021001 DEPOSITO DE EFECTIVO, DEPOSITANTE: REVERSION DE SALDOS FONDO PROLECHE, CONCEPTO: POR DIFERENCIA DE SALDOS, CUENTA DE DEPOSITO: CUENTA UNICA DEL TESORO"/>
    <m/>
    <m/>
    <m/>
    <m/>
    <m/>
    <m/>
    <n v="0"/>
    <n v="5.08"/>
    <s v="NO_CONCILIADO"/>
    <m/>
    <m/>
  </r>
  <r>
    <x v="99"/>
    <m/>
    <x v="99"/>
    <x v="225"/>
    <s v="O21620410002"/>
    <s v="BOD"/>
    <n v="2162041"/>
    <m/>
    <s v="00292032001 DEPOSITO DE EFECTIVO, DEPOSITANTE: VIAS BOLIVIA, CONCEPTO: DEVOLUCION DE PAGO EN DEMASIA C-31 569 REGIONAL LA PAZ, CUENTA DE DEPOSITO: CUENTA UNICA DEL TESORO"/>
    <m/>
    <m/>
    <m/>
    <m/>
    <m/>
    <m/>
    <n v="0"/>
    <n v="20"/>
    <s v="NO_CONCILIADO"/>
    <m/>
    <m/>
  </r>
  <r>
    <x v="50"/>
    <m/>
    <x v="50"/>
    <x v="225"/>
    <s v="O21620780002"/>
    <s v="BOD"/>
    <n v="2162078"/>
    <m/>
    <s v="00099021001 DEPOSITO DE EFECTIVO, DEPOSITANTE: SENASIR, CONCEPTO: DUODECIMA DE AGUINALDO 2023, CUENTA DE DEPOSITO: CUENTA UNICA DEL TESORO"/>
    <m/>
    <m/>
    <m/>
    <m/>
    <m/>
    <m/>
    <n v="0"/>
    <n v="322.45999999999998"/>
    <s v="NO_CONCILIADO"/>
    <m/>
    <m/>
  </r>
  <r>
    <x v="68"/>
    <m/>
    <x v="68"/>
    <x v="225"/>
    <s v="O21620820002"/>
    <s v="BOD"/>
    <n v="2162082"/>
    <m/>
    <s v="00099021001 DEPOSITO DE EFECTIVO, DEPOSITANTE: CELSO MARCOS BRAVO GUZMAN, CONCEPTO: DEVOLUCION DE PASAJE 9302409335029 DE FECHA 09/03/2023 C-31 N°194, CUENTA DE DEPOSITO: CUENTA UNICA DEL TESORO/DJBR"/>
    <m/>
    <m/>
    <m/>
    <m/>
    <m/>
    <m/>
    <n v="0"/>
    <n v="304"/>
    <s v="NO_CONCILIADO"/>
    <m/>
    <m/>
  </r>
  <r>
    <x v="41"/>
    <m/>
    <x v="41"/>
    <x v="225"/>
    <s v="O21620840002"/>
    <s v="BOD"/>
    <n v="2162084"/>
    <m/>
    <s v="00046171101 DEPOSITO DE EFECTIVO, DEPOSITANTE: DISTRIBUIDORA NICOREY SRL, CONCEPTO: MULTA POR NO TENER LETRERO, CUENTA DE DEPOSITO: CUENTA UNICA DEL TESORO"/>
    <m/>
    <m/>
    <m/>
    <m/>
    <m/>
    <m/>
    <n v="0"/>
    <n v="500"/>
    <s v="NO_CONCILIADO"/>
    <m/>
    <m/>
  </r>
  <r>
    <x v="0"/>
    <m/>
    <x v="0"/>
    <x v="225"/>
    <s v="O21620980002"/>
    <s v="BOD"/>
    <n v="2162098"/>
    <m/>
    <s v="00099021001 DEPOSITO DE EFECTIVO, DEPOSITANTE: WILDER ISRAEL FUENTES GUTIERREZ, CONCEPTO: POR INCOMPATIBILIDAD SALARIAL DE LOS MESES FEBRERO, MARZO. ABRIL, MAYO, JUNIO Y JULIO DE 2023, CUENTA DE DEPOSITO: CUENTA UNICA DEL TESORO/DJBR"/>
    <m/>
    <m/>
    <m/>
    <m/>
    <m/>
    <m/>
    <n v="0"/>
    <n v="14643.4"/>
    <s v="NO_CONCILIADO"/>
    <m/>
    <m/>
  </r>
  <r>
    <x v="108"/>
    <m/>
    <x v="108"/>
    <x v="225"/>
    <s v="O21621340002"/>
    <s v="BOD"/>
    <n v="2162134"/>
    <m/>
    <s v="00053011103 DEPOSITO DE EFECTIVO, DEPOSITANTE: MCDYD-PAOLA ALEJANDRA CORTEZ CONDE, CONCEPTO: PERDIDA DE CREDENCIAL, CUENTA DE DEPOSITO: CUENTA UNICA DEL TESORO"/>
    <m/>
    <m/>
    <m/>
    <m/>
    <m/>
    <m/>
    <n v="0"/>
    <n v="32"/>
    <s v="NO_CONCILIADO"/>
    <m/>
    <m/>
  </r>
  <r>
    <x v="46"/>
    <m/>
    <x v="46"/>
    <x v="225"/>
    <s v="O21621350002"/>
    <s v="BOD"/>
    <n v="2162135"/>
    <m/>
    <s v="00099021001 DEPOSITO DE EFECTIVO, DEPOSITANTE: MINISTERIO DE DESARROLLO RURAL Y TIERRAS, CONCEPTO: REGULARIZACION DE CUENTAS POR COBRAR, CUENTA DE DEPOSITO: CUENTA UNICA DEL TESORO"/>
    <m/>
    <m/>
    <m/>
    <m/>
    <m/>
    <m/>
    <n v="0"/>
    <n v="15"/>
    <s v="NO_CONCILIADO"/>
    <m/>
    <m/>
  </r>
  <r>
    <x v="43"/>
    <m/>
    <x v="43"/>
    <x v="225"/>
    <s v="O21621680002"/>
    <s v="BOD"/>
    <n v="2162168"/>
    <m/>
    <s v="00132032001 DEPOSITO DE EFECTIVO, DEPOSITANTE: EDDY ANDRE ARZE ORGAZ, CONCEPTO: DEVOLUCION PASAJE EDDY ARZE ORGAZ, CUENTA DE DEPOSITO: CUENTA UNICA DEL TESORO"/>
    <m/>
    <m/>
    <m/>
    <m/>
    <m/>
    <m/>
    <n v="0"/>
    <n v="614"/>
    <s v="NO_CONCILIADO"/>
    <m/>
    <m/>
  </r>
  <r>
    <x v="4"/>
    <m/>
    <x v="4"/>
    <x v="225"/>
    <s v="B21619340002"/>
    <s v="BOD"/>
    <n v="2161934"/>
    <m/>
    <s v="00099021001 DEP.DE CHEQ.AJENOS,RET.DE CAM.,CONCEPTO: DEVOLUCION PLANILLA DE INCAPACIDAD SEGURO SOCIAL UNIVERSITARIO,DEP.: SEDES CBBA , PROCEDENCIA: BANCO UNION S.A., CHEQUE: 23435, FECHA DE EMISION:20/11/2023"/>
    <m/>
    <m/>
    <m/>
    <m/>
    <m/>
    <m/>
    <n v="0"/>
    <n v="19421.240000000002"/>
    <s v="NO_CONCILIADO"/>
    <m/>
    <m/>
  </r>
  <r>
    <x v="107"/>
    <m/>
    <x v="107"/>
    <x v="225"/>
    <s v="B21619820002"/>
    <s v="BOD"/>
    <n v="2161982"/>
    <m/>
    <s v="00070011102 DEP.DE CHEQ.AJENOS,RET.DE CAM.,CONCEPTO: DEVOLUCION DE PASAJES AEREOS GESTION 2011 SEGUN H.R. MTEPS/2023 22741,DEP.: MINISTERIO DE TRABAJO EMPLEO Y PREVISION SOCIAL , PROCEDENCIA: BANCO UNION S.A., CHEQUE: 11167, FECHA DE EMISION:15/12/2023"/>
    <m/>
    <m/>
    <m/>
    <m/>
    <m/>
    <m/>
    <n v="0"/>
    <n v="220"/>
    <s v="NO_CONCILIADO"/>
    <m/>
    <m/>
  </r>
  <r>
    <x v="106"/>
    <m/>
    <x v="106"/>
    <x v="225"/>
    <s v="B21619870002"/>
    <s v="BOD"/>
    <n v="2161987"/>
    <m/>
    <s v="00099021001 DEP.DE CHEQ.AJENOS,RET.DE CAM.,CONCEPTO: INCAPACIDAD TEMPORAL DE LA CAJA PETROLERA DE SALUD,DEP.: AUTORIDAD DE FISCALIZACION DEL JUEGO , PROCEDENCIA: BANCO UNION S.A., CHEQUE: 2795, FECHA DE EMISION:14/12/2023"/>
    <m/>
    <m/>
    <m/>
    <m/>
    <m/>
    <m/>
    <n v="0"/>
    <n v="771.81"/>
    <s v="NO_CONCILIADO"/>
    <m/>
    <m/>
  </r>
  <r>
    <x v="106"/>
    <m/>
    <x v="106"/>
    <x v="225"/>
    <s v="B21619880002"/>
    <s v="BOD"/>
    <n v="2161988"/>
    <m/>
    <s v="00099021001 DEP.DE CHEQ.AJENOS,RET.DE CAM.,CONCEPTO: INCAPACIDAD TEMPORAL DE LA CAJA PETROLERA DE SALUD,DEP.: AUTORIDAD DE FISCALIZACION DEL JUEGO , PROCEDENCIA: BANCO UNION S.A., CHEQUE: 2794, FECHA DE EMISION:14/12/2023"/>
    <m/>
    <m/>
    <m/>
    <m/>
    <m/>
    <m/>
    <n v="0"/>
    <n v="3134.25"/>
    <s v="NO_CONCILIADO"/>
    <m/>
    <m/>
  </r>
  <r>
    <x v="83"/>
    <m/>
    <x v="83"/>
    <x v="225"/>
    <s v="B21620140002"/>
    <s v="BOD"/>
    <n v="2162014"/>
    <m/>
    <s v="00290012001 DEP.DE CHEQ.AJENOS,RET.DE CAM.,CONCEPTO: TRAMITE N°9642219 OTROS INGRESOS,DEP.: SERVICIO DE IMPUESTOS NACIONALES , PROCEDENCIA: BANCO UNION S.A., CHEQUE: 7402, FECHA DE EMISION:12/12/2023"/>
    <m/>
    <m/>
    <m/>
    <m/>
    <m/>
    <m/>
    <n v="0"/>
    <n v="888"/>
    <s v="NO_CONCILIADO"/>
    <m/>
    <m/>
  </r>
  <r>
    <x v="83"/>
    <m/>
    <x v="83"/>
    <x v="225"/>
    <s v="B21620220002"/>
    <s v="BOD"/>
    <n v="2162022"/>
    <m/>
    <s v="00290012001 DEP.DE CHEQ.AJENOS,RET.DE CAM.,CONCEPTO: TRAMITE N°9732711 OTROS INGRESOS,DEP.: SERVICIO DE IMPUESTOS NACIONALES , PROCEDENCIA: BANCO UNION S.A., CHEQUE: 7403, FECHA DE EMISION:12/12/2023"/>
    <m/>
    <m/>
    <m/>
    <m/>
    <m/>
    <m/>
    <n v="0"/>
    <n v="1327"/>
    <s v="NO_CONCILIADO"/>
    <m/>
    <m/>
  </r>
  <r>
    <x v="48"/>
    <m/>
    <x v="48"/>
    <x v="225"/>
    <s v="B21620270002"/>
    <s v="BOD"/>
    <n v="2162027"/>
    <m/>
    <s v="00099021001 DEP.DE CHEQ.AJENOS,RET.DE CAM.,CONCEPTO: MIGUEL ANGEL MORALES ARACENA,DEP.: BANCO UNION S.A. , PROCEDENCIA: BANCO UNION S.A., CHEQUE: 196949, FECHA DE EMISION:18/12/2023/DJBR"/>
    <m/>
    <m/>
    <m/>
    <m/>
    <m/>
    <m/>
    <n v="0"/>
    <n v="14145.81"/>
    <s v="NO_CONCILIADO"/>
    <m/>
    <m/>
  </r>
  <r>
    <x v="46"/>
    <m/>
    <x v="46"/>
    <x v="225"/>
    <s v="B21620350002"/>
    <s v="BOD"/>
    <n v="2162035"/>
    <m/>
    <s v="00047137003 DEP.DE CHEQ.AJENOS,RET.DE CAM.,CONCEPTO: DEVOLUCION DE UOD LPZ POR SALDOS DE OPPS AL CIERRE DEL PROYECTO,DEP.: PROYECTO DE ALIANZAS RURALES , PROCEDENCIA: BANCO UNION S.A., CHEQUE: 83, FECHA DE EMISION:14/12/2023"/>
    <m/>
    <m/>
    <m/>
    <m/>
    <m/>
    <m/>
    <n v="0"/>
    <n v="10019"/>
    <s v="NO_CONCILIADO"/>
    <m/>
    <m/>
  </r>
  <r>
    <x v="9"/>
    <m/>
    <x v="9"/>
    <x v="225"/>
    <s v="B21620440002"/>
    <s v="BOD"/>
    <n v="2162044"/>
    <m/>
    <s v="00099021001 DEP.DE CHEQ.AJENOS,RET.DE CAM.,CONCEPTO: DEPÓSITO POR DOBLE PERCEPCION BENEFICIARIO: PASCUAL MARQUEZ TICONA,DEP.: GOBIERNO AUTONOMO MUNICIPAL DE LA PAZ , PROCEDENCIA: BANCO UNION S.A., CHEQUE: 68391, FECHA DE EMISION:16/12/2023"/>
    <m/>
    <m/>
    <m/>
    <m/>
    <m/>
    <m/>
    <n v="0"/>
    <n v="2143.4899999999998"/>
    <s v="NO_CONCILIADO"/>
    <m/>
    <m/>
  </r>
  <r>
    <x v="9"/>
    <m/>
    <x v="9"/>
    <x v="225"/>
    <s v="B21620450002"/>
    <s v="BOD"/>
    <n v="2162045"/>
    <m/>
    <s v="00099021001 DEP.DE CHEQ.AJENOS,RET.DE CAM.,CONCEPTO: DEPÓSITO POR DOBLE PERCEPCION BENEFICIARIO: PASCUAL MARUQEZ TICONA,DEP.: GOBIERNO AUTONOMO MUNICIPAL DE LA PAZ , PROCEDENCIA: BANCO UNION S.A., CHEQUE: 68392, FECHA DE EMISION:16/12/2023"/>
    <m/>
    <m/>
    <m/>
    <m/>
    <m/>
    <m/>
    <n v="0"/>
    <n v="2143.4899999999998"/>
    <s v="NO_CONCILIADO"/>
    <m/>
    <m/>
  </r>
  <r>
    <x v="8"/>
    <m/>
    <x v="8"/>
    <x v="225"/>
    <s v="S10778250001"/>
    <s v="COB"/>
    <n v="1077825"/>
    <m/>
    <s v="||COBRO DE ÚTILES DE ESCRITORIO POR REGULARIZACIÓN DE NUESTRO COMPROBANTE S-1076213 DE 5/12/2023 POR COBRO DE COMISIONES QUE EFECTÚA EL BANCO DE ESPAÑA POR PAGO DEL PRÉSTAMO FIDA E-7-BO SEGÚN NOTA MEFP /VTCP/DGCP/UODP/N° 1207/2023 DE 14/12/2023 LIBRETA 00099021001 TGN RECURSOS ORDINARIOS (3987) REF.: ÚTILES DE ESCRITORIO"/>
    <m/>
    <m/>
    <m/>
    <m/>
    <m/>
    <m/>
    <n v="50"/>
    <n v="0"/>
    <s v="NO_CONCILIADO"/>
    <m/>
    <m/>
  </r>
  <r>
    <x v="40"/>
    <m/>
    <x v="40"/>
    <x v="225"/>
    <s v="G25226780003"/>
    <s v="COB"/>
    <n v="2522678"/>
    <m/>
    <s v="TRANSFERENCIA RECIBIDA DEL EXTERIOR SEGÚN MENSAJES SWIFT Nos. 21324-21323 (REM.EXT.) DE FECHA 18-12-2023 POR DESEMBOLSO DE BID PRÉSTAMO 3540/BL-BO REQ 00024 BO 2023200279 LIBRETA N° 00291012002 ABC-RECURSOS PROPIOS REF.: UTILES DE ESCRITORIO"/>
    <m/>
    <m/>
    <m/>
    <m/>
    <m/>
    <m/>
    <n v="50"/>
    <n v="0"/>
    <s v="NO_CONCILIADO"/>
    <m/>
    <m/>
  </r>
  <r>
    <x v="45"/>
    <m/>
    <x v="45"/>
    <x v="225"/>
    <s v="Q19270750002"/>
    <s v="CRV"/>
    <n v="1927075"/>
    <m/>
    <s v="NUMERO DE LIBRETA CUT: 00099021001 OPERACIÓN E75 TRANSFERENCIA DE LA CUENTA FISCAL BUN A LA CUT EN MN TRANSFERENCIA DE FONDOS A SOLICITUD DE: GOB. AUTONOMO MCPAL. DE SIPE SIPE, CITE: GAMSS/DESP NÂ° 993/2023 CUENTA CUT 3987069001 LIBRETA NÂ° 00099021001"/>
    <m/>
    <m/>
    <m/>
    <m/>
    <m/>
    <m/>
    <n v="0"/>
    <n v="11438.76"/>
    <s v="NO_CONCILIADO"/>
    <m/>
    <m/>
  </r>
  <r>
    <x v="78"/>
    <m/>
    <x v="78"/>
    <x v="225"/>
    <s v="Q19270760002"/>
    <s v="CRV"/>
    <n v="1927076"/>
    <m/>
    <s v="NUMERO DE LIBRETA CUT: 00373024105 OPERACIÓN E75 TRANSFERENCIA DE LA CUENTA FISCAL BUN A LA CUT EN MN TRANSFERENCIA DE FONDOS A SOLICITUD DE: GOBIERNO AUTONOMO MUNICIPAL DE PUERTO RURRENABAQUE CITE: GAMR/MAE/OF. NÂ° 1148/2023 CUENTA CUT 3987 LIBRETA NÂ° 00373024105"/>
    <m/>
    <m/>
    <m/>
    <m/>
    <m/>
    <m/>
    <n v="0"/>
    <n v="1582.28"/>
    <s v="NO_CONCILIADO"/>
    <m/>
    <m/>
  </r>
  <r>
    <x v="49"/>
    <m/>
    <x v="49"/>
    <x v="225"/>
    <s v="G25232810002"/>
    <s v="CRV"/>
    <n v="2523281"/>
    <m/>
    <s v="TRANSFERENCIA DEL EXTERIOR SEGUN SWIFT NO.21325 Y NO.20983 DE FECHA 18/12/2023 ORDENANTE: JIANGXI SANLI INTERNATIONAL TRADE CO, LTD. REF.: CRED SAMPLE FEE BNY CUST RRN - FTS2312121568800 LIB. 00597012001 RECURSOS PROPIOS VENTAS YLB"/>
    <m/>
    <m/>
    <m/>
    <m/>
    <m/>
    <m/>
    <n v="0"/>
    <n v="1118.18"/>
    <s v="NO_CONCILIADO"/>
    <m/>
    <m/>
  </r>
  <r>
    <x v="15"/>
    <m/>
    <x v="15"/>
    <x v="225"/>
    <s v="G25232800001"/>
    <s v="CVD"/>
    <n v="2523280"/>
    <m/>
    <s v="COBRO COSTOS DE PAPELERIA SEGUN TRANSFERENCIA DEL EXTERIOR POR ORDEN DE COPA ENERGIA DISTRIBUIDORA DE GAS S.A. (BR/SAO PAULO) REF.: RED 924/2023 NNY CUST RRN F9S2312156952700 FECHA VALOR 15/12/2023 LIB. 00513062002 YPFB - EXPORTACIÓN DE GLP Y OTROS-BOLIVIANOS"/>
    <m/>
    <m/>
    <m/>
    <m/>
    <m/>
    <m/>
    <n v="50"/>
    <n v="0"/>
    <s v="NO_CONCILIADO"/>
    <m/>
    <m/>
  </r>
  <r>
    <x v="49"/>
    <m/>
    <x v="49"/>
    <x v="225"/>
    <s v="G25232820001"/>
    <s v="CVD"/>
    <n v="2523282"/>
    <m/>
    <s v="COBRO COSTOS DE PAPELERIA SEGUN TRANSFERENCIA DEL EXTERIOR POR ORDEN DE JIANGXI SANLI INTERNATIONAL TRADE CO, LTD. REF.: CRED SAMPLE FEE BNY CUST RRN - FTS2312121568800 LIB. 00597012001 RECURSOS PROPIOS VENTAS YLB"/>
    <m/>
    <m/>
    <m/>
    <m/>
    <m/>
    <m/>
    <n v="50"/>
    <n v="0"/>
    <s v="NO_CONCILIADO"/>
    <m/>
    <m/>
  </r>
  <r>
    <x v="15"/>
    <m/>
    <x v="15"/>
    <x v="225"/>
    <s v="S10778930001"/>
    <s v="COB"/>
    <n v="1077893"/>
    <m/>
    <s v="'COBRO DE'||UTILES DE ESCRITORIO POR EL COMPROBANTE NRO. 1077892 DE LA FECHA, S/G.NOTA PRS/GAFC-1382-DFC-423/2023 DE FECHA 14/6/2023 (HRE-TGL-2023-9344) ENVIADO POR YACIMIENTOS PETROLIFEROS FISCALES BOLIVIANOS. DÉBITO DE LA LIBRETA 00513022001 YPFB-&quot;OPERACIONES&quot; COBRO DE ÚTILES DE ESCRITORIO."/>
    <m/>
    <m/>
    <m/>
    <m/>
    <m/>
    <m/>
    <n v="50"/>
    <n v="0"/>
    <s v="NO_CONCILIADO"/>
    <m/>
    <m/>
  </r>
  <r>
    <x v="15"/>
    <m/>
    <x v="15"/>
    <x v="225"/>
    <s v="S10779070001"/>
    <s v="COB"/>
    <n v="1077907"/>
    <m/>
    <s v="'COBRO DE'||ÚTILES DE ESCRITORIO POR EL COMPROBANTE NRO.1077904 DE LA FECHA S/G. NOTA CITE PRS/GAFC-1382/2023 DFC-423/2023 DE F.14.06.2023 (HRE-TGL-9344), ENVIADA POR YACIMIENTOS PETROLIFEROS FISCALES BOLIVIANOS DEBITO DE LA LIBRETA 00513022001 YPFB  OPERACIONES"/>
    <m/>
    <m/>
    <m/>
    <m/>
    <m/>
    <m/>
    <n v="50"/>
    <n v="0"/>
    <s v="NO_CONCILIADO"/>
    <m/>
    <m/>
  </r>
  <r>
    <x v="79"/>
    <m/>
    <x v="79"/>
    <x v="225"/>
    <s v="S10779220003"/>
    <s v="COB"/>
    <n v="1077922"/>
    <m/>
    <s v="||TRANSFERENCIA DE FONDOS S/G MENSAJE SWIFTS NROS.21335-21336, EN ATENCION A NOTA: DGAC/3568/2023 DE F.15/6/2023 (HRE-TGL-9395) ENVIADO POR LA DIRECCION GENERAL DE AERONAUTICA CIVIL (SECTOR PÚBLICO). DEBITO DE LA LIBRETA 00117012001 DGAC, REPOSICION ÚTILES DE ESCRITORIO."/>
    <m/>
    <m/>
    <m/>
    <m/>
    <m/>
    <m/>
    <n v="50"/>
    <n v="0"/>
    <s v="NO_CONCILIADO"/>
    <m/>
    <m/>
  </r>
  <r>
    <x v="78"/>
    <m/>
    <x v="78"/>
    <x v="225"/>
    <s v="S10779550002"/>
    <s v="CRV"/>
    <n v="1077955"/>
    <m/>
    <s v="'TRANSFERENCIA DE FONDOS||P/ ORDEN DE PAGO S/G.NOTA CITE: MEFP/VTCP/DGAFT/UOIET/TES/N°3169/2023 DE F.24/12/2023 DEL MEFP (HRE-TSO-1541) Y CORREO ELECT.DEL BUN,POR INCUMPLIMIENTO A OBLI.DEL GAM MER,CORRESP.AL CONVENIO INTERGUBERNATIVO DE FINANCIAMIENTO FDI/CONV/N°424/2017 ABONO A LA LIB. N°00373024105 FDI-TRANSFERENCIAS PROGRAMAS Y/O PROYECTOS (TGN-IDH)"/>
    <m/>
    <m/>
    <m/>
    <m/>
    <m/>
    <m/>
    <n v="0"/>
    <n v="150000"/>
    <s v="NO_CONCILIADO"/>
    <m/>
    <m/>
  </r>
  <r>
    <x v="43"/>
    <m/>
    <x v="43"/>
    <x v="226"/>
    <s v="O21623480002"/>
    <s v="BOD"/>
    <n v="2162348"/>
    <m/>
    <s v="00132032001 DEPOSITO DE EFECTIVO, DEPOSITANTE: ESTEVEZ MERINO GARY EDMUNDO, CONCEPTO: DEVOLUCION 13% POR FACTURAS NO DECLARADAS DE NAABOL N°2315590, CUENTA DE DEPOSITO: CUENTA UNICA DEL TESORO"/>
    <m/>
    <m/>
    <m/>
    <m/>
    <m/>
    <m/>
    <n v="0"/>
    <n v="3.9"/>
    <s v="NO_CONCILIADO"/>
    <m/>
    <m/>
  </r>
  <r>
    <x v="43"/>
    <m/>
    <x v="43"/>
    <x v="226"/>
    <s v="O21623490002"/>
    <s v="BOD"/>
    <n v="2162349"/>
    <m/>
    <s v="00132032001 DEPOSITO DE EFECTIVO, DEPOSITANTE: ARZE ORGAZ EDDY ANDRE, CONCEPTO: DEVOLUCION 13% POR FACTURA NO DECLARADA DE NAABOL N° DE VUELO, CUENTA DE DEPOSITO: CUENTA UNICA DEL TESORO"/>
    <m/>
    <m/>
    <m/>
    <m/>
    <m/>
    <m/>
    <n v="0"/>
    <n v="1.95"/>
    <s v="NO_CONCILIADO"/>
    <m/>
    <m/>
  </r>
  <r>
    <x v="0"/>
    <m/>
    <x v="0"/>
    <x v="226"/>
    <s v="O21623880002"/>
    <s v="BOD"/>
    <n v="2162388"/>
    <m/>
    <s v="00099021001 DEPOSITO DE EFECTIVO, DEPOSITANTE: WILDER ISRAEL FUENTES GUTIERREZ, CONCEPTO: POR INCOMPATIBILIDAD SALARIAL DE LOS MESES DE AGOSTO, SEPTIEMBRE, OCTUBRE Y NOVIEMBRE 2023, CUENTA DE DEPOSITO: CUENTA UNICA DEL TESORO"/>
    <m/>
    <m/>
    <m/>
    <m/>
    <m/>
    <m/>
    <n v="0"/>
    <n v="9500"/>
    <s v="NO_CONCILIADO"/>
    <m/>
    <m/>
  </r>
  <r>
    <x v="108"/>
    <m/>
    <x v="108"/>
    <x v="226"/>
    <s v="O21624170002"/>
    <s v="BOD"/>
    <n v="2162417"/>
    <m/>
    <s v="00053014101 DEPOSITO DE EFECTIVO, DEPOSITANTE: MCDYD MILTON CONTRERAS O., CONCEPTO: DEVOLUCION DE SALDO FONDOS EN AVANCE, CUENTA DE DEPOSITO: CUENTA UNICA DEL TESORO"/>
    <m/>
    <m/>
    <m/>
    <m/>
    <m/>
    <m/>
    <n v="0"/>
    <n v="5040"/>
    <s v="NO_CONCILIADO"/>
    <m/>
    <m/>
  </r>
  <r>
    <x v="41"/>
    <m/>
    <x v="41"/>
    <x v="226"/>
    <s v="O21624350002"/>
    <s v="BOD"/>
    <n v="2162435"/>
    <m/>
    <s v="00046171101 DEPOSITO DE EFECTIVO, DEPOSITANTE: LIIVER HOUSE DENTAL MEDICAL SRL, CONCEPTO: AUSENCIA REGENTE FARMACEUTICO DIRECTOR TECNICO O CONTROL DE CALIDAD, CUENTA DE DEPOSITO: CUENTA UNICA DEL TESORO"/>
    <m/>
    <m/>
    <m/>
    <m/>
    <m/>
    <m/>
    <n v="0"/>
    <n v="500"/>
    <s v="NO_CONCILIADO"/>
    <m/>
    <m/>
  </r>
  <r>
    <x v="15"/>
    <m/>
    <x v="15"/>
    <x v="226"/>
    <s v="O21624380002"/>
    <s v="BOD"/>
    <n v="2162438"/>
    <m/>
    <s v="00513012003 DEPOSITO DE EFECTIVO, DEPOSITANTE: YPFB, CONCEPTO: DEVOLUCION DE VIATICOS EN DEMASIA, CUENTA DE DEPOSITO: CUENTA UNICA DEL TESORO"/>
    <m/>
    <m/>
    <m/>
    <m/>
    <m/>
    <m/>
    <n v="0"/>
    <n v="1044"/>
    <s v="NO_CONCILIADO"/>
    <m/>
    <m/>
  </r>
  <r>
    <x v="61"/>
    <m/>
    <x v="61"/>
    <x v="226"/>
    <s v="O21624940002"/>
    <s v="BOD"/>
    <n v="2162494"/>
    <m/>
    <s v="00283012003 DEPOSITO DE EFECTIVO, DEPOSITANTE: ADUANA NACIONAL, CONCEPTO: DEVOLUCION DE VIATICOS CORRESPONDIENTE A LA 2DA QUINCENA DE JULIO, CUENTA DE DEPOSITO: CUENTA UNICA DEL TESORO"/>
    <m/>
    <m/>
    <m/>
    <m/>
    <m/>
    <m/>
    <n v="0"/>
    <n v="150"/>
    <s v="NO_CONCILIADO"/>
    <m/>
    <m/>
  </r>
  <r>
    <x v="109"/>
    <m/>
    <x v="109"/>
    <x v="226"/>
    <s v="O21624950002"/>
    <s v="BOD"/>
    <n v="2162495"/>
    <m/>
    <s v="00573012001 DEPOSITO DE EFECTIVO, DEPOSITANTE: HERNAN CESAR ESCOBAR MAMANI, CONCEPTO: DEVOLUCION POR INSCRIPCION Y OTROS AL RUAT DE PUERTO QUIJARRO, CUENTA DE DEPOSITO: CUENTA UNICA DEL TESORO"/>
    <m/>
    <m/>
    <m/>
    <m/>
    <m/>
    <m/>
    <n v="0"/>
    <n v="1239"/>
    <s v="NO_CONCILIADO"/>
    <m/>
    <m/>
  </r>
  <r>
    <x v="0"/>
    <m/>
    <x v="0"/>
    <x v="226"/>
    <s v="O21625010002"/>
    <s v="BOD"/>
    <n v="2162501"/>
    <m/>
    <s v="00099021001 DEPOSITO DE EFECTIVO, DEPOSITANTE: WENDY MARIN MENDOZA, CONCEPTO: DEVOLUCION, CUENTA DE DEPOSITO: CUENTA UNICA DEL TESORO"/>
    <m/>
    <m/>
    <m/>
    <m/>
    <m/>
    <m/>
    <n v="0"/>
    <n v="550"/>
    <s v="NO_CONCILIADO"/>
    <m/>
    <m/>
  </r>
  <r>
    <x v="80"/>
    <m/>
    <x v="80"/>
    <x v="226"/>
    <s v="O21625240002"/>
    <s v="BOD"/>
    <n v="2162524"/>
    <m/>
    <s v="00016011101 DEPOSITO DE EFECTIVO, DEPOSITANTE: UNIBOL - A -&quot;TK&quot;, CONCEPTO: ALQUILER DE SALON &quot;&quot;PAYA&quot;&quot; DEL MINISTERIO DE EDUCACION, CUENTA DE DEPOSITO: CUENTA UNICA DEL TESORO"/>
    <m/>
    <m/>
    <m/>
    <m/>
    <m/>
    <m/>
    <n v="0"/>
    <n v="1000"/>
    <s v="NO_CONCILIADO"/>
    <m/>
    <m/>
  </r>
  <r>
    <x v="77"/>
    <m/>
    <x v="77"/>
    <x v="226"/>
    <s v="O21625250002"/>
    <s v="BOD"/>
    <n v="2162525"/>
    <m/>
    <s v="00099021001 DEPOSITO DE EFECTIVO, DEPOSITANTE: EDDY PACO RODRIGUEZ, CONCEPTO: DEVOLUCION DEL COSTO DEL PASAJE AEREO RUTA LA PAZ-SANTA CRUZ-LA PAZ, CUENTA DE DEPOSITO: CUENTA UNICA DEL TESORO/DJBR"/>
    <m/>
    <m/>
    <m/>
    <m/>
    <m/>
    <m/>
    <n v="0"/>
    <n v="871"/>
    <s v="NO_CONCILIADO"/>
    <m/>
    <m/>
  </r>
  <r>
    <x v="77"/>
    <m/>
    <x v="77"/>
    <x v="226"/>
    <s v="O21625300002"/>
    <s v="BOD"/>
    <n v="2162530"/>
    <m/>
    <s v="00099021001 DEPOSITO DE EFECTIVO, DEPOSITANTE: JHONATAN JOSE FLORES GONZALES, CONCEPTO: DEVOLUCION DEL COSTO DE PASAJE AEREO EN LA RUTA LA PAZ-SANTA CRUZ-LA PAZ, CUENTA DE DEPOSITO: CUENTA UNICA DEL TESORO/DJBR"/>
    <m/>
    <m/>
    <m/>
    <m/>
    <m/>
    <m/>
    <n v="0"/>
    <n v="1631"/>
    <s v="NO_CONCILIADO"/>
    <m/>
    <m/>
  </r>
  <r>
    <x v="77"/>
    <m/>
    <x v="77"/>
    <x v="226"/>
    <s v="O21625320002"/>
    <s v="BOD"/>
    <n v="2162532"/>
    <m/>
    <s v="00099021001 DEPOSITO DE EFECTIVO, DEPOSITANTE: JHONATAN JOSE FLORES GONZALES, CONCEPTO: DEVOLUCION DEL COSTO DE PASAJE AEREO, CUENTA DE DEPOSITO: CUENTA UNICA DEL TESORO/DJBR"/>
    <m/>
    <m/>
    <m/>
    <m/>
    <m/>
    <m/>
    <n v="0"/>
    <n v="595"/>
    <s v="NO_CONCILIADO"/>
    <m/>
    <m/>
  </r>
  <r>
    <x v="41"/>
    <m/>
    <x v="41"/>
    <x v="226"/>
    <s v="O21625350002"/>
    <s v="BOD"/>
    <n v="2162535"/>
    <m/>
    <s v="00046171101 DEPOSITO DE EFECTIVO, DEPOSITANTE: SURGIMED SRL, CONCEPTO: MS- AGEMED INGRESO POR VENTA DE SERVICIOS, CUENTA DE DEPOSITO: CUENTA UNICA DEL TESORO"/>
    <m/>
    <m/>
    <m/>
    <m/>
    <m/>
    <m/>
    <n v="0"/>
    <n v="3000"/>
    <s v="NO_CONCILIADO"/>
    <m/>
    <m/>
  </r>
  <r>
    <x v="85"/>
    <m/>
    <x v="85"/>
    <x v="226"/>
    <s v="O21625400002"/>
    <s v="BOD"/>
    <n v="2162540"/>
    <m/>
    <s v="00190012003 DEPOSITO DE EFECTIVO, DEPOSITANTE: HUGO MAMANI ORTIZ, CONCEPTO: DEVOLUCION DE RECURSOS, CUENTA DE DEPOSITO: CUENTA UNICA DEL TESORO"/>
    <m/>
    <m/>
    <m/>
    <m/>
    <m/>
    <m/>
    <n v="0"/>
    <n v="284.07"/>
    <s v="NO_CONCILIADO"/>
    <m/>
    <m/>
  </r>
  <r>
    <x v="99"/>
    <m/>
    <x v="99"/>
    <x v="226"/>
    <s v="O21625480002"/>
    <s v="BOD"/>
    <n v="2162548"/>
    <m/>
    <s v="00292032001 DEPOSITO DE EFECTIVO, DEPOSITANTE: ROSMER OSMAN ARDAYA CHOQUE, CONCEPTO: DEVOLUCION DE PAGO EN DEMASIA, CUENTA DE DEPOSITO: CUENTA UNICA DEL TESORO"/>
    <m/>
    <m/>
    <m/>
    <m/>
    <m/>
    <m/>
    <n v="0"/>
    <n v="60"/>
    <s v="NO_CONCILIADO"/>
    <m/>
    <m/>
  </r>
  <r>
    <x v="49"/>
    <m/>
    <x v="49"/>
    <x v="226"/>
    <s v="O21625510002"/>
    <s v="BOD"/>
    <n v="2162551"/>
    <m/>
    <s v="00597022001 DEPOSITO DE EFECTIVO, DEPOSITANTE: PETROQUIM SRL, CONCEPTO: DEVOLUCION DE GASTOS POR COMISION BANCARIA SEGUN FACT 75887, CUENTA DE DEPOSITO: CUENTA UNICA DEL TESORO"/>
    <m/>
    <m/>
    <m/>
    <m/>
    <m/>
    <m/>
    <n v="0"/>
    <n v="2363.2600000000002"/>
    <s v="NO_CONCILIADO"/>
    <m/>
    <m/>
  </r>
  <r>
    <x v="49"/>
    <m/>
    <x v="49"/>
    <x v="226"/>
    <s v="O21625520002"/>
    <s v="BOD"/>
    <n v="2162552"/>
    <m/>
    <s v="00597022001 DEPOSITO DE EFECTIVO, DEPOSITANTE: PETROQUIM SRL, CONCEPTO: DEVOLUCION DE GASTOS POR COMISION BANCARIA SEGUN FACT 75889, CUENTA DE DEPOSITO: CUENTA UNICA DEL TESORO"/>
    <m/>
    <m/>
    <m/>
    <m/>
    <m/>
    <m/>
    <n v="0"/>
    <n v="4160.1000000000004"/>
    <s v="NO_CONCILIADO"/>
    <m/>
    <m/>
  </r>
  <r>
    <x v="49"/>
    <m/>
    <x v="49"/>
    <x v="226"/>
    <s v="O21625530002"/>
    <s v="BOD"/>
    <n v="2162553"/>
    <m/>
    <s v="00597022001 DEPOSITO DE EFECTIVO, DEPOSITANTE: PETROQUIM SRL, CONCEPTO: DEVOLUCION DE GASTOS POR COMISION BANCARIA SEGUN FACT 75888, CUENTA DE DEPOSITO: CUENTA UNICA DEL TESORO"/>
    <m/>
    <m/>
    <m/>
    <m/>
    <m/>
    <m/>
    <n v="0"/>
    <n v="702.25"/>
    <s v="NO_CONCILIADO"/>
    <m/>
    <m/>
  </r>
  <r>
    <x v="77"/>
    <m/>
    <x v="77"/>
    <x v="226"/>
    <s v="O21625810002"/>
    <s v="BOD"/>
    <n v="2162581"/>
    <m/>
    <s v="00099021001 DEPOSITO DE EFECTIVO, DEPOSITANTE: MELVIN HUGO ROJAS ROJAS, CONCEPTO: DEVOLUCION DE PASAJE AEREO, CUENTA DE DEPOSITO: CUENTA UNICA DEL TESORO/DJBR"/>
    <m/>
    <m/>
    <m/>
    <m/>
    <m/>
    <m/>
    <n v="0"/>
    <n v="1071"/>
    <s v="NO_CONCILIADO"/>
    <m/>
    <m/>
  </r>
  <r>
    <x v="23"/>
    <m/>
    <x v="23"/>
    <x v="226"/>
    <s v="O21626040002"/>
    <s v="BOD"/>
    <n v="2162604"/>
    <m/>
    <s v="00099021001 DEPOSITO DE EFECTIVO, DEPOSITANTE: IVAN ALEXEI GUZMAN LIMA, CONCEPTO: DEVOLUCION VIATICOS, CUENTA DE DEPOSITO: CUENTA UNICA DEL TESORO/DJBR"/>
    <m/>
    <m/>
    <m/>
    <m/>
    <m/>
    <m/>
    <n v="0"/>
    <n v="391"/>
    <s v="NO_CONCILIADO"/>
    <m/>
    <m/>
  </r>
  <r>
    <x v="71"/>
    <m/>
    <x v="71"/>
    <x v="226"/>
    <s v="B21624590002"/>
    <s v="BOD"/>
    <n v="2162459"/>
    <m/>
    <s v="00670012003 DEP.DE CHEQ.AJENOS,RET.DE CAM.,CONCEPTO: DESCUENTO RESPONSABILIDAD SUMARIAL -ADMINISTRATIVA,DEP.: RUDDY C. CHAVARRIA CHOQUE , PROCEDENCIA: BANCO UNION S.A., CHEQUE: 752, FECHA DE EMISION:18/12/2023"/>
    <m/>
    <m/>
    <m/>
    <m/>
    <m/>
    <m/>
    <n v="0"/>
    <n v="727.6"/>
    <s v="NO_CONCILIADO"/>
    <m/>
    <m/>
  </r>
  <r>
    <x v="71"/>
    <m/>
    <x v="71"/>
    <x v="226"/>
    <s v="B21624610002"/>
    <s v="BOD"/>
    <n v="2162461"/>
    <m/>
    <s v="00670012002 DEP.DE CHEQ.AJENOS,RET.DE CAM.,CONCEPTO: DESCUENTO PERMISO SIN GOCE DE HABERES,DEP.: VIRGINIA BUSTOS CALLE , PROCEDENCIA: BANCO UNION S.A., CHEQUE: 751, FECHA DE EMISION:18/12/2023"/>
    <m/>
    <m/>
    <m/>
    <m/>
    <m/>
    <m/>
    <n v="0"/>
    <n v="419.35"/>
    <s v="NO_CONCILIADO"/>
    <m/>
    <m/>
  </r>
  <r>
    <x v="56"/>
    <m/>
    <x v="56"/>
    <x v="226"/>
    <s v="B21624620002"/>
    <s v="BOD"/>
    <n v="2162462"/>
    <m/>
    <s v="00099021001 DEP.DE CHEQ.AJENOS,RET.DE CAM.,CONCEPTO: DEVOLUCION POR LA LINEA AEREA BOLIVIANA DE AVIACION-BOA POR PASAJES AEREOS NO UTILIZADOS DE ALVARO A,DEP.: AISEM , PROCEDENCIA: BANCO UNION S.A., CHEQUE: 485, FECHA DE EMISION:14/12/2023"/>
    <m/>
    <m/>
    <m/>
    <m/>
    <m/>
    <m/>
    <n v="0"/>
    <n v="1707"/>
    <s v="NO_CONCILIADO"/>
    <m/>
    <m/>
  </r>
  <r>
    <x v="71"/>
    <m/>
    <x v="71"/>
    <x v="226"/>
    <s v="B21624630002"/>
    <s v="BOD"/>
    <n v="2162463"/>
    <m/>
    <s v="00670012002 DEP.DE CHEQ.AJENOS,RET.DE CAM.,CONCEPTO: DÉPOSITO POR DEVOLUCION SUBSIDIO FRONTERA,DEP.: CLEDY CALDERON CRUZ , PROCEDENCIA: BANCO UNION S.A., CHEQUE: 750, FECHA DE EMISION:18/12/2023"/>
    <m/>
    <m/>
    <m/>
    <m/>
    <m/>
    <m/>
    <n v="0"/>
    <n v="516"/>
    <s v="NO_CONCILIADO"/>
    <m/>
    <m/>
  </r>
  <r>
    <x v="56"/>
    <m/>
    <x v="56"/>
    <x v="226"/>
    <s v="B21624660002"/>
    <s v="BOD"/>
    <n v="2162466"/>
    <m/>
    <s v="00382014303 DEP.DE CHEQ.AJENOS,RET.DE CAM.,CONCEPTO: DEVOLUCION DE RECURSOS POR LA LINEA AEREA BOLIVIANA DE AVIACION-BOA POR PASAJES AEREOS NO UTILIZADOS,DEP.: AISEM , PROCEDENCIA: BANCO UNION S.A., CHEQUE: 487, FECHA DE EMISION:14/12/2023"/>
    <m/>
    <m/>
    <m/>
    <m/>
    <m/>
    <m/>
    <n v="0"/>
    <n v="208"/>
    <s v="NO_CONCILIADO"/>
    <m/>
    <m/>
  </r>
  <r>
    <x v="90"/>
    <m/>
    <x v="90"/>
    <x v="226"/>
    <s v="B21624820002"/>
    <s v="BOD"/>
    <n v="2162482"/>
    <m/>
    <s v="00287102001 DEP.DE CHEQ.AJENOS,RET.DE CAM.,CONCEPTO: RECURSOS DESCUENTO POR PERMISO SIN GOCE DE HABERES DE JUNIO A NOVIEMBRE,DEP.: F.P.S. , PROCEDENCIA: BANCO UNION S.A., CHEQUE: 1752, FECHA DE EMISION:18/12/2023"/>
    <m/>
    <m/>
    <m/>
    <m/>
    <m/>
    <m/>
    <n v="0"/>
    <n v="21761.03"/>
    <s v="NO_CONCILIADO"/>
    <m/>
    <m/>
  </r>
  <r>
    <x v="90"/>
    <m/>
    <x v="90"/>
    <x v="226"/>
    <s v="B21624870002"/>
    <s v="BOD"/>
    <n v="2162487"/>
    <m/>
    <s v="00287102012 DEP.DE CHEQ.AJENOS,RET.DE CAM.,CONCEPTO: DEVOLUCION DE RECURSOS CIERRE FONDO ROTATIVO - SUPER VISION,DEP.: F.P.S. , PROCEDENCIA: BANCO UNION S.A., CHEQUE: 1766, FECHA DE EMISION:19/12/2023"/>
    <m/>
    <m/>
    <m/>
    <m/>
    <m/>
    <m/>
    <n v="0"/>
    <n v="10000"/>
    <s v="NO_CONCILIADO"/>
    <m/>
    <m/>
  </r>
  <r>
    <x v="64"/>
    <m/>
    <x v="64"/>
    <x v="226"/>
    <s v="B21625200002"/>
    <s v="BOD"/>
    <n v="2162520"/>
    <m/>
    <s v="00862012001 DEP.DE CHEQ.AJENOS,RET.DE CAM.,CONCEPTO: DEPÓSITO POR DESCUENTO POR LICENCIA SIN GOCE DE HABERES DE LA GESTION 2023,DEP.: FONDO NACIONAL DE DESARROLLO REGIONAL -FNDR , PROCEDENCIA: BANCO UNION S.A., CHEQUE: 730, FECHA DE EMISION:18/12/2023"/>
    <m/>
    <m/>
    <m/>
    <m/>
    <m/>
    <m/>
    <n v="0"/>
    <n v="5328.34"/>
    <s v="NO_CONCILIADO"/>
    <m/>
    <m/>
  </r>
  <r>
    <x v="50"/>
    <m/>
    <x v="50"/>
    <x v="226"/>
    <s v="B21623590002"/>
    <s v="BOD"/>
    <n v="2162359"/>
    <m/>
    <s v="00099021001 DEP.DE CHEQ.AJENOS,RET.DE CAM.,CONCEPTO: DEVOLUCION DE CC NO COBRADO AGOSTO 2023,DEP.: LA VITALICIA SEGUROS Y REASEGUROS DE VIDA S.A. , PROCEDENCIA: BANCO BISA S.A., CHEQUE: 1867508, FECHA DE EMISION:18/12/2023"/>
    <m/>
    <m/>
    <m/>
    <m/>
    <m/>
    <m/>
    <n v="0"/>
    <n v="3542.04"/>
    <s v="NO_CONCILIADO"/>
    <m/>
    <m/>
  </r>
  <r>
    <x v="87"/>
    <m/>
    <x v="87"/>
    <x v="226"/>
    <s v="B21623730002"/>
    <s v="BOD"/>
    <n v="2162373"/>
    <m/>
    <s v="00340012003 DEP.DE CHEQ.AJENOS,RET.DE CAM.,CONCEPTO: POR PERMISOS SIN GOCE DE HABERES, CORRESPONDIENTE A OCTUBRE 2023 FUENTE 20-OF230,DEP.: SEGIP , PROCEDENCIA: BANCO UNION S.A., CHEQUE: 16302, FECHA DE EMISION:13/12/2023"/>
    <m/>
    <m/>
    <m/>
    <m/>
    <m/>
    <m/>
    <n v="0"/>
    <n v="1134"/>
    <s v="NO_CONCILIADO"/>
    <m/>
    <m/>
  </r>
  <r>
    <x v="59"/>
    <m/>
    <x v="59"/>
    <x v="226"/>
    <s v="B21623920002"/>
    <s v="BOD"/>
    <n v="2162392"/>
    <m/>
    <s v="00660012006 DEP.DE CHEQ.AJENOS,RET.DE CAM.,CONCEPTO: DEVOLUCION DE VIATICOS GESTIONES ANTERIORES,DEP.: ORGANO JUDICIAL-DISTRITO BENI , PROCEDENCIA: BANCO UNION S.A., CHEQUE: 318, FECHA DE EMISION:14/12/2023"/>
    <m/>
    <m/>
    <m/>
    <m/>
    <m/>
    <m/>
    <n v="0"/>
    <n v="4292"/>
    <s v="NO_CONCILIADO"/>
    <m/>
    <m/>
  </r>
  <r>
    <x v="53"/>
    <m/>
    <x v="53"/>
    <x v="226"/>
    <s v="B21623930002"/>
    <s v="BOD"/>
    <n v="2162393"/>
    <m/>
    <s v="00587012013 DEP.DE CHEQ.AJENOS,RET.DE CAM.,CONCEPTO: MUYUPAMPA-SEPT/23,DEP.: E.B.C. , PROCEDENCIA: BANCO UNION S.A., CHEQUE: 2033, FECHA DE EMISION:19/12/2023"/>
    <m/>
    <m/>
    <m/>
    <m/>
    <m/>
    <m/>
    <n v="0"/>
    <n v="7903816.5"/>
    <s v="NO_CONCILIADO"/>
    <m/>
    <m/>
  </r>
  <r>
    <x v="53"/>
    <m/>
    <x v="53"/>
    <x v="226"/>
    <s v="B21623970002"/>
    <s v="BOD"/>
    <n v="2162397"/>
    <m/>
    <s v="00587012023 DEP.DE CHEQ.AJENOS,RET.DE CAM.,CONCEPTO: ICHILO -SEPT/2023,DEP.: E.B.C. , PROCEDENCIA: BANCO UNION S.A., CHEQUE: 2032, FECHA DE EMISION:19/12/2023"/>
    <m/>
    <m/>
    <m/>
    <m/>
    <m/>
    <m/>
    <n v="0"/>
    <n v="875165.51"/>
    <s v="NO_CONCILIADO"/>
    <m/>
    <m/>
  </r>
  <r>
    <x v="59"/>
    <m/>
    <x v="59"/>
    <x v="226"/>
    <s v="B21624150002"/>
    <s v="BOD"/>
    <n v="2162415"/>
    <m/>
    <s v="00660012006 DEP.DE CHEQ.AJENOS,RET.DE CAM.,CONCEPTO: DEVOLUCION DE REFRIGERIOS GESTION 2022,DEP.: ORGANO JUDICIAL-DISTRITO PANDO , PROCEDENCIA: BANCO UNION S.A., CHEQUE: 284, FECHA DE EMISION:14/12/2023"/>
    <m/>
    <m/>
    <m/>
    <m/>
    <m/>
    <m/>
    <n v="0"/>
    <n v="162"/>
    <s v="NO_CONCILIADO"/>
    <m/>
    <m/>
  </r>
  <r>
    <x v="94"/>
    <m/>
    <x v="94"/>
    <x v="226"/>
    <s v="B21624270002"/>
    <s v="BOD"/>
    <n v="2162427"/>
    <m/>
    <s v="00578012002 DEP.DE CHEQ.AJENOS,RET.DE CAM.,CONCEPTO: REVERSION,DEP.: BOLIVIANA DE AVIACION , PROCEDENCIA: BANCO UNION S.A., CHEQUE: 3483, FECHA DE EMISION:15/12/2023"/>
    <m/>
    <m/>
    <m/>
    <m/>
    <m/>
    <m/>
    <n v="0"/>
    <n v="290.93"/>
    <s v="CONCILIADO_PARCIAL"/>
    <m/>
    <m/>
  </r>
  <r>
    <x v="14"/>
    <m/>
    <x v="14"/>
    <x v="226"/>
    <s v="B21624360002"/>
    <s v="BOD"/>
    <n v="2162436"/>
    <m/>
    <s v="00099021001 DEP.DE CHEQ.AJENOS,RET.DE CAM.,CONCEPTO: DEVOLUCION DE PASAJES,DEP.: CAMARA DE DIPUTADOS , PROCEDENCIA: BANCO UNION S.A., CHEQUE: 1952, FECHA DE EMISION:18/12/2023"/>
    <m/>
    <m/>
    <m/>
    <m/>
    <m/>
    <m/>
    <n v="0"/>
    <n v="737"/>
    <s v="NO_CONCILIADO"/>
    <m/>
    <m/>
  </r>
  <r>
    <x v="14"/>
    <m/>
    <x v="14"/>
    <x v="226"/>
    <s v="B21624390002"/>
    <s v="BOD"/>
    <n v="2162439"/>
    <m/>
    <s v="00099021001 DEP.DE CHEQ.AJENOS,RET.DE CAM.,CONCEPTO: DEVOLUCION DE PASAJES,DEP.: CAMARA DE DIPUTADOS , PROCEDENCIA: BANCO UNION S.A., CHEQUE: 1953, FECHA DE EMISION:18/12/2023"/>
    <m/>
    <m/>
    <m/>
    <m/>
    <m/>
    <m/>
    <n v="0"/>
    <n v="4526"/>
    <s v="NO_CONCILIADO"/>
    <m/>
    <m/>
  </r>
  <r>
    <x v="94"/>
    <m/>
    <x v="94"/>
    <x v="226"/>
    <s v="B21624400002"/>
    <s v="BOD"/>
    <n v="2162440"/>
    <m/>
    <s v="00578012002 DEP.DE CHEQ.AJENOS,RET.DE CAM.,CONCEPTO: REVERSION,DEP.: BOLIVIANA DE AVIACION , PROCEDENCIA: BANCO UNION S.A., CHEQUE: 3487, FECHA DE EMISION:15/12/2023"/>
    <m/>
    <m/>
    <m/>
    <m/>
    <m/>
    <m/>
    <n v="0"/>
    <n v="808.75"/>
    <s v="NO_CONCILIADO"/>
    <m/>
    <m/>
  </r>
  <r>
    <x v="49"/>
    <m/>
    <x v="49"/>
    <x v="226"/>
    <s v="Q19275300002"/>
    <s v="CRV"/>
    <n v="1927530"/>
    <m/>
    <s v="NUMERO DE LIBRETA CUT: 00597029201 OPERACIÓN E18 TRANSFERENCIA DEL SISTEMA FINANCIERO POR CUENTA DE TERCEROS A LA CUT SOL CHINA MACHINERY ENGINEERING CORPORAT"/>
    <m/>
    <m/>
    <m/>
    <m/>
    <m/>
    <m/>
    <n v="0"/>
    <n v="3682.23"/>
    <s v="NO_CONCILIADO"/>
    <m/>
    <m/>
  </r>
  <r>
    <x v="49"/>
    <m/>
    <x v="49"/>
    <x v="226"/>
    <s v="Q19275310002"/>
    <s v="CRV"/>
    <n v="1927531"/>
    <m/>
    <s v="NUMERO DE LIBRETA CUT: 00597019202 OPERACIÓN E18 TRANSFERENCIA DEL SISTEMA FINANCIERO POR CUENTA DE TERCEROS A LA CUT SOL CHINA MACHINERY ENGINEERI CORPORATIO"/>
    <m/>
    <m/>
    <m/>
    <m/>
    <m/>
    <m/>
    <n v="0"/>
    <n v="270"/>
    <s v="NO_CONCILIADO"/>
    <m/>
    <m/>
  </r>
  <r>
    <x v="15"/>
    <m/>
    <x v="15"/>
    <x v="226"/>
    <s v="G25243080001"/>
    <s v="CVD"/>
    <n v="2524308"/>
    <m/>
    <s v="COBRO COSTOS DE PAPELERIA SEGUN TRANSFERENCIA DEL EXTERIOR POR ORDEN DE FIDEICOMISO HERCO-CKM (LIMA PERU) REF.: CRED EMB 31 YPFB - 2023 - 09 CIST HERCO FECHA VALOR 19/12/2023 LIB. 00513062002 YPFB - EXPORTACIÓN DE GLP Y OTROS-BOLIVIANOS"/>
    <m/>
    <m/>
    <m/>
    <m/>
    <m/>
    <m/>
    <n v="50"/>
    <n v="0"/>
    <s v="NO_CONCILIADO"/>
    <m/>
    <m/>
  </r>
  <r>
    <x v="76"/>
    <m/>
    <x v="76"/>
    <x v="226"/>
    <s v="G25243140001"/>
    <s v="CVD"/>
    <n v="2524314"/>
    <m/>
    <s v="COBRO COSTOS DE PAPELERIA POR REGULARIZACION DE TRANSFERENCIA DEL EXTERIOR POR ORDEN DE CONSULADO GENERAL DE BOLIVIA EN MIAMI EEUU REF.: RECAUDACIONES GESTORÍA CONSULAR NOVIEMBRE 2023 LIB. 00010011102 MIN.RELACIONES EXTERIORES - GESTORIA CONSULAR LEY Nº 3108"/>
    <m/>
    <m/>
    <m/>
    <m/>
    <m/>
    <m/>
    <n v="50"/>
    <n v="0"/>
    <s v="NO_CONCILIADO"/>
    <m/>
    <m/>
  </r>
  <r>
    <x v="110"/>
    <m/>
    <x v="110"/>
    <x v="226"/>
    <s v="F0015127"/>
    <s v="NTE"/>
    <n v="7229123"/>
    <m/>
    <s v="De: 00661014201 Devolución de recursos a la Cuenta Única del Tesoro, por devolución de pasajes, viáticos y error en la planilla de refrigerio, correspondientes a la gestión 2022, según documentación de respaldo adjunta."/>
    <m/>
    <m/>
    <m/>
    <m/>
    <m/>
    <m/>
    <n v="24059.64"/>
    <n v="0"/>
    <s v="NO_CONCILIADO"/>
    <m/>
    <m/>
  </r>
  <r>
    <x v="40"/>
    <m/>
    <x v="40"/>
    <x v="226"/>
    <s v="G25250980003"/>
    <s v="COB"/>
    <n v="2525098"/>
    <m/>
    <s v="TRANSFERENCIA RECIBIDA DEL EXTERIOR SEGÚN MENSAJES SWIFT Nos. 21426-21425 (REM.EXT.) DE FECHA 19-12-2023 POR DESEMBOLSO DE BIRF PRÉSTAMO 8552-BO 40 LIBRETA N° 00291012002 ABC-RECURSOS PROPIOS REF.: UTILES DE ESCRITORIO"/>
    <m/>
    <m/>
    <m/>
    <m/>
    <m/>
    <m/>
    <n v="50"/>
    <n v="0"/>
    <s v="NO_CONCILIADO"/>
    <m/>
    <m/>
  </r>
  <r>
    <x v="45"/>
    <m/>
    <x v="45"/>
    <x v="226"/>
    <s v="S10780210004"/>
    <s v="DEV"/>
    <n v="1078021"/>
    <m/>
    <s v="||RESPUESTA A DEBITO DEL BANQUERO SG SWIFT NO. 21421 DE LA FECHA REF:COBRO COMIS.POR TRANSFERENCIA EUR 277,15 FECHA VALOR 19/12/2023 SG SOL. DE LA UNIVERSIDAD MAYOR AUT.GABRIEL RENE FAVOR DE EUROFINS ANALYTICO BV REF: SERVICIO DE ANALISIS EN AGUAS SUPERFICIALES. CGO. CTA. 10000034612049 U.A.G.R.M.- CUENTA UNICA UNIVERSITARIA-CUU (UTILES DE ESCRITORIO)"/>
    <m/>
    <m/>
    <m/>
    <m/>
    <m/>
    <m/>
    <n v="50"/>
    <n v="0"/>
    <s v="NO_CONCILIADO"/>
    <m/>
    <m/>
  </r>
  <r>
    <x v="79"/>
    <m/>
    <x v="79"/>
    <x v="226"/>
    <s v="S10780870003"/>
    <s v="COB"/>
    <n v="1078087"/>
    <m/>
    <s v="||TRANSFERENCIA DE FONDOS S/G MENSAJE SWIFT NRO.21360, EN ATENCION A NOTA: DGAC/3568/2023 DE F.15/6/2023 (HRE-TGL-9395) ENVIADO POR LA DIRECCION GENERAL DE AERONAUTICA CIVIL (SECTOR PÚBLICO). DEBITO DE LA LIBRETA 00117012001 DGAC, REPOSICION ÚTILES DE ESCRITORIO.|"/>
    <m/>
    <m/>
    <m/>
    <m/>
    <m/>
    <m/>
    <n v="50"/>
    <n v="0"/>
    <s v="NO_CONCILIADO"/>
    <m/>
    <m/>
  </r>
  <r>
    <x v="15"/>
    <m/>
    <x v="15"/>
    <x v="226"/>
    <s v="S10780920001"/>
    <s v="COB"/>
    <n v="1078092"/>
    <m/>
    <s v="'COBRO DE'||ÚTILES DE ESCRITORIO POR EL COMPROBANTE N°1078090 SEGÚN NOTA CITE: PRS/GAFC-1382 DFC-423/2023 DE FECHA 14/06/2023 (HRE-TGL-9344) DE YACIMIENTOS PETROLÍFEROS FISCALES BOLIVIANOS. (SECTOR PÚBLICO). DÉBITO DE LA LIBRETA 00513022001 YPFB - OPERACIONES, REPOSICIÓN DE ÚTILES DE ESCRITORIO."/>
    <m/>
    <m/>
    <m/>
    <m/>
    <m/>
    <m/>
    <n v="50"/>
    <n v="0"/>
    <s v="NO_CONCILIADO"/>
    <m/>
    <m/>
  </r>
  <r>
    <x v="15"/>
    <m/>
    <x v="15"/>
    <x v="226"/>
    <s v="S10781420001"/>
    <s v="COB"/>
    <n v="1078142"/>
    <m/>
    <s v="'COBRO DE'||ÚTILES DE ESCRITORIO POR EL COMPROBANTE NRO.1078139 DE LA FECHA S/G. NOTA CITE CITE PRS/GAFC-1382/2023 DFC-423/2023 DE F.14.06.2023 (HRE-TGL-9344) ENVIADA POR YACIMIENTOS PETROLIFEROS FISCALES BOLIVIANOS DEBITO DE LA LIBRETA 00513022001 YPFB  OPERACIONES"/>
    <m/>
    <m/>
    <m/>
    <m/>
    <m/>
    <m/>
    <n v="50"/>
    <n v="0"/>
    <s v="NO_CONCILIADO"/>
    <m/>
    <m/>
  </r>
  <r>
    <x v="26"/>
    <m/>
    <x v="26"/>
    <x v="226"/>
    <s v="I01177870002"/>
    <s v="CRV"/>
    <n v="117787"/>
    <m/>
    <s v="TRANSFERENCIA AUTOMATICA SEGUN INSTRUCCION DEL MINISTERIO DE ECONOMIA Y FINANZAS PUBLICAS LIBRETA 00253014312 EMAGUA PROGRAMA KFW PACC I GASTOS DE GERENCIAMIENTO"/>
    <m/>
    <m/>
    <m/>
    <m/>
    <m/>
    <m/>
    <n v="0"/>
    <n v="704357.98"/>
    <s v="NO_CONCILIADO"/>
    <m/>
    <m/>
  </r>
  <r>
    <x v="54"/>
    <m/>
    <x v="54"/>
    <x v="227"/>
    <s v="O21629330002"/>
    <s v="BOD"/>
    <n v="2162933"/>
    <m/>
    <s v="00378012002 DEPOSITO DE EFECTIVO, DEPOSITANTE: SERVICIO NACIONAL TEXTIL, CONCEPTO: DEVOLUCION EN DEMASIA REFRIGERIO ABRIL 2022 SEGUN PREVENTIVO N°533, CUENTA DE DEPOSITO: CUENTA UNICA DEL TESORO"/>
    <m/>
    <m/>
    <m/>
    <m/>
    <m/>
    <m/>
    <n v="0"/>
    <n v="414"/>
    <s v="NO_CONCILIADO"/>
    <m/>
    <m/>
  </r>
  <r>
    <x v="49"/>
    <m/>
    <x v="49"/>
    <x v="227"/>
    <s v="O21629320002"/>
    <s v="BOD"/>
    <n v="2162932"/>
    <m/>
    <s v="00597012001 DEPOSITO DE EFECTIVO, DEPOSITANTE: GUSTAVO MENESES, CONCEPTO: DEVOLUCION DE VIATICOS PAGADOS POR ANTICIPO POR VIAJE REALIZADO A BRASIL, CUENTA DE DEPOSITO: CUENTA UNICA DEL TESORO"/>
    <m/>
    <m/>
    <m/>
    <m/>
    <m/>
    <m/>
    <n v="0"/>
    <n v="0.08"/>
    <s v="CONCILIADO_PARCIAL"/>
    <m/>
    <m/>
  </r>
  <r>
    <x v="79"/>
    <m/>
    <x v="79"/>
    <x v="227"/>
    <s v="O21629340002"/>
    <s v="BOD"/>
    <n v="2162934"/>
    <m/>
    <s v="00099021001 DEPOSITO DE EFECTIVO, DEPOSITANTE: JULIO CESAR YAPUCHURA ALEJO, CONCEPTO: DEVOLUCION DE IMPUESTOS, CUENTA DE DEPOSITO: CUENTA UNICA DEL TESORO/DJBR"/>
    <m/>
    <m/>
    <m/>
    <m/>
    <m/>
    <m/>
    <n v="0"/>
    <n v="1600"/>
    <s v="NO_CONCILIADO"/>
    <m/>
    <m/>
  </r>
  <r>
    <x v="54"/>
    <m/>
    <x v="54"/>
    <x v="227"/>
    <s v="O21629360002"/>
    <s v="BOD"/>
    <n v="2162936"/>
    <m/>
    <s v="00378012002 DEPOSITO DE EFECTIVO, DEPOSITANTE: SERVICIO NACIONAL TEXTIL, CONCEPTO: DEVOLUCION PAGO EN DEMASIA REFRIGERIO JULIO 2022 SEGUN PREVENTIVO N°933, CUENTA DE DEPOSITO: CUENTA UNICA DEL TESORO"/>
    <m/>
    <m/>
    <m/>
    <m/>
    <m/>
    <m/>
    <n v="0"/>
    <n v="18"/>
    <s v="NO_CONCILIADO"/>
    <m/>
    <m/>
  </r>
  <r>
    <x v="108"/>
    <m/>
    <x v="108"/>
    <x v="227"/>
    <s v="O21629540002"/>
    <s v="BOD"/>
    <n v="2162954"/>
    <m/>
    <s v="00099021001 DEPOSITO DE EFECTIVO, DEPOSITANTE: VICTOR WILLIAMS PLAZA MARTINEZ -MCDYD, CONCEPTO: DEVOLUCION FONDOS EN AVANCE, CUENTA DE DEPOSITO: CUENTA UNICA DEL TESORO"/>
    <m/>
    <m/>
    <m/>
    <m/>
    <m/>
    <m/>
    <n v="0"/>
    <n v="2700"/>
    <s v="NO_CONCILIADO"/>
    <m/>
    <m/>
  </r>
  <r>
    <x v="99"/>
    <m/>
    <x v="99"/>
    <x v="227"/>
    <s v="O21629700002"/>
    <s v="BOD"/>
    <n v="2162970"/>
    <m/>
    <s v="00292032001 DEPOSITO DE EFECTIVO, DEPOSITANTE: JUAN PABLO CABAS CHOQUE, CONCEPTO: PAGO A CUENTA A VIAS BOLIVIA, CUENTA DE DEPOSITO: CUENTA UNICA DEL TESORO"/>
    <m/>
    <m/>
    <m/>
    <m/>
    <m/>
    <m/>
    <n v="0"/>
    <n v="20"/>
    <s v="NO_CONCILIADO"/>
    <m/>
    <m/>
  </r>
  <r>
    <x v="41"/>
    <m/>
    <x v="41"/>
    <x v="227"/>
    <s v="O21629610002"/>
    <s v="BOD"/>
    <n v="2162961"/>
    <m/>
    <s v="00046171101 DEPOSITO DE EFECTIVO, DEPOSITANTE: FULL PHARMANOW SRL, CONCEPTO: SANCION JURIDICA, CUENTA DE DEPOSITO: CUENTA UNICA DEL TESORO"/>
    <m/>
    <m/>
    <m/>
    <m/>
    <m/>
    <m/>
    <n v="0"/>
    <n v="1667"/>
    <s v="NO_CONCILIADO"/>
    <m/>
    <m/>
  </r>
  <r>
    <x v="89"/>
    <m/>
    <x v="89"/>
    <x v="227"/>
    <s v="O21629660002"/>
    <s v="BOD"/>
    <n v="2162966"/>
    <m/>
    <s v="00590012001 DEPOSITO DE EFECTIVO, DEPOSITANTE: DENNIS ISRAEL REYES LOPEZ, CONCEPTO: DEVOLUCION DE RECURSOS, CUENTA DE DEPOSITO: CUENTA UNICA DEL TESORO"/>
    <m/>
    <m/>
    <m/>
    <m/>
    <m/>
    <m/>
    <n v="0"/>
    <n v="28748"/>
    <s v="NO_CONCILIADO"/>
    <m/>
    <m/>
  </r>
  <r>
    <x v="99"/>
    <m/>
    <x v="99"/>
    <x v="227"/>
    <s v="O21629890002"/>
    <s v="BOD"/>
    <n v="2162989"/>
    <m/>
    <s v="00292032001 DEPOSITO DE EFECTIVO, DEPOSITANTE: VIAS BOLIVIA, CONCEPTO: DEVOLUCION DE PAGO EN DEMASIA C-31 569 REGIONAL LA PAZ, CUENTA DE DEPOSITO: CUENTA UNICA DEL TESORO"/>
    <m/>
    <m/>
    <m/>
    <m/>
    <m/>
    <m/>
    <n v="0"/>
    <n v="20"/>
    <s v="NO_CONCILIADO"/>
    <m/>
    <m/>
  </r>
  <r>
    <x v="99"/>
    <m/>
    <x v="99"/>
    <x v="227"/>
    <s v="O21629900002"/>
    <s v="BOD"/>
    <n v="2162990"/>
    <m/>
    <s v="00292032001 DEPOSITO DE EFECTIVO, DEPOSITANTE: VIAS BOLIVIA, CONCEPTO: DEVOLUCION DE PAGO POR DEMASIA C-31 569 REGIONAL LA PAZ, CUENTA DE DEPOSITO: CUENTA UNICA DEL TESORO"/>
    <m/>
    <m/>
    <m/>
    <m/>
    <m/>
    <m/>
    <n v="0"/>
    <n v="40"/>
    <s v="NO_CONCILIADO"/>
    <m/>
    <m/>
  </r>
  <r>
    <x v="0"/>
    <m/>
    <x v="0"/>
    <x v="227"/>
    <s v="O21630300002"/>
    <s v="BOD"/>
    <n v="2163030"/>
    <m/>
    <s v="00099021001 DEPOSITO DE EFECTIVO, DEPOSITANTE: PORFIRIO LIMACHI P, CONCEPTO: COBRO INDEBIDO DEVOLUCION, CUENTA DE DEPOSITO: CUENTA UNICA DEL TESORO"/>
    <m/>
    <m/>
    <m/>
    <m/>
    <m/>
    <m/>
    <n v="0"/>
    <n v="950"/>
    <s v="NO_CONCILIADO"/>
    <m/>
    <m/>
  </r>
  <r>
    <x v="41"/>
    <m/>
    <x v="41"/>
    <x v="227"/>
    <s v="O21630310002"/>
    <s v="BOD"/>
    <n v="2163031"/>
    <m/>
    <s v="00046171101 DEPOSITO DE EFECTIVO, DEPOSITANTE: IKLV SRL, CONCEPTO: SANCION JURIDICA, CUENTA DE DEPOSITO: CUENTA UNICA DEL TESORO"/>
    <m/>
    <m/>
    <m/>
    <m/>
    <m/>
    <m/>
    <n v="0"/>
    <n v="500"/>
    <s v="NO_CONCILIADO"/>
    <m/>
    <m/>
  </r>
  <r>
    <x v="111"/>
    <m/>
    <x v="111"/>
    <x v="227"/>
    <s v="O21630330002"/>
    <s v="BOD"/>
    <n v="2163033"/>
    <m/>
    <s v="00221012001 DEPOSITO DE EFECTIVO, DEPOSITANTE: COMERCIALIZADORA DE MINERALES VIACHA S.A., CONCEPTO: SANCION ECONOMICA, CUENTA DE DEPOSITO: CUENTA UNICA DEL TESORO"/>
    <m/>
    <m/>
    <m/>
    <m/>
    <m/>
    <m/>
    <n v="0"/>
    <n v="12366.15"/>
    <s v="NO_CONCILIADO"/>
    <m/>
    <m/>
  </r>
  <r>
    <x v="0"/>
    <m/>
    <x v="0"/>
    <x v="227"/>
    <s v="O21630360002"/>
    <s v="BOD"/>
    <n v="2163036"/>
    <m/>
    <s v="00099021001 DEPOSITO DE EFECTIVO, DEPOSITANTE: ROLANDO GONZALES MAMANI C.I. 4456833, CONCEPTO: REVERSION PARCIAL DE COMBUSTIBLE PARA LAS ACTIVIDADES DE LA AERONAVE, CUENTA DE DEPOSITO: CUENTA UNICA DEL TESORO"/>
    <m/>
    <m/>
    <m/>
    <m/>
    <m/>
    <m/>
    <n v="0"/>
    <n v="5.48"/>
    <s v="NO_CONCILIADO"/>
    <m/>
    <m/>
  </r>
  <r>
    <x v="89"/>
    <m/>
    <x v="89"/>
    <x v="227"/>
    <s v="O21630430002"/>
    <s v="BOD"/>
    <n v="2163043"/>
    <m/>
    <s v="00590012001 DEPOSITO DE EFECTIVO, DEPOSITANTE: EMPRESA PUBLICA QUIPUS, CONCEPTO: DEVOLUCION DE RECURSOS, CUENTA DE DEPOSITO: CUENTA UNICA DEL TESORO"/>
    <m/>
    <m/>
    <m/>
    <m/>
    <m/>
    <m/>
    <n v="0"/>
    <n v="4694"/>
    <s v="NO_CONCILIADO"/>
    <m/>
    <m/>
  </r>
  <r>
    <x v="41"/>
    <m/>
    <x v="41"/>
    <x v="227"/>
    <s v="O21630470002"/>
    <s v="BOD"/>
    <n v="2163047"/>
    <m/>
    <s v="00046134201 DEPOSITO DE EFECTIVO, DEPOSITANTE: ANGEL SINUIRI LUCIA, CONCEPTO: DEVOLUCION DE RESTANTE POR PAGO DE SERVICIOS DE NOTARIO, CUENTA DE DEPOSITO: CUENTA UNICA DEL TESORO"/>
    <m/>
    <m/>
    <m/>
    <m/>
    <m/>
    <m/>
    <n v="0"/>
    <n v="940"/>
    <s v="NO_CONCILIADO"/>
    <m/>
    <m/>
  </r>
  <r>
    <x v="99"/>
    <m/>
    <x v="99"/>
    <x v="227"/>
    <s v="O21630650002"/>
    <s v="BOD"/>
    <n v="2163065"/>
    <m/>
    <s v="00292032001 DEPOSITO DE EFECTIVO, DEPOSITANTE: VIAS BOLIVIA, CONCEPTO: DEVOLUCION DE PAGO EN DEMASIA C-31 569 REGIONAL LA PAZ, CUENTA DE DEPOSITO: CUENTA UNICA DEL TESORO"/>
    <m/>
    <m/>
    <m/>
    <m/>
    <m/>
    <m/>
    <n v="0"/>
    <n v="20"/>
    <s v="NO_CONCILIADO"/>
    <m/>
    <m/>
  </r>
  <r>
    <x v="14"/>
    <m/>
    <x v="14"/>
    <x v="227"/>
    <s v="O21630610002"/>
    <s v="BOD"/>
    <n v="2163061"/>
    <m/>
    <s v="00099021001 DEPOSITO DE EFECTIVO, DEPOSITANTE: MARCO ANDRES SANGUEZA RUIZ, CONCEPTO: DEVOLUCION EXAMEN PREOCUPACIONAL GESTION 2023, CUENTA DE DEPOSITO: CUENTA UNICA DEL TESORO/DJBR"/>
    <m/>
    <m/>
    <m/>
    <m/>
    <m/>
    <m/>
    <n v="0"/>
    <n v="100"/>
    <s v="NO_CONCILIADO"/>
    <m/>
    <m/>
  </r>
  <r>
    <x v="23"/>
    <m/>
    <x v="23"/>
    <x v="227"/>
    <s v="O21630890002"/>
    <s v="BOD"/>
    <n v="2163089"/>
    <m/>
    <s v="00099021001 DEPOSITO DE EFECTIVO, DEPOSITANTE: BOHORQUEZ ESTRADA ANA PAOLA, CONCEPTO: DEVOLUCION PASAJE AEREO - PENALIDAD, CUENTA DE DEPOSITO: CUENTA UNICA DEL TESORO/DJBR"/>
    <m/>
    <m/>
    <m/>
    <m/>
    <m/>
    <m/>
    <n v="0"/>
    <n v="30"/>
    <s v="NO_CONCILIADO"/>
    <m/>
    <m/>
  </r>
  <r>
    <x v="2"/>
    <m/>
    <x v="2"/>
    <x v="227"/>
    <s v="O21631230002"/>
    <s v="BOD"/>
    <n v="2163123"/>
    <m/>
    <s v="00086057011 DEPOSITO DE EFECTIVO, DEPOSITANTE: ARIEL CARRILLO, CONCEPTO: DEVOLUCION DE C31-1323, CUENTA DE DEPOSITO: CUENTA UNICA DEL TESORO"/>
    <m/>
    <m/>
    <m/>
    <m/>
    <m/>
    <m/>
    <n v="0"/>
    <n v="567.29999999999995"/>
    <s v="NO_CONCILIADO"/>
    <m/>
    <m/>
  </r>
  <r>
    <x v="2"/>
    <m/>
    <x v="2"/>
    <x v="227"/>
    <s v="O21631260002"/>
    <s v="BOD"/>
    <n v="2163126"/>
    <m/>
    <s v="00086057011 DEPOSITO DE EFECTIVO, DEPOSITANTE: MELISSA GEORGINA PUERTA KRAMER, CONCEPTO: DEVOLUCION DE C31-1476, CUENTA DE DEPOSITO: CUENTA UNICA DEL TESORO"/>
    <m/>
    <m/>
    <m/>
    <m/>
    <m/>
    <m/>
    <n v="0"/>
    <n v="1324.37"/>
    <s v="NO_CONCILIADO"/>
    <m/>
    <m/>
  </r>
  <r>
    <x v="2"/>
    <m/>
    <x v="2"/>
    <x v="227"/>
    <s v="O21631290002"/>
    <s v="BOD"/>
    <n v="2163129"/>
    <m/>
    <s v="00086057011 DEPOSITO DE EFECTIVO, DEPOSITANTE: MELISSA GEORGINA PUERTA KRAMER, CONCEPTO: DEVOLUCION DE C31-1604, CUENTA DE DEPOSITO: CUENTA UNICA DEL TESORO"/>
    <m/>
    <m/>
    <m/>
    <m/>
    <m/>
    <m/>
    <n v="0"/>
    <n v="1237.8699999999999"/>
    <s v="NO_CONCILIADO"/>
    <m/>
    <m/>
  </r>
  <r>
    <x v="41"/>
    <m/>
    <x v="41"/>
    <x v="227"/>
    <s v="O21631370002"/>
    <s v="BOD"/>
    <n v="2163137"/>
    <m/>
    <s v="00046171101 DEPOSITO DE EFECTIVO, DEPOSITANTE: BIOGENIC SRL, CONCEPTO: PAGO POR INCUMPLIMIENTO A LA NORMA SANCION POR REINSCRIPCION 4TA CUOTA, CUENTA DE DEPOSITO: CUENTA UNICA DEL TESORO"/>
    <m/>
    <m/>
    <m/>
    <m/>
    <m/>
    <m/>
    <n v="0"/>
    <n v="2000"/>
    <s v="NO_CONCILIADO"/>
    <m/>
    <m/>
  </r>
  <r>
    <x v="40"/>
    <m/>
    <x v="40"/>
    <x v="227"/>
    <s v="B21629550002"/>
    <s v="BOD"/>
    <n v="2162955"/>
    <m/>
    <s v="00291012008 DEP.DE CHEQ.AJENOS,RET.DE CAM.,CONCEPTO: VIVIAN RIBERA MENACHO,DEP.: BANCO UNION S.A. , PROCEDENCIA: BANCO UNION S.A., CHEQUE: 196951, FECHA DE EMISION:20/12/2023"/>
    <m/>
    <m/>
    <m/>
    <m/>
    <m/>
    <m/>
    <n v="0"/>
    <n v="18345.45"/>
    <s v="NO_CONCILIADO"/>
    <m/>
    <m/>
  </r>
  <r>
    <x v="56"/>
    <m/>
    <x v="56"/>
    <x v="227"/>
    <s v="B21629600002"/>
    <s v="BOD"/>
    <n v="2162960"/>
    <m/>
    <s v="00099021001 DEP.DE CHEQ.AJENOS,RET.DE CAM.,CONCEPTO: DEV RECURSOS DE BOA POR PASAJES AEREOS NO UTILIZADOS DE ALBERTO ILLA S/G INF AISEM/DAF/INF/2532/23,DEP.: AISEM , PROCEDENCIA: BANCO UNION S.A., CHEQUE: 494, FECHA DE EMISION:19/12/2023"/>
    <m/>
    <m/>
    <m/>
    <m/>
    <m/>
    <m/>
    <n v="0"/>
    <n v="1030"/>
    <s v="NO_CONCILIADO"/>
    <m/>
    <m/>
  </r>
  <r>
    <x v="41"/>
    <m/>
    <x v="41"/>
    <x v="227"/>
    <s v="B21629880002"/>
    <s v="BOD"/>
    <n v="2162988"/>
    <m/>
    <s v="00099021001 DEP.DE CHEQ.AJENOS,RET.DE CAM.,CONCEPTO: REVERSION,DEP.: VICEMINISTERIO DE DEPORTES , PROCEDENCIA: BANCO UNION S.A., CHEQUE: 17234, FECHA DE EMISION:01/12/2023"/>
    <m/>
    <m/>
    <m/>
    <m/>
    <m/>
    <m/>
    <n v="0"/>
    <n v="11184"/>
    <s v="NO_CONCILIADO"/>
    <m/>
    <m/>
  </r>
  <r>
    <x v="65"/>
    <m/>
    <x v="65"/>
    <x v="227"/>
    <s v="B21630000002"/>
    <s v="BOD"/>
    <n v="2163000"/>
    <m/>
    <s v="00066014202 DEP.DE CHEQ.AJENOS,RET.DE CAM.,CONCEPTO: LICENCIA SIN GOCE DE HABERES SR. REY ORTIZ GUSTAVO MARCELO PERSONAL EVENTUAL PIU NOV23,DEP.: MINISTERIO DE PLANIFICACION DEL DESARROLLO"/>
    <m/>
    <m/>
    <m/>
    <m/>
    <m/>
    <m/>
    <n v="0"/>
    <n v="1338.5"/>
    <s v="NO_CONCILIADO"/>
    <m/>
    <m/>
  </r>
  <r>
    <x v="93"/>
    <m/>
    <x v="93"/>
    <x v="227"/>
    <s v="B21628310002"/>
    <s v="BOD"/>
    <n v="2162831"/>
    <m/>
    <s v="00099021001 DEP.DE CHEQ.AJENOS,RET.DE CAM.,CONCEPTO: DEVOLUCION DE FONDOS,DEP.: ABEN , PROCEDENCIA: BANCO UNION S.A., CHEQUE: 636, FECHA DE EMISION:13/12/2023"/>
    <m/>
    <m/>
    <m/>
    <m/>
    <m/>
    <m/>
    <n v="0"/>
    <n v="462"/>
    <s v="NO_CONCILIADO"/>
    <m/>
    <m/>
  </r>
  <r>
    <x v="84"/>
    <m/>
    <x v="84"/>
    <x v="227"/>
    <s v="B21628520002"/>
    <s v="BOD"/>
    <n v="2162852"/>
    <m/>
    <s v="00155010001 DEP.DE CHEQ.AJENOS,RET.DE CAM.,CONCEPTO: ACTUACLIZACION DE FIANZAS ECONOMICAS NOTARIOS DEPARTAMENTAL LA PAZ,DEP.: DIRNOPLU , PROCEDENCIA: BANCO UNION S.A., CHEQUE: 899, FECHA DE EMISION:19/12/2023"/>
    <m/>
    <m/>
    <m/>
    <m/>
    <m/>
    <m/>
    <n v="0"/>
    <n v="174240"/>
    <s v="NO_CONCILIADO"/>
    <m/>
    <m/>
  </r>
  <r>
    <x v="84"/>
    <m/>
    <x v="84"/>
    <x v="227"/>
    <s v="B21628550002"/>
    <s v="BOD"/>
    <n v="2162855"/>
    <m/>
    <s v="00155012001 DEP.DE CHEQ.AJENOS,RET.DE CAM.,CONCEPTO: SANCION DISCIPLINARIA A NOTARIA ANA ROSA FLORES DELGADO,DEP.: DIRNOPLU , PROCEDENCIA: BANCO UNION S.A., CHEQUE: 900, FECHA DE EMISION:19/12/2023"/>
    <m/>
    <m/>
    <m/>
    <m/>
    <m/>
    <m/>
    <n v="0"/>
    <n v="4724"/>
    <s v="NO_CONCILIADO"/>
    <m/>
    <m/>
  </r>
  <r>
    <x v="99"/>
    <m/>
    <x v="99"/>
    <x v="227"/>
    <s v="B21628740002"/>
    <s v="BOD"/>
    <n v="2162874"/>
    <m/>
    <s v="00292042001 DEP.DE CHEQ.AJENOS,RET.DE CAM.,CONCEPTO: DEVOLUCION VIATICOS INF/ORCB/2023-1568 I/2023-23794,DEP.: VIAS BOLIVIA , PROCEDENCIA: BANCO UNION S.A., CHEQUE: 64, FECHA DE EMISION:12/12/2023"/>
    <m/>
    <m/>
    <m/>
    <m/>
    <m/>
    <m/>
    <n v="0"/>
    <n v="921.65"/>
    <s v="NO_CONCILIADO"/>
    <m/>
    <m/>
  </r>
  <r>
    <x v="99"/>
    <m/>
    <x v="99"/>
    <x v="227"/>
    <s v="B21628760002"/>
    <s v="BOD"/>
    <n v="2162876"/>
    <m/>
    <s v="00292042001 DEP.DE CHEQ.AJENOS,RET.DE CAM.,CONCEPTO: DEVOLUCION DE VIATICOS INF/ORCB/2023-1566 I/2023-23785,DEP.: VIAS BOLIVIA , PROCEDENCIA: BANCO UNION S.A., CHEQUE: 62, FECHA DE EMISION:12/12/2023"/>
    <m/>
    <m/>
    <m/>
    <m/>
    <m/>
    <m/>
    <n v="0"/>
    <n v="2886.68"/>
    <s v="NO_CONCILIADO"/>
    <m/>
    <m/>
  </r>
  <r>
    <x v="86"/>
    <m/>
    <x v="86"/>
    <x v="227"/>
    <s v="B21628840002"/>
    <s v="BOD"/>
    <n v="2162884"/>
    <m/>
    <s v="00580012001 DEP.DE CHEQ.AJENOS,RET.DE CAM.,CONCEPTO: TRANSFERENCIAS NO IDENTIFICADAS,DEP.: DEPOSITOS ADUNEROS BOLIVIANOS , PROCEDENCIA: BANCO UNION S.A., CHEQUE: 1256, FECHA DE EMISION:18/12/2023"/>
    <m/>
    <m/>
    <m/>
    <m/>
    <m/>
    <m/>
    <n v="0"/>
    <n v="1532.22"/>
    <s v="NO_CONCILIADO"/>
    <m/>
    <m/>
  </r>
  <r>
    <x v="86"/>
    <m/>
    <x v="86"/>
    <x v="227"/>
    <s v="B21628860002"/>
    <s v="BOD"/>
    <n v="2162886"/>
    <m/>
    <s v="00580012001 DEP.DE CHEQ.AJENOS,RET.DE CAM.,CONCEPTO: DEVOLUCION REFRIGERIO PAGADOS EN DEMASIA/2023,DEP.: DEPOSITOS ADUNAEROS BOLIVIANOS , PROCEDENCIA: BANCO UNION S.A., CHEQUE: 1255, FECHA DE EMISION:15/12/2023"/>
    <m/>
    <m/>
    <m/>
    <m/>
    <m/>
    <m/>
    <n v="0"/>
    <n v="90"/>
    <s v="NO_CONCILIADO"/>
    <m/>
    <m/>
  </r>
  <r>
    <x v="94"/>
    <m/>
    <x v="94"/>
    <x v="227"/>
    <s v="B21628930002"/>
    <s v="BOD"/>
    <n v="2162893"/>
    <m/>
    <s v="00578012002 DEP.DE CHEQ.AJENOS,RET.DE CAM.,CONCEPTO: REVERSION,DEP.: BOLIVIANA DE AVIACION , PROCEDENCIA: BANCO UNION S.A., CHEQUE: 17360, FECHA DE EMISION:20/12/2023"/>
    <m/>
    <m/>
    <m/>
    <m/>
    <m/>
    <m/>
    <n v="0"/>
    <n v="58572"/>
    <s v="NO_CONCILIADO"/>
    <m/>
    <m/>
  </r>
  <r>
    <x v="94"/>
    <m/>
    <x v="94"/>
    <x v="227"/>
    <s v="B21628970002"/>
    <s v="BOD"/>
    <n v="2162897"/>
    <m/>
    <s v="00578012002 DEP.DE CHEQ.AJENOS,RET.DE CAM.,CONCEPTO: REVERSION,DEP.: BOLIVIANA DE AVIACION , PROCEDENCIA: BANCO UNION S.A., CHEQUE: 17358, FECHA DE EMISION:20/12/2023"/>
    <m/>
    <m/>
    <m/>
    <m/>
    <m/>
    <m/>
    <n v="0"/>
    <n v="75333.86"/>
    <s v="NO_CONCILIADO"/>
    <m/>
    <m/>
  </r>
  <r>
    <x v="94"/>
    <m/>
    <x v="94"/>
    <x v="227"/>
    <s v="B21628960002"/>
    <s v="BOD"/>
    <n v="2162896"/>
    <m/>
    <s v="00578012002 DEP.DE CHEQ.AJENOS,RET.DE CAM.,CONCEPTO: REVERSION,DEP.: BOLIVIANA DE AVIACION , PROCEDENCIA: BANCO UNION S.A., CHEQUE: 17359, FECHA DE EMISION:20/12/2023"/>
    <m/>
    <m/>
    <m/>
    <m/>
    <m/>
    <m/>
    <n v="0"/>
    <n v="40142.629999999997"/>
    <s v="NO_CONCILIADO"/>
    <m/>
    <m/>
  </r>
  <r>
    <x v="94"/>
    <m/>
    <x v="94"/>
    <x v="227"/>
    <s v="B21629000002"/>
    <s v="BOD"/>
    <n v="2162900"/>
    <m/>
    <s v="00578012002 DEP.DE CHEQ.AJENOS,RET.DE CAM.,CONCEPTO: REVERSION,DEP.: BOLIVIANA DE AVIACION , PROCEDENCIA: BANCO UNION S.A., CHEQUE: 17357, FECHA DE EMISION:20/12/2023"/>
    <m/>
    <m/>
    <m/>
    <m/>
    <m/>
    <m/>
    <n v="0"/>
    <n v="4959.7"/>
    <s v="NO_CONCILIADO"/>
    <m/>
    <m/>
  </r>
  <r>
    <x v="59"/>
    <m/>
    <x v="59"/>
    <x v="227"/>
    <s v="B21629160002"/>
    <s v="BOD"/>
    <n v="2162916"/>
    <m/>
    <s v="00660062001 DEP.DE CHEQ.AJENOS,RET.DE CAM.,CONCEPTO: DEVOLUCION PARA REPOSICION DE CREDENCIAL ELIGIO PEREZ,DEP.: ORGANO JUDICIAL-DISTRITO CHUQUISACA , PROCEDENCIA: BANCO UNION S.A., CHEQUE: 324, FECHA DE EMISION:18/12/2023"/>
    <m/>
    <m/>
    <m/>
    <m/>
    <m/>
    <m/>
    <n v="0"/>
    <n v="70"/>
    <s v="NO_CONCILIADO"/>
    <m/>
    <m/>
  </r>
  <r>
    <x v="59"/>
    <m/>
    <x v="59"/>
    <x v="227"/>
    <s v="B21629190002"/>
    <s v="BOD"/>
    <n v="2162919"/>
    <m/>
    <s v="00660062001 DEP.DE CHEQ.AJENOS,RET.DE CAM.,CONCEPTO: DEVOLUCION DE PAGO DE REFRIGERIOS GESTION 2023,DEP.: ORGANO JUDICIAL-DISTRITO CHUQUISACA , PROCEDENCIA: BANCO UNION S.A., CHEQUE: 325, FECHA DE EMISION:18/12/2023"/>
    <m/>
    <m/>
    <m/>
    <m/>
    <m/>
    <m/>
    <n v="0"/>
    <n v="777"/>
    <s v="NO_CONCILIADO"/>
    <m/>
    <m/>
  </r>
  <r>
    <x v="69"/>
    <m/>
    <x v="69"/>
    <x v="227"/>
    <s v="B21629210002"/>
    <s v="BOD"/>
    <n v="2162921"/>
    <m/>
    <s v="00078031108 DEP.DE CHEQ.AJENOS,RET.DE CAM.,CONCEPTO: POR TRANSFERENCIA POR EJECUCION DE POLIZA DE GARANTIA DE CUMPLIMIENTO DE CONTRATO TALLER FORMULA SBR,DEP.: EEC - GNV , PROCEDENCIA: BANCO UNION S.A., CHEQUE: 249, FECHA DE EMISION:18/12/2023"/>
    <m/>
    <m/>
    <m/>
    <m/>
    <m/>
    <m/>
    <n v="0"/>
    <n v="10063.41"/>
    <s v="NO_CONCILIADO"/>
    <m/>
    <m/>
  </r>
  <r>
    <x v="78"/>
    <m/>
    <x v="78"/>
    <x v="227"/>
    <s v="J05793600002"/>
    <s v="NTE"/>
    <n v="7234531"/>
    <m/>
    <s v="A:00373024108 A: 00373024108 Transferencia de recursos a requerimiento del Fondo de Desarrollo Indígena s/g CITE: FDI/DGE/EXT/N°0895, 0896, 0899 y 0917/2023 para desembolsos de proyectos de diferentes municipios, en el marco de convenios suscritos con diferentes GAM, de acuerdo al Informe CITE: MEFP/VTCP/DGPOT/ INF/ N°124/2023, (H.R.2023-17738-R; 2023-17741-R; 2023-17739; 2023-18173-R)."/>
    <m/>
    <m/>
    <m/>
    <m/>
    <m/>
    <m/>
    <n v="0"/>
    <n v="24843348.649999999"/>
    <s v="NO_CONCILIADO"/>
    <m/>
    <m/>
  </r>
  <r>
    <x v="78"/>
    <m/>
    <x v="78"/>
    <x v="227"/>
    <s v="J05793610002"/>
    <s v="NTE"/>
    <n v="7231811"/>
    <m/>
    <s v="A:00373024105 A: 00373024105 Transferencia de recursos a requerimiento del Fondo de Desarrollo Indígena s/g nota CITE: FDI/DGE/EXT/N°0895, 0896, 0899 y 0917/2023 para el desembolso de recursos para Programas y/o Proyectos de los GAM (Primera, Segunda, Tercera y Cuarta cartera), en el marco de la Ley N° 1493 de 17 de diciembre de 2022, Ley del PGE 2023, en virtud al Informe MEFP/VTCP/DGPOT/UPCFTGN/INF/N°124/2023 (H.R.2023-17738-R; 2023-17741-R; 2023-17739; 2023-18173-R)."/>
    <m/>
    <m/>
    <m/>
    <m/>
    <m/>
    <m/>
    <n v="0"/>
    <n v="2399258.73"/>
    <s v="NO_CONCILIADO"/>
    <m/>
    <m/>
  </r>
  <r>
    <x v="45"/>
    <m/>
    <x v="45"/>
    <x v="227"/>
    <s v="Q19286250002"/>
    <s v="CRV"/>
    <n v="1928625"/>
    <m/>
    <s v="NUMERO DE LIBRETA CUT: 00099021001 OPERACIÓN E75 TRANSFERENCIA DE LA CUENTA FISCAL BUN A LA CUT EN MN TRANSFERENCIA DE FONDOS A SOLICITUD DE: GOBIERNO AUTONOMO MUNICIPAL SORACACHI, CITE: G.A.M.S./NÂ° 1022/2023 CUENTA CUT 3987 LIBRETA NÂ° 00099021001"/>
    <m/>
    <m/>
    <m/>
    <m/>
    <m/>
    <m/>
    <n v="0"/>
    <n v="461.82"/>
    <s v="NO_CONCILIADO"/>
    <m/>
    <m/>
  </r>
  <r>
    <x v="2"/>
    <m/>
    <x v="2"/>
    <x v="227"/>
    <s v="Q19286270002"/>
    <s v="CRV"/>
    <n v="1928627"/>
    <m/>
    <s v="NUMERO DE LIBRETA CUT: 00086024101 OPERACIÓN E75 TRANSFERENCIA DE LA CUENTA FISCAL BUN A LA CUT EN MN TRANSFERENCIA DE FONDOS A SOLICITUD DE: GOBIERNO AUTONOMO DEPARTAMENTAL DE LA PAZ CITE: GADLP/SDEF/DF/UTCP/NEX-138/2023 CUENTA CUT 3987 LIBRETA NÂ° 00086024101"/>
    <m/>
    <m/>
    <m/>
    <m/>
    <m/>
    <m/>
    <n v="0"/>
    <n v="85936.5"/>
    <s v="NO_CONCILIADO"/>
    <m/>
    <m/>
  </r>
  <r>
    <x v="78"/>
    <m/>
    <x v="78"/>
    <x v="227"/>
    <s v="Q19286410002"/>
    <s v="CRV"/>
    <n v="1928641"/>
    <m/>
    <s v="NUMERO DE LIBRETA CUT: 00373024105 OPERACIÓN E75 TRANSFERENCIA DE LA CUENTA FISCAL BUN A LA CUT EN MN TRANSFERENCIA DE FONDOS A SOLICITUD DEL: GOB. AUTÃNOMO MCPAL. BAURES - CUENTA ÃNICA MUNICIPAL - CUM, CITE:DESP/GAMB/NÂ° 227/2023, CUENTA CUT 3987 LIBRETA NÂ° 00373024105"/>
    <m/>
    <m/>
    <m/>
    <m/>
    <m/>
    <m/>
    <n v="0"/>
    <n v="345.25"/>
    <s v="NO_CONCILIADO"/>
    <m/>
    <m/>
  </r>
  <r>
    <x v="40"/>
    <m/>
    <x v="40"/>
    <x v="227"/>
    <s v="S10783270001"/>
    <s v="COB"/>
    <n v="1078327"/>
    <m/>
    <s v="||REGISTRO COBRO COMISION AVISO ENMIENDA CARTA DE CREDITO STANDBY BS220.- Y EMISION COMP.CONTABLE BS50.- REF: 10000LG000228800 (BCB:SB-R-2017-27) A/F ADMINISTRADORA BOLIVIANA DE CARRETERAS S/G SWIFT 21415, 19/12/23. LIB:00291012002 ABC-RECURSOS PROPIOS REF: COMISIONES ENMIENDA SBLC 10000LG000228800."/>
    <m/>
    <m/>
    <m/>
    <m/>
    <m/>
    <m/>
    <n v="270"/>
    <n v="0"/>
    <s v="NO_CONCILIADO"/>
    <m/>
    <m/>
  </r>
  <r>
    <x v="40"/>
    <m/>
    <x v="40"/>
    <x v="227"/>
    <s v="G25265960003"/>
    <s v="COB"/>
    <n v="2526596"/>
    <m/>
    <s v="TRANSFERENCIA RECIBIDA DEL EXTERIOR SEGÚN MENSAJES SWIFT Nos. 21494-21493 (REM.EXT.) DE FECHA 20-12-2023 POR DESEMBOLSO DE CAF PRÉSTAMO CFA008604 PROYECTO REHAB. Y RECONST. TRAMO EPIZAMA-COMARAPA LIBRETA N° 00291012002 ABC-RECURSOS PROPIOS REF.: UTILES DE ESCRITORIO"/>
    <m/>
    <m/>
    <m/>
    <m/>
    <m/>
    <m/>
    <n v="50"/>
    <n v="0"/>
    <s v="NO_CONCILIADO"/>
    <m/>
    <m/>
  </r>
  <r>
    <x v="101"/>
    <m/>
    <x v="101"/>
    <x v="227"/>
    <s v="G25267680002"/>
    <s v="CRV"/>
    <n v="2526768"/>
    <m/>
    <s v="REGULARIZACION DE TRANSFERENCIA DEL EXTERIOR SEGUN SWIFT NOS. 21038-21037 DE FECHA 20/12/2023 ORDENANTE: W IMPORT Y EXPORT LIMITADA LIB. 00576012002 CARTONBOL - RECAUDADORA"/>
    <m/>
    <m/>
    <m/>
    <m/>
    <m/>
    <m/>
    <n v="0"/>
    <n v="151606"/>
    <s v="NO_CONCILIADO"/>
    <m/>
    <m/>
  </r>
  <r>
    <x v="101"/>
    <m/>
    <x v="101"/>
    <x v="227"/>
    <s v="G25267700002"/>
    <s v="CRV"/>
    <n v="2526770"/>
    <m/>
    <s v="REGULARIZACION DE TRANSFERENCIA DEL EXTERIOR SEGUN SWIFT NOS.20463-20462 DE FECHA 20/12/2023 ORDENANTE: GREAT CHIN LIMITED LIB. 00576012002 CARTONBOL - RECAUDADORA"/>
    <m/>
    <m/>
    <m/>
    <m/>
    <m/>
    <m/>
    <n v="0"/>
    <n v="91140.86"/>
    <s v="NO_CONCILIADO"/>
    <m/>
    <m/>
  </r>
  <r>
    <x v="101"/>
    <m/>
    <x v="101"/>
    <x v="227"/>
    <s v="G25267690001"/>
    <s v="CVD"/>
    <n v="2526769"/>
    <m/>
    <s v="COBRO COSTOS DE PAPELERIA POR REGULARIZACION DE TRANSFERENCIA DEL EXTERIOR POR ORDEN DE W IMPORT Y EXPORT LIMITADA LIB. 00576012002 CARTONBOL - RECAUDADORA"/>
    <m/>
    <m/>
    <m/>
    <m/>
    <m/>
    <m/>
    <n v="50"/>
    <n v="0"/>
    <s v="NO_CONCILIADO"/>
    <m/>
    <m/>
  </r>
  <r>
    <x v="101"/>
    <m/>
    <x v="101"/>
    <x v="227"/>
    <s v="G25267710001"/>
    <s v="CVD"/>
    <n v="2526771"/>
    <m/>
    <s v="COBRO COSTOS DE PAPELERIA POR REGULARIZACION DE TRANSFERENCIA DEL EXTERIOR POR ORDEN DE GREAT CHIN LIMITED LIB. 00576012002 CARTONBOL - RECAUDADORA"/>
    <m/>
    <m/>
    <m/>
    <m/>
    <m/>
    <m/>
    <n v="50"/>
    <n v="0"/>
    <s v="NO_CONCILIADO"/>
    <m/>
    <m/>
  </r>
  <r>
    <x v="76"/>
    <m/>
    <x v="76"/>
    <x v="227"/>
    <s v="G25267730001"/>
    <s v="CVD"/>
    <n v="2526773"/>
    <m/>
    <s v="COBRO COSTOS DE PAPELERIA POR REGULARIZACION DE TRANSFERENCIA DEL EXTERIOR POR ORDEN DE SEZIONE CONSOLARE AMBASCIATA DI BOLIVIA ITALIA-ROMA REF:GESTORIA CONSULAR NOVIEMBRE 2023 LIB. 00010011102 MIN.RELACIONES EXTERIORES - GESTORIA CONSULAR LEY Nº 3108"/>
    <m/>
    <m/>
    <m/>
    <m/>
    <m/>
    <m/>
    <n v="50"/>
    <n v="0"/>
    <s v="NO_CONCILIADO"/>
    <m/>
    <m/>
  </r>
  <r>
    <x v="76"/>
    <m/>
    <x v="76"/>
    <x v="227"/>
    <s v="G25267750001"/>
    <s v="CVD"/>
    <n v="2526775"/>
    <m/>
    <s v="COBRO COSTOS DE PAPELERIA POR REGULARIZACION DE TRANSFERENCIA DEL EXTERIOR POR ORDEN DE CONSULADO GENERAL DE BOLIVIA BARCELONA-ESPAÑA REF:GESTORIA CONSULAR NOVIEMBRE 2023 LIB. 00010011102 MIN.RELACIONES EXTERIORES - GESTORIA CONSULAR LEY Nº 3108"/>
    <m/>
    <m/>
    <m/>
    <m/>
    <m/>
    <m/>
    <n v="50"/>
    <n v="0"/>
    <s v="NO_CONCILIADO"/>
    <m/>
    <m/>
  </r>
  <r>
    <x v="15"/>
    <m/>
    <x v="15"/>
    <x v="227"/>
    <s v="G25267770001"/>
    <s v="CVD"/>
    <n v="2526777"/>
    <m/>
    <s v="COBRO COSTOS DE PAPELERIA SEGUN TRANSFERENCIA DEL EXTERIOR POR ORDEN DE GAS CORONA S A E C A (ASUNCION PARAGUAY) REF.: S06335336A2B01 - 0473929 FECHA VALOR 19/12/2023 LIB. 00513062002 YPFB - EXPORTACIÓN DE GLP Y OTROS-BOLIVIANOS"/>
    <m/>
    <m/>
    <m/>
    <m/>
    <m/>
    <m/>
    <n v="50"/>
    <n v="0"/>
    <s v="NO_CONCILIADO"/>
    <m/>
    <m/>
  </r>
  <r>
    <x v="79"/>
    <m/>
    <x v="79"/>
    <x v="227"/>
    <s v="S10783310003"/>
    <s v="COB"/>
    <n v="1078331"/>
    <m/>
    <s v="||TRANSFERENCIA DE FONDOS S/G. MENSAJES SWIFT NROS. 21470 Y 21469 DE LA FECHA, Y NOTA REMITIDA POR LA DIRECCIÓN GENERAL DE AERONAUTICA CIVIL CITE: DGAC/3568/2023 DE FECHA 15/06/2023 (HRE-TGL-9395) (SECTOR PÚBLICO). DÉBITO DE LA LIBRETA 00117012001 DGAC, REPOSICIÓN ÚTILES DE ESCRITORIO."/>
    <m/>
    <m/>
    <m/>
    <m/>
    <m/>
    <m/>
    <n v="50"/>
    <n v="0"/>
    <s v="NO_CONCILIADO"/>
    <m/>
    <m/>
  </r>
  <r>
    <x v="79"/>
    <m/>
    <x v="79"/>
    <x v="227"/>
    <s v="S10783520003"/>
    <s v="COB"/>
    <n v="1078352"/>
    <m/>
    <s v="||TRANSFERENCIA DE FONDOS S/G MENSAJES SWIFT NROS. 21476 Y 21474 DE LA FECHA Y NOTA CITE DGAC/3568/2023 DE F.15.06.2023 (HRE-TGL-9395) DE LA DIRECCION GENERAL DE AERONAUTICA CIVIL (SECTOR PÚBLICO). DEBITO DE LA LIBRETA 00117012001 DGAC, REPOSICIÓN DE ÚTILES DE ESCRITORIO."/>
    <m/>
    <m/>
    <m/>
    <m/>
    <m/>
    <m/>
    <n v="50"/>
    <n v="0"/>
    <s v="NO_CONCILIADO"/>
    <m/>
    <m/>
  </r>
  <r>
    <x v="79"/>
    <m/>
    <x v="79"/>
    <x v="227"/>
    <s v="S10783820003"/>
    <s v="COB"/>
    <n v="1078382"/>
    <m/>
    <s v="||TRANSFERENCIA DE FONDOS S/G MENSAJES SWIFTS NROS 21487-21489, EN ATENCION A NOTA: DGAC/3568/2023 DE F.15/6/2023 (HRE-TGL-9395) ENVIADO POR LA DIRECCION GENERAL DE AERONAUTICA CIVIL (SECTOR PÚBLICO). DEBITO DE LA LIBRETA 00117012001 DGAC, REPOSICION ÚTILES DE ESCRITORIO."/>
    <m/>
    <m/>
    <m/>
    <m/>
    <m/>
    <m/>
    <n v="50"/>
    <n v="0"/>
    <s v="NO_CONCILIADO"/>
    <m/>
    <m/>
  </r>
  <r>
    <x v="79"/>
    <m/>
    <x v="79"/>
    <x v="227"/>
    <s v="S10784160003"/>
    <s v="COB"/>
    <n v="1078416"/>
    <m/>
    <s v="||TRANSFERENCIA DE FONDOS S/G. MENSAJES SWIFT NROS. 21504 Y 21503 DE LA FECHA, Y NOTA REMITIDA POR LA DIRECCIÓN GENERAL DE AERONAUTICA CIVIL CITE: DGAC/3568/2023 DE FECHA 15/06/2023 (HRE-TGL-9395) (SECTOR PÚBLICO). DÉBITO DE LA LIBRETA 00117012001 DGAC, REPOSICIÓN ÚTILES DE ESCRITORIO."/>
    <m/>
    <m/>
    <m/>
    <m/>
    <m/>
    <m/>
    <n v="50"/>
    <n v="0"/>
    <s v="NO_CONCILIADO"/>
    <m/>
    <m/>
  </r>
  <r>
    <x v="1"/>
    <m/>
    <x v="1"/>
    <x v="227"/>
    <s v="I01178190002"/>
    <s v="CRV"/>
    <n v="117819"/>
    <m/>
    <s v="TRANSFERENCIA AUTOMATICA SEGUN INSTRUCCION DEL MINISTERIO DE ECONOMIA Y FINANZAS PUBLICAS LIBRETA 00099021001 TGN RECURSOS ORDINARIOS"/>
    <m/>
    <m/>
    <m/>
    <m/>
    <m/>
    <m/>
    <n v="0"/>
    <n v="37647650"/>
    <s v="NO_CONCILIADO"/>
    <m/>
    <m/>
  </r>
  <r>
    <x v="65"/>
    <m/>
    <x v="65"/>
    <x v="227"/>
    <s v="F0015153"/>
    <s v="NTE"/>
    <n v="7246679"/>
    <m/>
    <s v="A:00099021001 TRANSFERENCIA DE RECUPERACIONES SEGÚN NOTA GEF-LCR-JSZ-1287-NOT/23 Y GEF-LCR-JSZ-1838-NOT/23 POR CONCEPTO DE PAGO DE CAPITAL E INTERES DE ACUERDO A CONTRATO DE FIDEICOMISO “PROGRAMA APOYO A LA EJECUCION DE LA INVERSION PUBLICA” FIRMADO ENTRE MINISTERIO DE PLANIFICACION Y EL FNDR, CORRESPONDIENTE AL GAM DE SAN PABLO DE HUACARETA."/>
    <m/>
    <m/>
    <m/>
    <m/>
    <m/>
    <m/>
    <n v="0"/>
    <n v="256060.87"/>
    <s v="NO_CONCILIADO"/>
    <m/>
    <m/>
  </r>
  <r>
    <x v="1"/>
    <m/>
    <x v="1"/>
    <x v="227"/>
    <s v="I01178180002"/>
    <s v="CRV"/>
    <n v="117818"/>
    <m/>
    <s v="TRANSFERENCIA AUTOMATICA SEGUN INSTRUCCION DEL MINISTERIO DE ECONOMIA Y FINANZAS PUBLICAS LIBRETA 00099021001 TGN - RECURSOS ORDINARIOS"/>
    <m/>
    <m/>
    <m/>
    <m/>
    <m/>
    <m/>
    <n v="0"/>
    <n v="50927858.539999999"/>
    <s v="NO_CONCILIADO"/>
    <m/>
    <m/>
  </r>
  <r>
    <x v="91"/>
    <m/>
    <x v="91"/>
    <x v="227"/>
    <s v="S10784680002"/>
    <s v="CRV"/>
    <n v="1078468"/>
    <m/>
    <s v="||TRANSFERENCIA DE RECURSOS A LA FUNDACION CULTURAL DEL BCB CORRESPONDIENTE A 4° TRIMESTRE 2023 ( ADICIONAL). PARA GASTOS CORRIENTES.S/G INFORME BCB-GADM-SCONT-DAF-INF-2023-270, NOTA FC-BCB-PDCIA N° 2130/2023,FC-BCB-SJNF-IT/N° 163/2023 Y F.T. 08 DE LA GADM. TRANSFERENCIA A LA LIBRETA N° 00293014201 DE LA FUNDACION CULTURAL DL BANCO CENTRAL DE BOLIVIA"/>
    <m/>
    <m/>
    <m/>
    <m/>
    <m/>
    <m/>
    <n v="0"/>
    <n v="506921.76"/>
    <s v="NO_CONCILIADO"/>
    <m/>
    <m/>
  </r>
  <r>
    <x v="61"/>
    <m/>
    <x v="61"/>
    <x v="228"/>
    <s v="O21634000002"/>
    <s v="BOD"/>
    <n v="2163400"/>
    <m/>
    <s v="00283012003 DEPOSITO DE EFECTIVO, DEPOSITANTE: GITIERREZ JIMENEZ MARINO HUGO, CONCEPTO: DEVOLUCION DE VIATICOS DE FECHAS DE COMISION 1RA QUINCENA DE ABRIL, CUENTA DE DEPOSITO: CUENTA UNICA DEL TESORO"/>
    <m/>
    <m/>
    <m/>
    <m/>
    <m/>
    <m/>
    <n v="0"/>
    <n v="1650"/>
    <s v="NO_CONCILIADO"/>
    <m/>
    <m/>
  </r>
  <r>
    <x v="112"/>
    <m/>
    <x v="112"/>
    <x v="228"/>
    <s v="O21633790002"/>
    <s v="BOD"/>
    <n v="2163379"/>
    <m/>
    <s v="00213012001 DEPOSITO DE EFECTIVO, DEPOSITANTE: SAYCO VILELA LOPEZ, CONCEPTO: DEVOLUCION DE FONDOS, CUENTA DE DEPOSITO: CUENTA UNICA DEL TESORO"/>
    <m/>
    <m/>
    <m/>
    <m/>
    <m/>
    <m/>
    <n v="0"/>
    <n v="230"/>
    <s v="NO_CONCILIADO"/>
    <m/>
    <m/>
  </r>
  <r>
    <x v="61"/>
    <m/>
    <x v="61"/>
    <x v="228"/>
    <s v="O21633990002"/>
    <s v="BOD"/>
    <n v="2163399"/>
    <m/>
    <s v="00283012003 DEPOSITO DE EFECTIVO, DEPOSITANTE: GUTIERREZ JIMENEZ MARINO HUGO, CONCEPTO: DEVOLUCION DE VIATICOS FECHAS DE COMISION 2DA QUINCENA DE MARZO, CUENTA DE DEPOSITO: CUENTA UNICA DEL TESORO"/>
    <m/>
    <m/>
    <m/>
    <m/>
    <m/>
    <m/>
    <n v="0"/>
    <n v="1650"/>
    <s v="NO_CONCILIADO"/>
    <m/>
    <m/>
  </r>
  <r>
    <x v="25"/>
    <m/>
    <x v="25"/>
    <x v="228"/>
    <s v="O21634110002"/>
    <s v="BOD"/>
    <n v="2163411"/>
    <m/>
    <s v="00099021001 DEPOSITO DE EFECTIVO, DEPOSITANTE: ROSA MARLENE COAQUIRA LARUTA, CONCEPTO: DEVOLUCION DE VIATICOS-ROSA MARLENE COAQUIRA LARUTA, CUENTA DE DEPOSITO: CUENTA UNICA DEL TESORO/DJBR"/>
    <m/>
    <m/>
    <m/>
    <m/>
    <m/>
    <m/>
    <n v="0"/>
    <n v="1.5"/>
    <s v="NO_CONCILIADO"/>
    <m/>
    <m/>
  </r>
  <r>
    <x v="25"/>
    <m/>
    <x v="25"/>
    <x v="228"/>
    <s v="O21634120002"/>
    <s v="BOD"/>
    <n v="2163412"/>
    <m/>
    <s v="00099021001 DEPOSITO DE EFECTIVO, DEPOSITANTE: LUIS DAVID RODRIGUEZ PANTOJA, CONCEPTO: DEVOLUCION DE VIATICOS--LUIS DAVID RODRIGUEZ PANTOJA, CUENTA DE DEPOSITO: CUENTA UNICA DEL TESORO/DJBR"/>
    <m/>
    <m/>
    <m/>
    <m/>
    <m/>
    <m/>
    <n v="0"/>
    <n v="223.5"/>
    <s v="NO_CONCILIADO"/>
    <m/>
    <m/>
  </r>
  <r>
    <x v="25"/>
    <m/>
    <x v="25"/>
    <x v="228"/>
    <s v="O21634150002"/>
    <s v="BOD"/>
    <n v="2163415"/>
    <m/>
    <s v="00099021001 DEPOSITO DE EFECTIVO, DEPOSITANTE: PABLO GUILLERMO VARGAS RIVERA, CONCEPTO: DEVOLUCION DE VIATICOS-PABLO GUILLERMO VARGAS RIVERA, CUENTA DE DEPOSITO: CUENTA UNICA DEL TESORO/DJBR"/>
    <m/>
    <m/>
    <m/>
    <m/>
    <m/>
    <m/>
    <n v="0"/>
    <n v="1022"/>
    <s v="NO_CONCILIADO"/>
    <m/>
    <m/>
  </r>
  <r>
    <x v="25"/>
    <m/>
    <x v="25"/>
    <x v="228"/>
    <s v="O21634170002"/>
    <s v="BOD"/>
    <n v="2163417"/>
    <m/>
    <s v="00099021001 DEPOSITO DE EFECTIVO, DEPOSITANTE: PABLO GUILLERMO VARGAS RIVERA, CONCEPTO: DEVOLUCION DE VIATICOS-PABLO GUILLERMO VARGAS RIVERA, CUENTA DE DEPOSITO: CUENTA UNICA DEL TESORO/DJBR"/>
    <m/>
    <m/>
    <m/>
    <m/>
    <m/>
    <m/>
    <n v="0"/>
    <n v="556.5"/>
    <s v="NO_CONCILIADO"/>
    <m/>
    <m/>
  </r>
  <r>
    <x v="25"/>
    <m/>
    <x v="25"/>
    <x v="228"/>
    <s v="O21634190002"/>
    <s v="BOD"/>
    <n v="2163419"/>
    <m/>
    <s v="00099021001 DEPOSITO DE EFECTIVO, DEPOSITANTE: PABLO GUILLERMO VARGAS RIVERA, CONCEPTO: DEVOLUCION DE VIATICOS-PABLO GUILLERMO VARGAS RIVERA, CUENTA DE DEPOSITO: CUENTA UNICA DEL TESORO/DJBR"/>
    <m/>
    <m/>
    <m/>
    <m/>
    <m/>
    <m/>
    <n v="0"/>
    <n v="759"/>
    <s v="NO_CONCILIADO"/>
    <m/>
    <m/>
  </r>
  <r>
    <x v="25"/>
    <m/>
    <x v="25"/>
    <x v="228"/>
    <s v="O21634210002"/>
    <s v="BOD"/>
    <n v="2163421"/>
    <m/>
    <s v="00099021001 DEPOSITO DE EFECTIVO, DEPOSITANTE: PABLO GUILLERMO VARGAS RIVERA, CONCEPTO: DEVOLUCION DE VIATICOS-PABLO GUILLERMO VARGAS RIVERA, CUENTA DE DEPOSITO: CUENTA UNICA DEL TESORO/DJBR"/>
    <m/>
    <m/>
    <m/>
    <m/>
    <m/>
    <m/>
    <n v="0"/>
    <n v="556.5"/>
    <s v="NO_CONCILIADO"/>
    <m/>
    <m/>
  </r>
  <r>
    <x v="25"/>
    <m/>
    <x v="25"/>
    <x v="228"/>
    <s v="O21634240002"/>
    <s v="BOD"/>
    <n v="2163424"/>
    <m/>
    <s v="00099021001 DEPOSITO DE EFECTIVO, DEPOSITANTE: PABLO GUILLERMO VARGAS RIVERA, CONCEPTO: DEVOLUCION DE PASAJES-PABLO GUILLERMO VARGAS RIVERA, CUENTA DE DEPOSITO: CUENTA UNICA DEL TESORO/DJBR"/>
    <m/>
    <m/>
    <m/>
    <m/>
    <m/>
    <m/>
    <n v="0"/>
    <n v="609"/>
    <s v="NO_CONCILIADO"/>
    <m/>
    <m/>
  </r>
  <r>
    <x v="41"/>
    <m/>
    <x v="41"/>
    <x v="228"/>
    <s v="O21634370002"/>
    <s v="BOD"/>
    <n v="2163437"/>
    <m/>
    <s v="00046171101 DEPOSITO DE EFECTIVO, DEPOSITANTE: NASSIRDAYRO MEDICAL SRL, CONCEPTO: FALTA REGENTE FARMACEUTICO DIRECTOR CIERRE INTEMPESTIVO DE EMPRESA -MULTA PECUNIARIA, CUENTA DE DEPOSITO: CUENTA UNICA DEL TESORO"/>
    <m/>
    <m/>
    <m/>
    <m/>
    <m/>
    <m/>
    <n v="0"/>
    <n v="4000"/>
    <s v="NO_CONCILIADO"/>
    <m/>
    <m/>
  </r>
  <r>
    <x v="61"/>
    <m/>
    <x v="61"/>
    <x v="228"/>
    <s v="O21634730002"/>
    <s v="BOD"/>
    <n v="2163473"/>
    <m/>
    <s v="00283012003 DEPOSITO DE EFECTIVO, DEPOSITANTE: ARIEL LUIS SALAZAR BALDERRAMA, CONCEPTO: DEVOLUCION DE VIATICOS DE FECHA DE COMISION 2DA QUINCENA DE OCTUBRE, CUENTA DE DEPOSITO: CUENTA UNICA DEL TESORO"/>
    <m/>
    <m/>
    <m/>
    <m/>
    <m/>
    <m/>
    <n v="0"/>
    <n v="1350"/>
    <s v="NO_CONCILIADO"/>
    <m/>
    <m/>
  </r>
  <r>
    <x v="14"/>
    <m/>
    <x v="14"/>
    <x v="228"/>
    <s v="O21634890002"/>
    <s v="BOD"/>
    <n v="2163489"/>
    <m/>
    <s v="00099021001 DEPOSITO DE EFECTIVO, DEPOSITANTE: JAIME MAURICIO ITURRALDE PADILLA, CONCEPTO: REPOSICION PASE DE ACCESO, CUENTA DE DEPOSITO: CUENTA UNICA DEL TESORO/DJBR"/>
    <m/>
    <m/>
    <m/>
    <m/>
    <m/>
    <m/>
    <n v="0"/>
    <n v="120"/>
    <s v="NO_CONCILIADO"/>
    <m/>
    <m/>
  </r>
  <r>
    <x v="113"/>
    <m/>
    <x v="113"/>
    <x v="228"/>
    <s v="O21635100002"/>
    <s v="BOD"/>
    <n v="2163510"/>
    <m/>
    <s v="00312012001 DEPOSITO DE EFECTIVO, DEPOSITANTE: ARTEMIO ZABALA MONTAÑO, CONCEPTO: DEPÓSITO CORRESPONDIENTE AL NUMERO DE PREVENTIVO N°1004, CUENTA DE DEPOSITO: CUENTA UNICA DEL TESORO"/>
    <m/>
    <m/>
    <m/>
    <m/>
    <m/>
    <m/>
    <n v="0"/>
    <n v="121"/>
    <s v="NO_CONCILIADO"/>
    <m/>
    <m/>
  </r>
  <r>
    <x v="99"/>
    <m/>
    <x v="99"/>
    <x v="228"/>
    <s v="O21635780002"/>
    <s v="BOD"/>
    <n v="2163578"/>
    <m/>
    <s v="00292032001 DEPOSITO DE EFECTIVO, DEPOSITANTE: VIAS BOLIVIA- WALTER HUGO ZEBALLOS CHIPANA, CONCEPTO: REEMBOLSO DE IMPORTES PAGADOS EN DEMASIA, CUENTA DE DEPOSITO: CUENTA UNICA DEL TESORO"/>
    <m/>
    <m/>
    <m/>
    <m/>
    <m/>
    <m/>
    <n v="0"/>
    <n v="20"/>
    <s v="NO_CONCILIADO"/>
    <m/>
    <m/>
  </r>
  <r>
    <x v="100"/>
    <m/>
    <x v="100"/>
    <x v="228"/>
    <s v="O21635810002"/>
    <s v="BOD"/>
    <n v="2163581"/>
    <m/>
    <s v="00222014201 DEPOSITO DE EFECTIVO, DEPOSITANTE: INIAF, CONCEPTO: DEVOLUCION DE SALDO DEL PREVENTIVO 7062, CUENTA DE DEPOSITO: CUENTA UNICA DEL TESORO"/>
    <m/>
    <m/>
    <m/>
    <m/>
    <m/>
    <m/>
    <n v="0"/>
    <n v="1244"/>
    <s v="NO_CONCILIADO"/>
    <m/>
    <m/>
  </r>
  <r>
    <x v="41"/>
    <m/>
    <x v="41"/>
    <x v="228"/>
    <s v="O21635890002"/>
    <s v="BOD"/>
    <n v="2163589"/>
    <m/>
    <s v="00099021001 DEPOSITO DE EFECTIVO, DEPOSITANTE: VICEMINISTERIO DE DEPORTES, CONCEPTO: DEVOLUCION DE SALDO NO EJECUTADO DEL PREVENTIVO N°359, CUENTA DE DEPOSITO: CUENTA UNICA DEL TESORO"/>
    <m/>
    <m/>
    <m/>
    <m/>
    <m/>
    <m/>
    <n v="0"/>
    <n v="1566"/>
    <s v="NO_CONCILIADO"/>
    <m/>
    <m/>
  </r>
  <r>
    <x v="41"/>
    <m/>
    <x v="41"/>
    <x v="228"/>
    <s v="O21635990002"/>
    <s v="BOD"/>
    <n v="2163599"/>
    <m/>
    <s v="00046058003 DEPOSITO DE EFECTIVO, DEPOSITANTE: CARLOS ABRAHAN CABERO FERNANDEZ, CONCEPTO: DEPÓSITO 3 EN CALIDAD DE DEVOLUCION DE FONDOS EN AVANCE, CUENTA DE DEPOSITO: CUENTA UNICA DEL TESORO"/>
    <m/>
    <m/>
    <m/>
    <m/>
    <m/>
    <m/>
    <n v="0"/>
    <n v="7247"/>
    <s v="NO_CONCILIADO"/>
    <m/>
    <m/>
  </r>
  <r>
    <x v="60"/>
    <m/>
    <x v="60"/>
    <x v="228"/>
    <s v="O21636010002"/>
    <s v="BOD"/>
    <n v="2163601"/>
    <m/>
    <s v="00212012001 DEPOSITO DE EFECTIVO, DEPOSITANTE: M. COLQUE-PROF III CONTABLE, CONCEPTO: DEVOLUCION CREDENCIAL WUILDER CONDORI CHOQUE, CUENTA DE DEPOSITO: CUENTA UNICA DEL TESORO"/>
    <m/>
    <m/>
    <m/>
    <m/>
    <m/>
    <m/>
    <n v="0"/>
    <n v="60"/>
    <s v="NO_CONCILIADO"/>
    <m/>
    <m/>
  </r>
  <r>
    <x v="23"/>
    <m/>
    <x v="23"/>
    <x v="228"/>
    <s v="O21636020002"/>
    <s v="BOD"/>
    <n v="2163602"/>
    <m/>
    <s v="00099021001 DEPOSITO DE EFECTIVO, DEPOSITANTE: MINERVA ZILVETI CARBALLO, CONCEPTO: DEVOLUCION FACTURA NAABOL, CUENTA DE DEPOSITO: CUENTA UNICA DEL TESORO/DJBR"/>
    <m/>
    <m/>
    <m/>
    <m/>
    <m/>
    <m/>
    <n v="0"/>
    <n v="15"/>
    <s v="NO_CONCILIADO"/>
    <m/>
    <m/>
  </r>
  <r>
    <x v="31"/>
    <m/>
    <x v="31"/>
    <x v="228"/>
    <s v="O21636190002"/>
    <s v="BOD"/>
    <n v="2163619"/>
    <m/>
    <s v="00599042001 DEPOSITO DE EFECTIVO, DEPOSITANTE: EMPRESA BOLIVIANA DE ALIMENTOS Y DERIVADOS EBA, CONCEPTO: DEVOLUCION SALDO DE FONDOS EN AVANCE DA.4 C-31 194, CUENTA DE DEPOSITO: CUENTA UNICA DEL TESORO"/>
    <m/>
    <m/>
    <m/>
    <m/>
    <m/>
    <m/>
    <n v="0"/>
    <n v="15802"/>
    <s v="NO_CONCILIADO"/>
    <m/>
    <m/>
  </r>
  <r>
    <x v="84"/>
    <m/>
    <x v="84"/>
    <x v="228"/>
    <s v="B21633410002"/>
    <s v="BOD"/>
    <n v="2163341"/>
    <m/>
    <s v="00155010001 DEP.DE CHEQ.AJENOS,RET.DE CAM.,CONCEPTO: ACTUALIZACION DE FIANZAS ECONOMICAS,DEP.: DIRNOPLU , PROCEDENCIA: BANCO UNION S.A., CHEQUE: 901, FECHA DE EMISION:20/12/2023"/>
    <m/>
    <m/>
    <m/>
    <m/>
    <m/>
    <m/>
    <n v="0"/>
    <n v="261360"/>
    <s v="NO_CONCILIADO"/>
    <m/>
    <m/>
  </r>
  <r>
    <x v="83"/>
    <m/>
    <x v="83"/>
    <x v="228"/>
    <s v="B21633420002"/>
    <s v="BOD"/>
    <n v="2163342"/>
    <m/>
    <s v="00290014102 DEP.DE CHEQ.AJENOS,RET.DE CAM.,CONCEPTO: TRAMITE N°9809963-PARA REVERSION,DEP.: SERVICIO DE IMPUESTOS NACIONALES , PROCEDENCIA: BANCO UNION S.A., CHEQUE: 7430, FECHA DE EMISION:20/12/2023"/>
    <m/>
    <m/>
    <m/>
    <m/>
    <m/>
    <m/>
    <n v="0"/>
    <n v="2676.25"/>
    <s v="NO_CONCILIADO"/>
    <m/>
    <m/>
  </r>
  <r>
    <x v="83"/>
    <m/>
    <x v="83"/>
    <x v="228"/>
    <s v="B21633440002"/>
    <s v="BOD"/>
    <n v="2163344"/>
    <m/>
    <s v="00290012001 DEP.DE CHEQ.AJENOS,RET.DE CAM.,CONCEPTO: TRAMITE N°9809972-OTROS INGRESOS,DEP.: SERVICIO DE IMPUESTOS NACIONALES , PROCEDENCIA: BANCO UNION S.A., CHEQUE: 7432, FECHA DE EMISION:20/12/2023"/>
    <m/>
    <m/>
    <m/>
    <m/>
    <m/>
    <m/>
    <n v="0"/>
    <n v="1268"/>
    <s v="NO_CONCILIADO"/>
    <m/>
    <m/>
  </r>
  <r>
    <x v="83"/>
    <m/>
    <x v="83"/>
    <x v="228"/>
    <s v="B21633450002"/>
    <s v="BOD"/>
    <n v="2163345"/>
    <m/>
    <s v="00290012001 DEP.DE CHEQ.AJENOS,RET.DE CAM.,CONCEPTO: TRAMITE N°9814395-OTROS INGRESOS,DEP.: SERVICIO DE IMPUESTOS NACIONALES , PROCEDENCIA: BANCO UNION S.A., CHEQUE: 7433, FECHA DE EMISION:20/12/2023"/>
    <m/>
    <m/>
    <m/>
    <m/>
    <m/>
    <m/>
    <n v="0"/>
    <n v="54"/>
    <s v="NO_CONCILIADO"/>
    <m/>
    <m/>
  </r>
  <r>
    <x v="83"/>
    <m/>
    <x v="83"/>
    <x v="228"/>
    <s v="B21633470002"/>
    <s v="BOD"/>
    <n v="2163347"/>
    <m/>
    <s v="00290012001 DEP.DE CHEQ.AJENOS,RET.DE CAM.,CONCEPTO: TRAMITE N°9808435-OTROS INGRESOS,DEP.: SERVICIO DE IMPUESTOS NACIONALES , PROCEDENCIA: BANCO UNION S.A., CHEQUE: 7434, FECHA DE EMISION:20/12/2023"/>
    <m/>
    <m/>
    <m/>
    <m/>
    <m/>
    <m/>
    <n v="0"/>
    <n v="1"/>
    <s v="NO_CONCILIADO"/>
    <m/>
    <m/>
  </r>
  <r>
    <x v="114"/>
    <m/>
    <x v="114"/>
    <x v="228"/>
    <s v="B21633610002"/>
    <s v="BOD"/>
    <n v="2163361"/>
    <m/>
    <s v="00591012001 DEP.DE CHEQ.AJENOS,RET.DE CAM.,CONCEPTO: DEPÓSITO POR EXTRAVIO DE CREDENCIALES Y ROPA DE TRABAJO,DEP.: EMP. ESTATL DE TRANSPORTE POR CABLE MI TELEFERICO , PROCEDENCIA: BANCO UNION S.A., CHEQUE: 3622, FECHA DE EMISION:19/12/2023"/>
    <m/>
    <m/>
    <m/>
    <m/>
    <m/>
    <m/>
    <n v="0"/>
    <n v="1050"/>
    <s v="NO_CONCILIADO"/>
    <m/>
    <m/>
  </r>
  <r>
    <x v="114"/>
    <m/>
    <x v="114"/>
    <x v="228"/>
    <s v="B21633650002"/>
    <s v="BOD"/>
    <n v="2163365"/>
    <m/>
    <s v="00591012001 DEP.DE CHEQ.AJENOS,RET.DE CAM.,CONCEPTO: DEPÓSITOS IDENTIFICADOS POR SERVICIOS BASICOS GESTION 2021 SG HR MT /2022-06897,DEP.: EMP. ESTATL DE TRANSPORTE POR CABLE MI TELEFERICO"/>
    <m/>
    <m/>
    <m/>
    <m/>
    <m/>
    <m/>
    <n v="0"/>
    <n v="47.7"/>
    <s v="NO_CONCILIADO"/>
    <m/>
    <m/>
  </r>
  <r>
    <x v="114"/>
    <m/>
    <x v="114"/>
    <x v="228"/>
    <s v="B21633680002"/>
    <s v="BOD"/>
    <n v="2163368"/>
    <m/>
    <s v="00591012001 DEP.DE CHEQ.AJENOS,RET.DE CAM.,CONCEPTO: DEPÓSITOS IDENTIFICADOS POR ALQUILERES PUBLICIDAD Y OTROS GESTION 2022 SG HR MT/2022-01184,DEP.: EMP. ESTATAL DE TRANSPORTE POR CABLE MI TELEFERICO"/>
    <m/>
    <m/>
    <m/>
    <m/>
    <m/>
    <m/>
    <n v="0"/>
    <n v="365409.62"/>
    <s v="NO_CONCILIADO"/>
    <m/>
    <m/>
  </r>
  <r>
    <x v="114"/>
    <m/>
    <x v="114"/>
    <x v="228"/>
    <s v="B21633710002"/>
    <s v="BOD"/>
    <n v="2163371"/>
    <m/>
    <s v="00591012001 DEP.DE CHEQ.AJENOS,RET.DE CAM.,CONCEPTO: DEPÓSITOS IDENTIFICADOS POR ALQUILERES PUBLICIDAD Y OTROS GESTION 2022 SG HR MT/2023-01778,DEP.: EMP. ESTATAL DE TRANSPORTE POR CABLE MI TELEFERICO"/>
    <m/>
    <m/>
    <m/>
    <m/>
    <m/>
    <m/>
    <n v="0"/>
    <n v="141606.56"/>
    <s v="NO_CONCILIADO"/>
    <m/>
    <m/>
  </r>
  <r>
    <x v="114"/>
    <m/>
    <x v="114"/>
    <x v="228"/>
    <s v="B21633730002"/>
    <s v="BOD"/>
    <n v="2163373"/>
    <m/>
    <s v="00591012001 DEP.DE CHEQ.AJENOS,RET.DE CAM.,CONCEPTO: DEPÓSITOS POR EXTRAVIO DE CREDENCIALES Y ROPA DE TRABAJO,DEP.: EMP. EST. DE TRANSP. POR CABLE MI TELEFERICO , PROCEDENCIA: BANCO UNION S.A., CHEQUE: 3603, FECHA DE EMISION:27/11/2023"/>
    <m/>
    <m/>
    <m/>
    <m/>
    <m/>
    <m/>
    <n v="0"/>
    <n v="535"/>
    <s v="NO_CONCILIADO"/>
    <m/>
    <m/>
  </r>
  <r>
    <x v="114"/>
    <m/>
    <x v="114"/>
    <x v="228"/>
    <s v="B21633750002"/>
    <s v="BOD"/>
    <n v="2163375"/>
    <m/>
    <s v="00591012001 DEP.DE CHEQ.AJENOS,RET.DE CAM.,CONCEPTO: DEPÓSITOS IDENTIFICADOS POR ALQUILERES PUBLICIDAD Y OTROS GESTION 2022 SG HR MT/2023-00211,DEP.: EMP. ESTATAL DE TRANSPORTE POR CABLE MI TELEFERICO"/>
    <m/>
    <m/>
    <m/>
    <m/>
    <m/>
    <m/>
    <n v="0"/>
    <n v="664471.06999999995"/>
    <s v="NO_CONCILIADO"/>
    <m/>
    <m/>
  </r>
  <r>
    <x v="114"/>
    <m/>
    <x v="114"/>
    <x v="228"/>
    <s v="B21633770002"/>
    <s v="BOD"/>
    <n v="2163377"/>
    <m/>
    <s v="00591012001 DEP.DE CHEQ.AJENOS,RET.DE CAM.,CONCEPTO: DEPÓSITOS IDENTIFICADOS POR ALQUILERES PUBLICIDAD Y OTROS GESTION 2022 SG HR MT/2023-00645,DEP.: EMP. ESTATAL DE TRANSPORTE POR CABLE MI TELEFERICO"/>
    <m/>
    <m/>
    <m/>
    <m/>
    <m/>
    <m/>
    <n v="0"/>
    <n v="1229854.99"/>
    <s v="NO_CONCILIADO"/>
    <m/>
    <m/>
  </r>
  <r>
    <x v="41"/>
    <m/>
    <x v="41"/>
    <x v="228"/>
    <s v="B21633930002"/>
    <s v="BOD"/>
    <n v="2163393"/>
    <m/>
    <s v="00099021001 DEP.DE CHEQ.AJENOS,RET.DE CAM.,CONCEPTO: DEV. DIF. DEL MONTO PAGADO SERVICIOS RADIOTERAPIA PCTE : ROXANA ORTIZ MENDOZA - MIN DE SALUD,DEP.: IBRO SRL , PROCEDENCIA: BANCO UNION S.A., CHEQUE: 446, FECHA DE EMISION:21/12/2023"/>
    <m/>
    <m/>
    <m/>
    <m/>
    <m/>
    <m/>
    <n v="0"/>
    <n v="6000"/>
    <s v="NO_CONCILIADO"/>
    <m/>
    <m/>
  </r>
  <r>
    <x v="40"/>
    <m/>
    <x v="40"/>
    <x v="228"/>
    <s v="B21634040002"/>
    <s v="BOD"/>
    <n v="2163404"/>
    <m/>
    <s v="00291034101 DEP.DE CHEQ.AJENOS,RET.DE CAM.,CONCEPTO: TRANSFERENCIA DE RECURSOS POR APORTES LOCALES GESTION 2023,DEP.: ADMINISTRADORA BOLIVIANA DE CARRETERAS - ABC , PROCEDENCIA: BANCO UNION S.A., CHEQUE: 357, FECHA DE EMISION:18/12/2023"/>
    <m/>
    <m/>
    <m/>
    <m/>
    <m/>
    <m/>
    <n v="0"/>
    <n v="4537985"/>
    <s v="NO_CONCILIADO"/>
    <m/>
    <m/>
  </r>
  <r>
    <x v="40"/>
    <m/>
    <x v="40"/>
    <x v="228"/>
    <s v="B21634080002"/>
    <s v="BOD"/>
    <n v="2163408"/>
    <m/>
    <s v="00291034201 DEP.DE CHEQ.AJENOS,RET.DE CAM.,CONCEPTO: TRANSFERENCIA DE RECURSOS POR APORTES LOCALES GESTION 2023,DEP.: ADMINISTRADORA BOLIVIANA DE CARRETERAS - ABC , PROCEDENCIA: BANCO UNION S.A., CHEQUE: 358, FECHA DE EMISION:18/12/2023"/>
    <m/>
    <m/>
    <m/>
    <m/>
    <m/>
    <m/>
    <n v="0"/>
    <n v="10462015"/>
    <s v="NO_CONCILIADO"/>
    <m/>
    <m/>
  </r>
  <r>
    <x v="71"/>
    <m/>
    <x v="71"/>
    <x v="228"/>
    <s v="B21634340002"/>
    <s v="BOD"/>
    <n v="2163434"/>
    <m/>
    <s v="00670012002 DEP.DE CHEQ.AJENOS,RET.DE CAM.,CONCEPTO: DESCUENTO POR DIAS NO TRABAJADOS - CONSULTOR,DEP.: XAVIER YGOR ZAMBRANA V. , PROCEDENCIA: BANCO UNION S.A., CHEQUE: 770, FECHA DE EMISION:19/12/2023"/>
    <m/>
    <m/>
    <m/>
    <m/>
    <m/>
    <m/>
    <n v="0"/>
    <n v="342.13"/>
    <s v="NO_CONCILIADO"/>
    <m/>
    <m/>
  </r>
  <r>
    <x v="26"/>
    <m/>
    <x v="26"/>
    <x v="228"/>
    <s v="B21634760002"/>
    <s v="BOD"/>
    <n v="2163476"/>
    <m/>
    <s v="00253014112 DEP.DE CHEQ.AJENOS,RET.DE CAM.,CONCEPTO: DEP DEB AUT GAM BUENA VISTA GAS/ADM &quot;CONST. Y SIS RIEGO CARMEN SURUTU-PROAR,DEP.: G.A.M.BUENA VISTA , PROCEDENCIA: BANCO UNION S.A., CHEQUE: 1771, FECHA DE EMISION:20/12/2023"/>
    <m/>
    <m/>
    <m/>
    <m/>
    <m/>
    <m/>
    <n v="0"/>
    <n v="8024.63"/>
    <s v="NO_CONCILIADO"/>
    <m/>
    <m/>
  </r>
  <r>
    <x v="26"/>
    <m/>
    <x v="26"/>
    <x v="228"/>
    <s v="B21634790002"/>
    <s v="BOD"/>
    <n v="2163479"/>
    <m/>
    <s v="00253014103 DEP.DE CHEQ.AJENOS,RET.DE CAM.,CONCEPTO: DEP DEB AUT GAM BUENA VISTA GAS/INV &quot;CONST. Y SIS RIEGO CARMEN SURUTU-PROAR,DEP.: G.A.M. BUENA VISTA , PROCEDENCIA: BANCO UNION S.A., CHEQUE: 1770, FECHA DE EMISION:20/12/2023"/>
    <m/>
    <m/>
    <m/>
    <m/>
    <m/>
    <m/>
    <n v="0"/>
    <n v="53497.55"/>
    <s v="NO_CONCILIADO"/>
    <m/>
    <m/>
  </r>
  <r>
    <x v="43"/>
    <m/>
    <x v="43"/>
    <x v="228"/>
    <s v="B21634830002"/>
    <s v="BOD"/>
    <n v="2163483"/>
    <m/>
    <s v="00132052001 DEP.DE CHEQ.AJENOS,RET.DE CAM.,CONCEPTO: DESCUENTOS SIN GOCE DE HABERES OCT Y NOV,DEP.: EEPS , PROCEDENCIA: BANCO UNION S.A., CHEQUE: 78, FECHA DE EMISION:21/12/2023"/>
    <m/>
    <m/>
    <m/>
    <m/>
    <m/>
    <m/>
    <n v="0"/>
    <n v="549.89"/>
    <s v="NO_CONCILIADO"/>
    <m/>
    <m/>
  </r>
  <r>
    <x v="26"/>
    <m/>
    <x v="26"/>
    <x v="228"/>
    <s v="B21634840002"/>
    <s v="BOD"/>
    <n v="2163484"/>
    <m/>
    <s v="00253014115 DEP.DE CHEQ.AJENOS,RET.DE CAM.,CONCEPTO: DEP GAM EL ALTO COM/COMP PROYECTO &quot;AMPL SANIT CUARTA FASE II DIST 8 EL ALTO-PROASRED,DEP.: G.A.M. EL ALTO , PROCEDENCIA: BANCO UNION S.A., CHEQUE: 1773, FECHA DE EMISION:20/12/2023"/>
    <m/>
    <m/>
    <m/>
    <m/>
    <m/>
    <m/>
    <n v="0"/>
    <n v="15739.67"/>
    <s v="NO_CONCILIADO"/>
    <m/>
    <m/>
  </r>
  <r>
    <x v="83"/>
    <m/>
    <x v="83"/>
    <x v="228"/>
    <s v="B21635170002"/>
    <s v="BOD"/>
    <n v="2163517"/>
    <m/>
    <s v="00290154101 DEP.DE CHEQ.AJENOS,RET.DE CAM.,CONCEPTO: TRAMITE N° 9819812 - DEVOLUCION DE SALDOS DEL FONDO ROTATIVO,DEP.: SERVICIO DE IMPUESTOS NACIONALES , PROCEDENCIA: BANCO UNION S.A., CHEQUE: 7437, FECHA DE EMISION:20/12/2023"/>
    <m/>
    <m/>
    <m/>
    <m/>
    <m/>
    <m/>
    <n v="0"/>
    <n v="180"/>
    <s v="CONCILIADO_PARCIAL"/>
    <m/>
    <m/>
  </r>
  <r>
    <x v="60"/>
    <m/>
    <x v="60"/>
    <x v="228"/>
    <s v="B21635350002"/>
    <s v="BOD"/>
    <n v="2163535"/>
    <m/>
    <s v="00212012001 DEP.DE CHEQ.AJENOS,RET.DE CAM.,CONCEPTO: RESTITUCION CARLOS R. SOLIS MALDONADO -PROCESO COACTIVO,DEP.: RESP TESORERIA-C SALCEDO , PROCEDENCIA: BANCO UNION S.A., CHEQUE: 5892, FECHA DE EMISION:12/12/2023"/>
    <m/>
    <m/>
    <m/>
    <m/>
    <m/>
    <m/>
    <n v="0"/>
    <n v="747.07"/>
    <s v="NO_CONCILIADO"/>
    <m/>
    <m/>
  </r>
  <r>
    <x v="61"/>
    <m/>
    <x v="61"/>
    <x v="228"/>
    <s v="B21635360002"/>
    <s v="BOD"/>
    <n v="2163536"/>
    <m/>
    <s v="00283012003 DEP.DE CHEQ.AJENOS,RET.DE CAM.,CONCEPTO: DEVOLUCION POR DENUNCIAS CONTRA EL CONTRABANDO GRCBBA2022,DEP.: ADUANA NACIONAL , PROCEDENCIA: BANCO UNION S.A., CHEQUE: 4839, FECHA DE EMISION:18/12/2023"/>
    <m/>
    <m/>
    <m/>
    <m/>
    <m/>
    <m/>
    <n v="0"/>
    <n v="50586.06"/>
    <s v="NO_CONCILIADO"/>
    <m/>
    <m/>
  </r>
  <r>
    <x v="61"/>
    <m/>
    <x v="61"/>
    <x v="228"/>
    <s v="B21635380002"/>
    <s v="BOD"/>
    <n v="2163538"/>
    <m/>
    <s v="00283012002 DEP.DE CHEQ.AJENOS,RET.DE CAM.,CONCEPTO: EXTRAVIO DE CREDENCIAL OCTUBRE 2023,DEP.: ADUANA NACIONAL , PROCEDENCIA: BANCO UNION S.A., CHEQUE: 4841, FECHA DE EMISION:19/12/2023"/>
    <m/>
    <m/>
    <m/>
    <m/>
    <m/>
    <m/>
    <n v="0"/>
    <n v="173"/>
    <s v="NO_CONCILIADO"/>
    <m/>
    <m/>
  </r>
  <r>
    <x v="61"/>
    <m/>
    <x v="61"/>
    <x v="228"/>
    <s v="B21635410002"/>
    <s v="BOD"/>
    <n v="2163541"/>
    <m/>
    <s v="00283012002 DEP.DE CHEQ.AJENOS,RET.DE CAM.,CONCEPTO: EXTRAVIO DE CREDENCIAL SEPTIEMBRE 2023,DEP.: ADUANA NACIONAL , PROCEDENCIA: BANCO UNION S.A., CHEQUE: 4832, FECHA DE EMISION:01/12/2023"/>
    <m/>
    <m/>
    <m/>
    <m/>
    <m/>
    <m/>
    <n v="0"/>
    <n v="860"/>
    <s v="NO_CONCILIADO"/>
    <m/>
    <m/>
  </r>
  <r>
    <x v="61"/>
    <m/>
    <x v="61"/>
    <x v="228"/>
    <s v="B21635420002"/>
    <s v="BOD"/>
    <n v="2163542"/>
    <m/>
    <s v="00283012002 DEP.DE CHEQ.AJENOS,RET.DE CAM.,CONCEPTO: REPOSICION GORRA INSTITUCIONAL WILMA LEON TIÑINI,DEP.: ADUANA NACIONAL , PROCEDENCIA: BANCO UNION S.A., CHEQUE: 4834, FECHA DE EMISION:04/12/2023"/>
    <m/>
    <m/>
    <m/>
    <m/>
    <m/>
    <m/>
    <n v="0"/>
    <n v="75"/>
    <s v="NO_CONCILIADO"/>
    <m/>
    <m/>
  </r>
  <r>
    <x v="61"/>
    <m/>
    <x v="61"/>
    <x v="228"/>
    <s v="B21635460002"/>
    <s v="BOD"/>
    <n v="2163546"/>
    <m/>
    <s v="00283012003 DEP.DE CHEQ.AJENOS,RET.DE CAM.,CONCEPTO: LICENCIA SIN GOCE DE HABERES SEPTEIMBRE 2023 CHALLAPA Y PINTO,DEP.: ADUANA NACIONAL , PROCEDENCIA: BANCO UNION S.A., CHEQUE: 4833, FECHA DE EMISION:01/12/2023"/>
    <m/>
    <m/>
    <m/>
    <m/>
    <m/>
    <m/>
    <n v="0"/>
    <n v="9446.9599999999991"/>
    <s v="NO_CONCILIADO"/>
    <m/>
    <m/>
  </r>
  <r>
    <x v="45"/>
    <m/>
    <x v="45"/>
    <x v="228"/>
    <s v="Q19298770002"/>
    <s v="CRV"/>
    <n v="1929877"/>
    <m/>
    <s v="NUMERO DE LIBRETA CUT: 00099021001 OPERACIÓN E75 TRANSFERENCIA DE LA CUENTA FISCAL BUN A LA CUT EN MN TRANSFERENCIA DE FONDOS A SOLICITUD DE: GOB. AUTONOMO MCPAL. SAN PABLO DE LIPEZ - CUENTA UNICA MUNICIPAL - CUM CITE. GAM-SPL.MAE/VPP/NÂ°408/2023 CTA. 3987 LIBRETA NÂ°00099021001"/>
    <m/>
    <m/>
    <m/>
    <m/>
    <m/>
    <m/>
    <n v="0"/>
    <n v="6250"/>
    <s v="NO_CONCILIADO"/>
    <m/>
    <m/>
  </r>
  <r>
    <x v="77"/>
    <m/>
    <x v="77"/>
    <x v="228"/>
    <s v="Q19298790002"/>
    <s v="CRV"/>
    <n v="1929879"/>
    <m/>
    <s v="NUMERO DE LIBRETA CUT: 00099024113 OPERACIÓN E75 TRANSFERENCIA DE LA CUENTA FISCAL BUN A LA CUT EN MN TRANSFERENCIA DE FONDOS A SOLICITUD DE: GOB. AUTONOMO MCPAL. YOCALLA- CUENTA UNICA MUNICIPAL - CUM CITE. GAMY NÂ°527/2023 CTA. 3987 LIBRETA NÂ°00099024113"/>
    <m/>
    <m/>
    <m/>
    <m/>
    <m/>
    <m/>
    <n v="0"/>
    <n v="214296"/>
    <s v="NO_CONCILIADO"/>
    <m/>
    <m/>
  </r>
  <r>
    <x v="45"/>
    <m/>
    <x v="45"/>
    <x v="228"/>
    <s v="Q19298810002"/>
    <s v="CRV"/>
    <n v="1929881"/>
    <m/>
    <s v="NUMERO DE LIBRETA CUT: 00099021001 OPERACIÓN E75 TRANSFERENCIA DE LA CUENTA FISCAL BUN A LA CUT EN MN TRANSFERENCIA DE FONDOS A SOLICITUD DE: GOB. AUTONOMO MCPAL. DE TOTORA, CITE: G.A.M.T. CITE NÂ° 0868/2023 CUENTA CUT 3987069001 LIBRETA NÂ° 00099021001"/>
    <m/>
    <m/>
    <m/>
    <m/>
    <m/>
    <m/>
    <n v="0"/>
    <n v="52.85"/>
    <s v="NO_CONCILIADO"/>
    <m/>
    <m/>
  </r>
  <r>
    <x v="78"/>
    <m/>
    <x v="78"/>
    <x v="228"/>
    <s v="Q19298860002"/>
    <s v="CRV"/>
    <n v="1929886"/>
    <m/>
    <s v="NUMERO DE LIBRETA CUT: 00373024105 OPERACIÓN E75 TRANSFERENCIA DE LA CUENTA FISCAL BUN A LA CUT EN MN TRANSFERENCIA DE FONDOS A SOLICITUD DE: GOB. AUTONOMO MCPAL. OCURI- CUENTA UNICA MUNICIPAL - CUM CITE. GAMO 335/2023 CTA. 3987 LIBRETA NÂ°00373024105"/>
    <m/>
    <m/>
    <m/>
    <m/>
    <m/>
    <m/>
    <n v="0"/>
    <n v="50.42"/>
    <s v="NO_CONCILIADO"/>
    <m/>
    <m/>
  </r>
  <r>
    <x v="2"/>
    <m/>
    <x v="2"/>
    <x v="228"/>
    <s v="Q19298870002"/>
    <s v="CRV"/>
    <n v="1929887"/>
    <m/>
    <s v="NUMERO DE LIBRETA CUT: 00086014407 OPERACIÓN E75 TRANSFERENCIA DE LA CUENTA FISCAL BUN A LA CUT EN MN TRANSFERENCIA DE FONDOS A SOLICITUD DE: GOBIERNO AUTONOMO MUNICIPAL DE ACHACACHI CITE: GAMA/DHA-E NÂ° 825/2023 CUENTA CUT 3987 LIBRETA NÂ° 00086014407"/>
    <m/>
    <m/>
    <m/>
    <m/>
    <m/>
    <m/>
    <n v="0"/>
    <n v="1284385.29"/>
    <s v="NO_CONCILIADO"/>
    <m/>
    <m/>
  </r>
  <r>
    <x v="115"/>
    <m/>
    <x v="115"/>
    <x v="228"/>
    <s v="Q19299850002"/>
    <s v="CRV"/>
    <n v="1929985"/>
    <m/>
    <s v="NUMERO DE LIBRETA CUT: 00514010010 OPERACIÓN E18 TRANSFERENCIA DEL SISTEMA FINANCIERO POR CUENTA DE TERCEROS A LA CUT TRANSFERENCIA ENDE FONDOS EN CUSTODIA FILIAL ENDE VALLE HERMOSO PROYECTO IVIRIZU SOLICITUD ENDE VALLE HERMOSO S.A."/>
    <m/>
    <m/>
    <m/>
    <m/>
    <m/>
    <m/>
    <n v="0"/>
    <n v="96758109.579999998"/>
    <s v="NO_CONCILIADO"/>
    <m/>
    <m/>
  </r>
  <r>
    <x v="1"/>
    <m/>
    <x v="1"/>
    <x v="228"/>
    <s v="Q19299930002"/>
    <s v="CRV"/>
    <n v="1929993"/>
    <m/>
    <s v="NUMERO DE LIBRETA CUT: 00099021001 OPERACIÓN E18 TRANSFERENCIA DEL SISTEMA FINANCIERO POR CUENTA DE TERCEROS A LA CUT DEVOLUCIÓN DE CCM CONCILIACIÓN JUNIO 2023"/>
    <m/>
    <m/>
    <m/>
    <m/>
    <m/>
    <m/>
    <n v="0"/>
    <n v="877432.22"/>
    <s v="NO_CONCILIADO"/>
    <m/>
    <m/>
  </r>
  <r>
    <x v="15"/>
    <m/>
    <x v="15"/>
    <x v="228"/>
    <s v="G25284090001"/>
    <s v="CVD"/>
    <n v="2528409"/>
    <m/>
    <s v="COBRO COSTOS DE PAPELERIA SEGUN TRANSFERENCIA DEL EXTERIOR POR ORDEN DE COMPANHIA MATOGROSSENSE DE GAS (CUIABA BRASIL) REF.: CRED INV EXB TOPMT 10 23 FECHA VALOR 20/12/2023 LIB. 00513012007 YPFB - RECURSOS NACIONALIZACIÓN"/>
    <m/>
    <m/>
    <m/>
    <m/>
    <m/>
    <m/>
    <n v="50"/>
    <n v="0"/>
    <s v="NO_CONCILIADO"/>
    <m/>
    <m/>
  </r>
  <r>
    <x v="15"/>
    <m/>
    <x v="15"/>
    <x v="228"/>
    <s v="G25284050001"/>
    <s v="CVD"/>
    <n v="2528405"/>
    <m/>
    <s v="COBRO COSTOS DE PAPELERIA POR REGULARIZACION DE TRANSFERENCIA DEL EXTERIOR POR ORDEN DE INVERSIONES SAN ISIDRO S.A., FECHA VALOR 20/12/2023 LIB. 00513062002 YPFB - EXPORTACIÓN DE GLP Y OTROS-BOLIVIANOS"/>
    <m/>
    <m/>
    <m/>
    <m/>
    <m/>
    <m/>
    <n v="50"/>
    <n v="0"/>
    <s v="NO_CONCILIADO"/>
    <m/>
    <m/>
  </r>
  <r>
    <x v="15"/>
    <m/>
    <x v="15"/>
    <x v="228"/>
    <s v="G25284070001"/>
    <s v="CVD"/>
    <n v="2528407"/>
    <m/>
    <s v="COBRO COSTOS DE PAPELERIA SEGUN TRANSFERENCIA DEL EXTERIOR POR ORDEN DE ENERGIA ARGENTINA SA REF.: INV EXA-GJA-147 ND 113 GAS NATURAL FECHA VALOR 20/12/2023 LIB. 00513012007 YPFB - RECURSOS NACIONALIZACIÓN"/>
    <m/>
    <m/>
    <m/>
    <m/>
    <m/>
    <m/>
    <n v="50"/>
    <n v="0"/>
    <s v="NO_CONCILIADO"/>
    <m/>
    <m/>
  </r>
  <r>
    <x v="15"/>
    <m/>
    <x v="15"/>
    <x v="228"/>
    <s v="G25284110001"/>
    <s v="CVD"/>
    <n v="2528411"/>
    <m/>
    <s v="COBRO COSTOS DE PAPELERIA SEGUN TRANSFERENCIA DEL EXTERIOR POR ORDEN DE COMPANHIA MATOGROSSENSE DE GAS (CUIABA BRASIL) REF.: CRED INV EXB-MT-22/23 EXB-MTC-22/23 FECHA VALOR 20/12/2023 LIB. 00513012007 YPFB - RECURSOS NACIONALIZACIÓN"/>
    <m/>
    <m/>
    <m/>
    <m/>
    <m/>
    <m/>
    <n v="50"/>
    <n v="0"/>
    <s v="NO_CONCILIADO"/>
    <m/>
    <m/>
  </r>
  <r>
    <x v="98"/>
    <m/>
    <x v="98"/>
    <x v="228"/>
    <s v="S10786040002"/>
    <s v="CRV"/>
    <n v="1078604"/>
    <m/>
    <s v="||TRANSFERENCIA DE FONDOS S/G. MENSAJES SWIFTS NROS.21674-21746, EN ATENCION A NOTA CITE: ABE-DGE 437/2023 DE FECHA 16/6/2023 (HRE-TGL-2023-9535).ENVIADO POR LA AGENCIA BOLIVIANA ESPACIAL. A LA LIBRETA 585012002 ABE - VENTA DE SERVICIOS COMUNICACIÓN; P.CTA. DE SES S A"/>
    <m/>
    <m/>
    <m/>
    <m/>
    <m/>
    <m/>
    <n v="0"/>
    <n v="12896.8"/>
    <s v="NO_CONCILIADO"/>
    <m/>
    <m/>
  </r>
  <r>
    <x v="15"/>
    <m/>
    <x v="15"/>
    <x v="228"/>
    <s v="G25286990001"/>
    <s v="CVD"/>
    <n v="2528699"/>
    <m/>
    <s v="COBRO COSTOS DE PAPELERIA SEGUN TRANSFERENCIA DEL EXTERIOR POR ORDEN DE CORPORACIÓN PETROLERA S.A. (PY/ASUNCIÓN) REF.: CRED PAGO SEGÚN PREFACTURA NRO. 9422023 FECHA VALOR 21/12/2023 LIB. 00513062002 YPFB - EXPORTACIÓN DE GLP Y OTROS-BOLIVIANOS"/>
    <m/>
    <m/>
    <m/>
    <m/>
    <m/>
    <m/>
    <n v="50"/>
    <n v="0"/>
    <s v="NO_CONCILIADO"/>
    <m/>
    <m/>
  </r>
  <r>
    <x v="15"/>
    <m/>
    <x v="15"/>
    <x v="228"/>
    <s v="G25287010001"/>
    <s v="CVD"/>
    <n v="2528701"/>
    <m/>
    <s v="COBRO COSTOS DE PAPELERIA SEGUN TRANSFERENCIA DEL EXTERIOR POR ORDEN DE ENERGIA ARGENTINA SA REF.: CRED INV EXA-GJA-147 ND 113 GAS NATURAL FECHA VALOR 21/12/2023 LIB. 00513012007 YPFB - RECURSOS NACIONALIZACIÓN"/>
    <m/>
    <m/>
    <m/>
    <m/>
    <m/>
    <m/>
    <n v="50"/>
    <n v="0"/>
    <s v="NO_CONCILIADO"/>
    <m/>
    <m/>
  </r>
  <r>
    <x v="15"/>
    <m/>
    <x v="15"/>
    <x v="228"/>
    <s v="S10785250001"/>
    <s v="COB"/>
    <n v="1078525"/>
    <m/>
    <s v="'COBRO DE'||ÚTILES DE ESCRITORIO POR EL COMPROBANTE NRO.1078523 DE LA FECHA S/G. NOTA CITE CITE GAFC-3148/DFC/URTE-0574/2023 DE F.19.12.2023 (HRE-TSO-1686) ENVIADA POR YACIMIENTOS PETROLIFEROS FISCALES BOLIVIANOS DEBITO DE LA LIBRETA 00513022001 YPFB  OPERACIONES"/>
    <m/>
    <m/>
    <m/>
    <m/>
    <m/>
    <m/>
    <n v="50"/>
    <n v="0"/>
    <s v="NO_CONCILIADO"/>
    <m/>
    <m/>
  </r>
  <r>
    <x v="15"/>
    <m/>
    <x v="15"/>
    <x v="228"/>
    <s v="S10785680001"/>
    <s v="COB"/>
    <n v="1078568"/>
    <m/>
    <s v="'COBRO DE'||ÚTILES DE ESCRITORIO POR EL COMPROBANTE N°1078566 SEGÚN NOTA GAFC-3148/DFC/URTE-0574/2023 DE FECHA 19/12/2023 (HRE-TSO-1686) (ORIGINAL CURSA EN COMPROBANTE N°1078523) ENVIADA POR YACIMIENTOS PETROLÍFEROS FISCALES BOLIVIANOS. (SECTOR PÚBLICO). DÉBITO DE LA LIBRETA 00513022001 YPFB - OPERACIONES, REPOSICIÓN DE ÚTILES DE ESCRITORIO."/>
    <m/>
    <m/>
    <m/>
    <m/>
    <m/>
    <m/>
    <n v="50"/>
    <n v="0"/>
    <s v="NO_CONCILIADO"/>
    <m/>
    <m/>
  </r>
  <r>
    <x v="15"/>
    <m/>
    <x v="15"/>
    <x v="228"/>
    <s v="S10785780001"/>
    <s v="COB"/>
    <n v="1078578"/>
    <m/>
    <s v="'COBRO DE'||ÚTILES DE ESCRITORIO POR EL COMPROBANTE NRO. 1078577 DE LA FECHA, S/G. NOTA CITE PRS/GAFC-1382 DFC-423/2023 DE FECHA 14/06/2023 (HRE-TGL-9344) ENVIADA POR YACIMIENTOS PETROLIFEROS FISCALES BOLIVIANOS. DEBITO DE LA LIBRETA 00513022001 YPFB  OPERACIONES."/>
    <m/>
    <m/>
    <m/>
    <m/>
    <m/>
    <m/>
    <n v="50"/>
    <n v="0"/>
    <s v="NO_CONCILIADO"/>
    <m/>
    <m/>
  </r>
  <r>
    <x v="15"/>
    <m/>
    <x v="15"/>
    <x v="228"/>
    <s v="S10785810001"/>
    <s v="COB"/>
    <n v="1078581"/>
    <m/>
    <s v="'COBRO DE'||ÚTILES DE ESCRITORIO POR EL COMPROBANTE NRO.1078580 DE LA FECHA S/G. NOTA CITE CITE PRS/GAFC-1382/2023 DFC-423/2023 DE F.14.06.2023 (HRE-TGL-9344) ENVIADA POR YACIMIENTOS PETROLIFEROS FISCALES BOLIVIANOS DEBITO DE LA LIBRETA 00513022001 YPFB  OPERACIONES"/>
    <m/>
    <m/>
    <m/>
    <m/>
    <m/>
    <m/>
    <n v="50"/>
    <n v="0"/>
    <s v="NO_CONCILIADO"/>
    <m/>
    <m/>
  </r>
  <r>
    <x v="43"/>
    <m/>
    <x v="43"/>
    <x v="228"/>
    <s v="S10785970001"/>
    <s v="COB"/>
    <n v="1078597"/>
    <m/>
    <s v="||COMISION TRANSFERENCIA FDOS.AL EXTERIOR 0,10% S/USD141.753,52,REEMB.GSTS.COMUNICACION BS220.-Y EMISION COMP.CONTABLE BS50.-REF.:PAGO 7 LC I-2023-14 P/C ECEBOL A/F RHI MAGNESITA GMBH,EN COMPL.A COMP.1078596,21/12/23. LIB.00132032001 ECEBOL - GESTION OPERATIVA REF.:COMISIONES PAGO 7 LC I-2023-14"/>
    <m/>
    <m/>
    <m/>
    <m/>
    <m/>
    <m/>
    <n v="1242.4100000000001"/>
    <n v="0"/>
    <s v="NO_CONCILIADO"/>
    <m/>
    <m/>
  </r>
  <r>
    <x v="43"/>
    <m/>
    <x v="43"/>
    <x v="228"/>
    <s v="S10785990001"/>
    <s v="COB"/>
    <n v="1078599"/>
    <m/>
    <s v="||COMISION TRANSFERENCIA FDOS.AL EXTERIOR 0,10% S/USD184.776,51,REEMB.GSTS.COMUNICACION BS220.-Y EMISION COMP.CONTABLE BS50.-REF.:PAGO 8 LC I-2023-14 P/C ECEBOL A/F RHI MAGNESITA GMBH,EN COMPL.A COMP.1078598,21/12/23. LIB.00132032001 ECEBOL - GESTION OPERATIVA REF.:COMISIONES PAGO 8 LC I-2023-14"/>
    <m/>
    <m/>
    <m/>
    <m/>
    <m/>
    <m/>
    <n v="1537.59"/>
    <n v="0"/>
    <s v="NO_CONCILIADO"/>
    <m/>
    <m/>
  </r>
  <r>
    <x v="79"/>
    <m/>
    <x v="79"/>
    <x v="228"/>
    <s v="S10786100003"/>
    <s v="COB"/>
    <n v="1078610"/>
    <m/>
    <s v="||TRANSFERENCIA DE FONDOS S/G. MENSAJE SWIFT NRO. 21765 DE LA FECHA, Y NOTA REMITIDA POR LA DIRECCIÓN GENERAL DE AERONAUTICA CIVIL CITE: DGAC/3568/2023 DE FECHA 15/06/2023 (HRE-TGL-9395) (SECTOR PÚBLICO). DÉBITO DE LA LIBRETA 00117012001 DGAC, REPOSICIÓN ÚTILES DE ESCRITORIO."/>
    <m/>
    <m/>
    <m/>
    <m/>
    <m/>
    <m/>
    <n v="50"/>
    <n v="0"/>
    <s v="NO_CONCILIADO"/>
    <m/>
    <m/>
  </r>
  <r>
    <x v="79"/>
    <m/>
    <x v="79"/>
    <x v="228"/>
    <s v="S10786250003"/>
    <s v="COB"/>
    <n v="1078625"/>
    <m/>
    <s v="||TRANSFERENCIA DE FONDOS S/G MENSAJES SWIFT NROS. 21772 DE LA FECHA Y NOTA CITE DGAC/3568/2023 DE F.15.06.2023 (HRE-TGL-9395) DE LA DIRECCION GENERAL DE AERONAUTICA CIVIL (SECTOR PÚBLICO). DEBITO DE LA LIBRETA 00117012001 DGAC, REPOSICIÓN DE ÚTILES DE ESCRITORIO"/>
    <m/>
    <m/>
    <m/>
    <m/>
    <m/>
    <m/>
    <n v="50"/>
    <n v="0"/>
    <s v="NO_CONCILIADO"/>
    <m/>
    <m/>
  </r>
  <r>
    <x v="79"/>
    <m/>
    <x v="79"/>
    <x v="228"/>
    <s v="S10786290003"/>
    <s v="COB"/>
    <n v="1078629"/>
    <m/>
    <s v="||TRANSFERENCIA DE FONDOS SEGÚN MENSAJE SWIFT N°21778 DE LA FECHA Y NOTA CITE: DGAC/3568/2023 (HRE-TGL-9395) DE FECHA 15/06/2023 DE LA DIRECCIÓN GENERAL DE AERONÁUTICA CIVIL. (SECTOR PÚBLICO). DÉBITO DE LA LIBRETA 00117012001 DGAC, REPOSICIÓN DE ÚTILES DE ESCRITORIO."/>
    <m/>
    <m/>
    <m/>
    <m/>
    <m/>
    <m/>
    <n v="50"/>
    <n v="0"/>
    <s v="NO_CONCILIADO"/>
    <m/>
    <m/>
  </r>
  <r>
    <x v="40"/>
    <m/>
    <x v="40"/>
    <x v="228"/>
    <s v="S10786070004"/>
    <s v="COB"/>
    <n v="1078607"/>
    <m/>
    <s v="||COMISIONES QUE COBRA EL MUFG BANK LTD. POR QUINTO PAGO INTERMEDIO JPY19.098.000 CORRESPONDIENTE A LA DONACIÓN JAPONESA N° 1660870 REF. 28-VJ-128B S/G MENSAJE SWIFT N° 21682 DE 21-12-2023 Y NOTA ABC/GNA/SAF/ATE/2022-2043 DE FECHA 10-10-2022. CTA. 3987069001 - LIBRETA N° 00291012002 ABC-RECURSOS PROPIOS. REF.: ÚTILES DE ESCRITORIO"/>
    <m/>
    <m/>
    <m/>
    <m/>
    <m/>
    <m/>
    <n v="50"/>
    <n v="0"/>
    <s v="NO_CONCILIADO"/>
    <m/>
    <m/>
  </r>
  <r>
    <x v="43"/>
    <m/>
    <x v="43"/>
    <x v="228"/>
    <s v="S10785910001"/>
    <s v="COB"/>
    <n v="1078591"/>
    <m/>
    <s v="||COMISION TRANSFERENCIA FDOS.AL EXTERIOR 0,10% S/USD284.909,41,REEMB.GSTS.COMUNICACION BS220.-Y EMISION COMP.CONTABLE BS50.-REF.:PAGO 4 LC I-2023-14 P/C ECEBOL A/F RHI MAGNESITA GMBH,EN COMPL.A COMP.1078590,21/12/23. LIB.00132032001 ECEBOL - GESTION OPERATIVA REF.:COMISIONES PAGO 4 LC I-2023-14"/>
    <m/>
    <m/>
    <m/>
    <m/>
    <m/>
    <m/>
    <n v="2224.48"/>
    <n v="0"/>
    <s v="NO_CONCILIADO"/>
    <m/>
    <m/>
  </r>
  <r>
    <x v="43"/>
    <m/>
    <x v="43"/>
    <x v="228"/>
    <s v="S10785930001"/>
    <s v="COB"/>
    <n v="1078593"/>
    <m/>
    <s v="||COMISION TRANSFERENCIA FDOS.AL EXTERIOR 0,10% S/USD61.292,71,REEMB.GSTS.COMUNICACION BS220.-Y EMISION COMP.CONTABLE BS50.-REF.:PAGO 5 LC I-2023-14 P/C ECEBOL A/F RHI MAGNESITA GMBH,EN COMPL.A COMP.1078592,21/12/23. LIB.00132032001 ECEBOL - GESTION OPERATIVA REF.:COMISIONES PAGO 5 LC I-2023-14"/>
    <m/>
    <m/>
    <m/>
    <m/>
    <m/>
    <m/>
    <n v="690.45"/>
    <n v="0"/>
    <s v="NO_CONCILIADO"/>
    <m/>
    <m/>
  </r>
  <r>
    <x v="116"/>
    <m/>
    <x v="116"/>
    <x v="228"/>
    <s v="S10785950001"/>
    <s v="COB"/>
    <n v="1078595"/>
    <m/>
    <s v="||COMISION TRANSFERENCIA FDOS.AL EXTERIOR 0,10% S/USD74.568,46,REEMB.GSTS.COMUNICACION BS220.-Y EMISION COMP.CONTABLE BS50.-REF.:PAGO 6 LC I-2023-14 P/C ECEBOL A/F RHI MAGNESITA GMBH,EN COMPL.A COMP.1078594,21/12/23. LIB.00132032001 ECEBOL - GESTION OPERATIVA REF.:COMISIONES PAGO 6 LC I-2023-14"/>
    <m/>
    <m/>
    <m/>
    <m/>
    <m/>
    <m/>
    <n v="781.55"/>
    <n v="0"/>
    <s v="NO_CONCILIADO"/>
    <m/>
    <m/>
  </r>
  <r>
    <x v="40"/>
    <m/>
    <x v="40"/>
    <x v="228"/>
    <s v="S10786070001"/>
    <s v="DEV"/>
    <n v="1078607"/>
    <m/>
    <s v="||COMISIONES QUE COBRA EL MUFG BANK LTD. POR QUINTO PAGO INTERMEDIO JPY19.098.000 CORRESPONDIENTE A LA DONACIÓN JAPONESA N° 1660870 REF. 28-VJ-128B S/G MENSAJE SWIFT N° 21682 DE 21-12-2023 Y NOTA ABC/GNA/SAF/ATE/2022-2043 DE FECHA 10-10-2022. CTA. 3987069001 - LIBRETA N° 00291012002 ABC-RECURSOS PROPIOS"/>
    <m/>
    <m/>
    <m/>
    <m/>
    <m/>
    <m/>
    <n v="462"/>
    <n v="0"/>
    <s v="NO_CONCILIADO"/>
    <m/>
    <m/>
  </r>
  <r>
    <x v="15"/>
    <m/>
    <x v="15"/>
    <x v="228"/>
    <s v="G25287040001"/>
    <s v="CVD"/>
    <n v="2528704"/>
    <m/>
    <s v="COBRO COSTOS DE PAPELERIA SEGUN TRANSFERENCIA DEL EXTERIOR POR ORDEN DE MGAS COMERCIALIZADORA DE GAS, FECHA VALOR 21/12/2023 LIB. 00513012007 YPFB - RECURSOS NACIONALIZACIÓN"/>
    <m/>
    <m/>
    <m/>
    <m/>
    <m/>
    <m/>
    <n v="50"/>
    <n v="0"/>
    <s v="NO_CONCILIADO"/>
    <m/>
    <m/>
  </r>
  <r>
    <x v="68"/>
    <m/>
    <x v="68"/>
    <x v="229"/>
    <s v="O21639270002"/>
    <s v="BOD"/>
    <n v="2163927"/>
    <m/>
    <s v="00081011101 DEPOSITO DE EFECTIVO, DEPOSITANTE: MINISTERIO DE OBRAS PUBLICAS SERVICIOS Y VIVIENDA, CONCEPTO: FONDOS NO UTILIZADOS, CUENTA DE DEPOSITO: CUENTA UNICA DEL TESORO"/>
    <m/>
    <m/>
    <m/>
    <m/>
    <m/>
    <m/>
    <n v="0"/>
    <n v="1127"/>
    <s v="NO_CONCILIADO"/>
    <m/>
    <m/>
  </r>
  <r>
    <x v="68"/>
    <m/>
    <x v="68"/>
    <x v="229"/>
    <s v="O21639340002"/>
    <s v="BOD"/>
    <n v="2163934"/>
    <m/>
    <s v="00081011101 DEPOSITO DE EFECTIVO, DEPOSITANTE: MINISTERIO DE OBRAS PUBLICAS, SERVICIO Y VIVIENDA, CONCEPTO: CURSO: ELABORACION DEL PLAN ESTRATEGICO INSTITUCIONAL PEI-PEM, CUENTA DE DEPOSITO: CUENTA UNICA DEL TESORO"/>
    <m/>
    <m/>
    <m/>
    <m/>
    <m/>
    <m/>
    <n v="0"/>
    <n v="200"/>
    <s v="NO_CONCILIADO"/>
    <m/>
    <m/>
  </r>
  <r>
    <x v="66"/>
    <m/>
    <x v="66"/>
    <x v="229"/>
    <s v="O21639370002"/>
    <s v="BOD"/>
    <n v="2163937"/>
    <m/>
    <s v="00572012001 DEPOSITO DE EFECTIVO, DEPOSITANTE: WILSON MARCELINO CAYHUARA SOZA, CONCEPTO: DEVOLUCION DE PASAJES, CUENTA DE DEPOSITO: CUENTA UNICA DEL TESORO"/>
    <m/>
    <m/>
    <m/>
    <m/>
    <m/>
    <m/>
    <n v="0"/>
    <n v="1928"/>
    <s v="NO_CONCILIADO"/>
    <m/>
    <m/>
  </r>
  <r>
    <x v="14"/>
    <m/>
    <x v="14"/>
    <x v="229"/>
    <s v="O21639410002"/>
    <s v="BOD"/>
    <n v="2163941"/>
    <m/>
    <s v="00099021001 DEPOSITO DE EFECTIVO, DEPOSITANTE: CAMARA DE DIPUTADOS FONDO ROTATIVO, CONCEPTO: DEVOLUCION DE PASAJES Y VIATICOS, CUENTA DE DEPOSITO: CUENTA UNICA DEL TESORO"/>
    <m/>
    <m/>
    <m/>
    <m/>
    <m/>
    <m/>
    <n v="0"/>
    <n v="977.5"/>
    <s v="NO_CONCILIADO"/>
    <m/>
    <m/>
  </r>
  <r>
    <x v="99"/>
    <m/>
    <x v="99"/>
    <x v="229"/>
    <s v="O21639440002"/>
    <s v="BOD"/>
    <n v="2163944"/>
    <m/>
    <s v="00292032001 DEPOSITO DE EFECTIVO, DEPOSITANTE: VIAS BOLIVIA- PAULO JESUS MAMANI, CONCEPTO: DEVOLUCION POR PAGOS EN DEMASIA, CUENTA DE DEPOSITO: CUENTA UNICA DEL TESORO"/>
    <m/>
    <m/>
    <m/>
    <m/>
    <m/>
    <m/>
    <n v="0"/>
    <n v="60"/>
    <s v="NO_CONCILIADO"/>
    <m/>
    <m/>
  </r>
  <r>
    <x v="84"/>
    <m/>
    <x v="84"/>
    <x v="229"/>
    <s v="O21639610002"/>
    <s v="BOD"/>
    <n v="2163961"/>
    <m/>
    <s v="00155012001 DEPOSITO DE EFECTIVO, DEPOSITANTE: LUIS ARMANDO FLORES CALLE, CONCEPTO: DEVOLUCION POR PAGO DE IMPUESTOS, GESTIONES PASADAS, CUENTA DE DEPOSITO: CUENTA UNICA DEL TESORO"/>
    <m/>
    <m/>
    <m/>
    <m/>
    <m/>
    <m/>
    <n v="0"/>
    <n v="2595"/>
    <s v="NO_CONCILIADO"/>
    <m/>
    <m/>
  </r>
  <r>
    <x v="48"/>
    <m/>
    <x v="48"/>
    <x v="229"/>
    <s v="O21639680002"/>
    <s v="BOD"/>
    <n v="2163968"/>
    <m/>
    <s v="00099021001 DEPOSITO DE EFECTIVO, DEPOSITANTE: MINISTERIO DE GOBIERNO -DIPREVCON, CONCEPTO: DEVOLUCION DIFERENCIA HABER MENSUAL PERIODO OCTUBRE Y NOVIEMBRE 2023, CUENTA DE DEPOSITO: CUENTA UNICA DEL TESORO"/>
    <m/>
    <m/>
    <m/>
    <m/>
    <m/>
    <m/>
    <n v="0"/>
    <n v="631.97"/>
    <s v="NO_CONCILIADO"/>
    <m/>
    <m/>
  </r>
  <r>
    <x v="46"/>
    <m/>
    <x v="46"/>
    <x v="229"/>
    <s v="O21640170002"/>
    <s v="BOD"/>
    <n v="2164017"/>
    <m/>
    <s v="00047261101 DEPOSITO DE EFECTIVO, DEPOSITANTE: JOHN MENESES ESCOBAR, CONCEPTO: DEVOLUCION DE FONDOS NO UTILIZADOS EN C31-666 ELISEO MARQEUZ FRANCES - IPD-PACU, CUENTA DE DEPOSITO: CUENTA UNICA DEL TESORO"/>
    <m/>
    <m/>
    <m/>
    <m/>
    <m/>
    <m/>
    <n v="0"/>
    <n v="662.87"/>
    <s v="NO_CONCILIADO"/>
    <m/>
    <m/>
  </r>
  <r>
    <x v="77"/>
    <m/>
    <x v="77"/>
    <x v="229"/>
    <s v="O21640190002"/>
    <s v="BOD"/>
    <n v="2164019"/>
    <m/>
    <s v="00099021001 DEPOSITO DE EFECTIVO, DEPOSITANTE: EDIVERTO CAYO MIRANDA SANTOS, CONCEPTO: DEVOLUCION DE PASAJES AEREOS, CUENTA DE DEPOSITO: CUENTA UNICA DEL TESORO/DJBR"/>
    <m/>
    <m/>
    <m/>
    <m/>
    <m/>
    <m/>
    <n v="0"/>
    <n v="595"/>
    <s v="NO_CONCILIADO"/>
    <m/>
    <m/>
  </r>
  <r>
    <x v="117"/>
    <m/>
    <x v="117"/>
    <x v="229"/>
    <s v="O21640580002"/>
    <s v="BOD"/>
    <n v="2164058"/>
    <m/>
    <s v="00099021001 DEPOSITO DE EFECTIVO, DEPOSITANTE: A.P.S., CONCEPTO: DEVOLUCION POR ERROR EN APROPIACION ACTIVIDAD, CUENTA DE DEPOSITO: CUENTA UNICA DEL TESORO"/>
    <m/>
    <m/>
    <m/>
    <m/>
    <m/>
    <m/>
    <n v="0"/>
    <n v="97"/>
    <s v="NO_CONCILIADO"/>
    <m/>
    <m/>
  </r>
  <r>
    <x v="60"/>
    <m/>
    <x v="60"/>
    <x v="229"/>
    <s v="O21641180002"/>
    <s v="BOD"/>
    <n v="2164118"/>
    <m/>
    <s v="00212022001 DEPOSITO DE EFECTIVO, DEPOSITANTE: RESP. TESORERIA - C. SALCEDO, CONCEPTO: DEVOLUCION DE VIATICOS DIRECCION DPTAL SCZ, CUENTA DE DEPOSITO: CUENTA UNICA DEL TESORO"/>
    <m/>
    <m/>
    <m/>
    <m/>
    <m/>
    <m/>
    <n v="0"/>
    <n v="30.7"/>
    <s v="CONCILIADO_PARCIAL"/>
    <m/>
    <m/>
  </r>
  <r>
    <x v="106"/>
    <m/>
    <x v="106"/>
    <x v="229"/>
    <s v="O21641190002"/>
    <s v="BOD"/>
    <n v="2164119"/>
    <m/>
    <s v="00309012001 DEPOSITO DE EFECTIVO, DEPOSITANTE: AUTORIDAD DE FISCALIZACION DEL JUEGO, CONCEPTO: DEVOLUCION, CUENTA DE DEPOSITO: CUENTA UNICA DEL TESORO"/>
    <m/>
    <m/>
    <m/>
    <m/>
    <m/>
    <m/>
    <n v="0"/>
    <n v="26.03"/>
    <s v="NO_CONCILIADO"/>
    <m/>
    <m/>
  </r>
  <r>
    <x v="80"/>
    <m/>
    <x v="80"/>
    <x v="229"/>
    <s v="O21641250002"/>
    <s v="BOD"/>
    <n v="2164125"/>
    <m/>
    <s v="00016011101 DEPOSITO DE EFECTIVO, DEPOSITANTE: MARIA PATRICIA BARRIENTOS MARTINEZ, CONCEPTO: DEVOLUCION VIATICOS, CUENTA DE DEPOSITO: CUENTA UNICA DEL TESORO"/>
    <m/>
    <m/>
    <m/>
    <m/>
    <m/>
    <m/>
    <n v="0"/>
    <n v="3760"/>
    <s v="NO_CONCILIADO"/>
    <m/>
    <m/>
  </r>
  <r>
    <x v="31"/>
    <m/>
    <x v="31"/>
    <x v="229"/>
    <s v="O21641350002"/>
    <s v="BOD"/>
    <n v="2164135"/>
    <m/>
    <s v="00599072002 DEPOSITO DE EFECTIVO, DEPOSITANTE: EMPRESA BOLIVIANA DE ALIMENTOS Y DERIVADOS (EBA), CONCEPTO: DEVOLUCION DE FONDOS NO UTILIZADOS C-31 1287, CUENTA DE DEPOSITO: CUENTA UNICA DEL TESORO"/>
    <m/>
    <m/>
    <m/>
    <m/>
    <m/>
    <m/>
    <n v="0"/>
    <n v="23145.82"/>
    <s v="NO_CONCILIADO"/>
    <m/>
    <m/>
  </r>
  <r>
    <x v="118"/>
    <m/>
    <x v="118"/>
    <x v="229"/>
    <s v="O21641470002"/>
    <s v="BOD"/>
    <n v="2164147"/>
    <m/>
    <s v="00130012002 DEPOSITO DE EFECTIVO, DEPOSITANTE: ARTURO CHOQUE GUARACHI LORENZO ROLY LOZA ASPI, CONCEPTO: DESACREDITACION DE APORTES CORRESPONDIENTE A LA PLANILLA DEL MES DE OCTUBRE 2013, CUENTA DE DEPOSITO: CUENTA UNICA DEL TESORO"/>
    <m/>
    <m/>
    <m/>
    <m/>
    <m/>
    <m/>
    <n v="0"/>
    <n v="510.99"/>
    <s v="NO_CONCILIADO"/>
    <m/>
    <m/>
  </r>
  <r>
    <x v="60"/>
    <m/>
    <x v="60"/>
    <x v="229"/>
    <s v="O21641410002"/>
    <s v="BOD"/>
    <n v="2164141"/>
    <m/>
    <s v="00212072001 DEPOSITO DE EFECTIVO, DEPOSITANTE: CASTILLO CARRASCO MARCELA ALEJANDRA, CONCEPTO: DEVOLUCION DE VIATICOS, CUENTA DE DEPOSITO: CUENTA UNICA DEL TESORO"/>
    <m/>
    <m/>
    <m/>
    <m/>
    <m/>
    <m/>
    <n v="0"/>
    <n v="96.57"/>
    <s v="CONCILIADO_PARCIAL"/>
    <m/>
    <m/>
  </r>
  <r>
    <x v="0"/>
    <m/>
    <x v="0"/>
    <x v="229"/>
    <s v="O21641500002"/>
    <s v="BOD"/>
    <n v="2164150"/>
    <m/>
    <s v="00099021001 DEPOSITO DE EFECTIVO, DEPOSITANTE: INSTITUTO AGRARIO BOLIVIA SRL, CONCEPTO: REVERSION TOTAL POR RESOLUCION DE CONTRATO N°6 C-31 1273, CUENTA DE DEPOSITO: CUENTA UNICA DEL TESORO"/>
    <m/>
    <m/>
    <m/>
    <m/>
    <m/>
    <m/>
    <n v="0"/>
    <n v="32550"/>
    <s v="NO_CONCILIADO"/>
    <m/>
    <m/>
  </r>
  <r>
    <x v="99"/>
    <m/>
    <x v="99"/>
    <x v="229"/>
    <s v="O21641510002"/>
    <s v="BOD"/>
    <n v="2164151"/>
    <m/>
    <s v="00292032001 DEPOSITO DE EFECTIVO, DEPOSITANTE: VIAS BOLIVIA, CONCEPTO: IMPORTE PAGADO EN DEMASIA COMO SERVIDOR PUBLICO DE VIAS BOLIVIA, CUENTA DE DEPOSITO: CUENTA UNICA DEL TESORO"/>
    <m/>
    <m/>
    <m/>
    <m/>
    <m/>
    <m/>
    <n v="0"/>
    <n v="20"/>
    <s v="NO_CONCILIADO"/>
    <m/>
    <m/>
  </r>
  <r>
    <x v="90"/>
    <m/>
    <x v="90"/>
    <x v="229"/>
    <s v="O21641720002"/>
    <s v="BOD"/>
    <n v="2164172"/>
    <m/>
    <s v="00287100056 DEPOSITO DE EFECTIVO, DEPOSITANTE: MARCELO NATANIEL CALIZAYA CHOQUE, CONCEPTO: DEVOLUCION PLANILLA N°5 RIEGO BOLSON MAYU, CUENTA DE DEPOSITO: CUENTA UNICA DEL TESORO"/>
    <m/>
    <m/>
    <m/>
    <m/>
    <m/>
    <m/>
    <n v="0"/>
    <n v="0.22"/>
    <s v="CONCILIADO_PARCIAL"/>
    <m/>
    <m/>
  </r>
  <r>
    <x v="80"/>
    <m/>
    <x v="80"/>
    <x v="229"/>
    <s v="O21641850002"/>
    <s v="BOD"/>
    <n v="2164185"/>
    <m/>
    <s v="00016011101 DEPOSITO DE EFECTIVO, DEPOSITANTE: LIBRERIA DEL MINISTERIO DE EDUCACION, CONCEPTO: VENTA DE MATERIAL BIBLIOGRAFICO Y/O MULTIMEDIA DE LIBRERIA DEL MINISTERIO DE EDUCACION, CUENTA DE DEPOSITO: CUENTA UNICA DEL TESORO"/>
    <m/>
    <m/>
    <m/>
    <m/>
    <m/>
    <m/>
    <n v="0"/>
    <n v="1911"/>
    <s v="NO_CONCILIADO"/>
    <m/>
    <m/>
  </r>
  <r>
    <x v="80"/>
    <m/>
    <x v="80"/>
    <x v="229"/>
    <s v="O21641860002"/>
    <s v="BOD"/>
    <n v="2164186"/>
    <m/>
    <s v="00016011101 DEPOSITO DE EFECTIVO, DEPOSITANTE: LIBRERIA DEL MINISTERIO DE EDUCACION, CONCEPTO: VENTA DE MATERIA BIBLIOGRAFICO Y/O MULTIMEDIA DE LA LIBRERIA DEL MINISTERIO DE EDUCACION, CUENTA DE DEPOSITO: CUENTA UNICA DEL TESORO"/>
    <m/>
    <m/>
    <m/>
    <m/>
    <m/>
    <m/>
    <n v="0"/>
    <n v="50"/>
    <s v="NO_CONCILIADO"/>
    <m/>
    <m/>
  </r>
  <r>
    <x v="31"/>
    <m/>
    <x v="31"/>
    <x v="229"/>
    <s v="O21641950002"/>
    <s v="BOD"/>
    <n v="2164195"/>
    <m/>
    <s v="00599012001 DEPOSITO DE EFECTIVO, DEPOSITANTE: EBA, CONCEPTO: DEVOLUCION DE FONDOS NO UTILIZADOS, CUENTA DE DEPOSITO: CUENTA UNICA DEL TESORO"/>
    <m/>
    <m/>
    <m/>
    <m/>
    <m/>
    <m/>
    <n v="0"/>
    <n v="80"/>
    <s v="NO_CONCILIADO"/>
    <m/>
    <m/>
  </r>
  <r>
    <x v="99"/>
    <m/>
    <x v="99"/>
    <x v="229"/>
    <s v="O21641960002"/>
    <s v="BOD"/>
    <n v="2164196"/>
    <m/>
    <s v="00292032001 DEPOSITO DE EFECTIVO, DEPOSITANTE: VIAS BOLIVIA, CONCEPTO: DEVOLUCION DE PAGO POR DEMASIA C-31569, CUENTA DE DEPOSITO: CUENTA UNICA DEL TESORO"/>
    <m/>
    <m/>
    <m/>
    <m/>
    <m/>
    <m/>
    <n v="0"/>
    <n v="200"/>
    <s v="NO_CONCILIADO"/>
    <m/>
    <m/>
  </r>
  <r>
    <x v="68"/>
    <m/>
    <x v="68"/>
    <x v="229"/>
    <s v="O21642050002"/>
    <s v="BOD"/>
    <n v="2164205"/>
    <m/>
    <s v="00081011101 DEPOSITO DE EFECTIVO, DEPOSITANTE: RIMY SORIA GONZALES, CONCEPTO: DEVOLUCION DE RECURSOS- CURSO PLAN ESTRATEGICO INSTITUCIONAL-PEI, CUENTA DE DEPOSITO: CUENTA UNICA DEL TESORO"/>
    <m/>
    <m/>
    <m/>
    <m/>
    <m/>
    <m/>
    <n v="0"/>
    <n v="200"/>
    <s v="NO_CONCILIADO"/>
    <m/>
    <m/>
  </r>
  <r>
    <x v="85"/>
    <m/>
    <x v="85"/>
    <x v="229"/>
    <s v="O21642070002"/>
    <s v="BOD"/>
    <n v="2164207"/>
    <m/>
    <s v="00190012002 DEPOSITO DE EFECTIVO, DEPOSITANTE: AUTORIDAD JURIDICCIONAL ADMINISTRATIVA MINERA, CONCEPTO: DEVOLUCION DE REFRIGERIO DEL MES DE FEBRERO ERRONEAMENTE PAGADO, CUENTA DE DEPOSITO: CUENTA UNICA DEL TESORO"/>
    <m/>
    <m/>
    <m/>
    <m/>
    <m/>
    <m/>
    <n v="0"/>
    <n v="18234"/>
    <s v="NO_CONCILIADO"/>
    <m/>
    <m/>
  </r>
  <r>
    <x v="99"/>
    <m/>
    <x v="99"/>
    <x v="229"/>
    <s v="O21642090002"/>
    <s v="BOD"/>
    <n v="2164209"/>
    <m/>
    <s v="00292032001 DEPOSITO DE EFECTIVO, DEPOSITANTE: DELIA VALDEZ CUSI, CONCEPTO: DEVOLUCION DE PAGO EN DEMASIA C-31569 REGIONAL LA PAZ, CUENTA DE DEPOSITO: CUENTA UNICA DEL TESORO"/>
    <m/>
    <m/>
    <m/>
    <m/>
    <m/>
    <m/>
    <n v="0"/>
    <n v="20"/>
    <s v="NO_CONCILIADO"/>
    <m/>
    <m/>
  </r>
  <r>
    <x v="40"/>
    <m/>
    <x v="40"/>
    <x v="229"/>
    <s v="B21640710002"/>
    <s v="BOD"/>
    <n v="2164071"/>
    <m/>
    <s v="00291104201 DEP.DE CHEQ.AJENOS,RET.DE CAM.,CONCEPTO: DEBITO AUTOMATICO PROYECTO PUENTE BENI II,DEP.: GOBIERNO AUTONOMO DEPARTAMENTAL BENI , PROCEDENCIA: BANCO UNION S.A., CHEQUE: 4150, FECHA DE EMISION:22/12/2023"/>
    <m/>
    <m/>
    <m/>
    <m/>
    <m/>
    <m/>
    <n v="0"/>
    <n v="1357054.79"/>
    <s v="NO_CONCILIADO"/>
    <m/>
    <m/>
  </r>
  <r>
    <x v="105"/>
    <m/>
    <x v="105"/>
    <x v="229"/>
    <s v="B21640860002"/>
    <s v="BOD"/>
    <n v="2164086"/>
    <m/>
    <s v="00099021001 DEP.DE CHEQ.AJENOS,RET.DE CAM.,CONCEPTO: REEMBOLSO SUBSIDIO INCAPACIDAD TEMPORAL,DEP.: CONTRALORIA GENERAL DEL ESTADO , PROCEDENCIA: BANCO NACIONAL DE BOLIVIA S.A., CHEQUE: 7235568, FECHA DE EMISION:30/11/2023"/>
    <m/>
    <m/>
    <m/>
    <m/>
    <m/>
    <m/>
    <n v="0"/>
    <n v="378.89"/>
    <s v="NO_CONCILIADO"/>
    <m/>
    <m/>
  </r>
  <r>
    <x v="105"/>
    <m/>
    <x v="105"/>
    <x v="229"/>
    <s v="B21640890002"/>
    <s v="BOD"/>
    <n v="2164089"/>
    <m/>
    <s v="00099021001 DEP.DE CHEQ.AJENOS,RET.DE CAM.,CONCEPTO: REEMBOLSO SUBSIDIO INCAPACIDAD TEMPORAL,DEP.: CONTRALORIA GENERAL DEL ESTADO , PROCEDENCIA: BANCO NACIONAL DE BOLIVIA S.A., CHEQUE: 7235566, FECHA DE EMISION:28/11/2023"/>
    <m/>
    <m/>
    <m/>
    <m/>
    <m/>
    <m/>
    <n v="0"/>
    <n v="2047.26"/>
    <s v="NO_CONCILIADO"/>
    <m/>
    <m/>
  </r>
  <r>
    <x v="41"/>
    <m/>
    <x v="41"/>
    <x v="229"/>
    <s v="B21641050002"/>
    <s v="BOD"/>
    <n v="2164105"/>
    <m/>
    <s v="00046134201 DEP.DE CHEQ.AJENOS,RET.DE CAM.,CONCEPTO: DEVOLUCION POR ERROR INVOLUNTARIO EN REGISTRO C-31 A FAVOR DE BOLIVIANA DE AVIACION,DEP.: PNFRFSS , PROCEDENCIA: BANCO UNION S.A., CHEQUE: 17369, FECHA DE EMISION:21/12/2023"/>
    <m/>
    <m/>
    <m/>
    <m/>
    <m/>
    <m/>
    <n v="0"/>
    <n v="13734"/>
    <s v="NO_CONCILIADO"/>
    <m/>
    <m/>
  </r>
  <r>
    <x v="42"/>
    <m/>
    <x v="42"/>
    <x v="229"/>
    <s v="B21641070002"/>
    <s v="BOD"/>
    <n v="2164107"/>
    <m/>
    <s v="00865012001 DEP.DE CHEQ.AJENOS,RET.DE CAM.,CONCEPTO: DIFERENCIA DE OPERACIONES CAMBIARIAS,DEP.: FONDESIF , PROCEDENCIA: BANCO UNION S.A., CHEQUE: 107, FECHA DE EMISION:22/12/2023"/>
    <m/>
    <m/>
    <m/>
    <m/>
    <m/>
    <m/>
    <n v="0"/>
    <n v="0.04"/>
    <s v="NO_CONCILIADO"/>
    <m/>
    <m/>
  </r>
  <r>
    <x v="84"/>
    <m/>
    <x v="84"/>
    <x v="229"/>
    <s v="B21641090002"/>
    <s v="BOD"/>
    <n v="2164109"/>
    <m/>
    <s v="00155010001 DEP.DE CHEQ.AJENOS,RET.DE CAM.,CONCEPTO: ACTUALIZACION DE FIANZAS ECONOMICAS DEPARTAMENTAL TARIJA,DEP.: DIRNOPLU , PROCEDENCIA: BANCO UNION S.A., CHEQUE: 906, FECHA DE EMISION:22/12/2023"/>
    <m/>
    <m/>
    <m/>
    <m/>
    <m/>
    <m/>
    <n v="0"/>
    <n v="43560"/>
    <s v="NO_CONCILIADO"/>
    <m/>
    <m/>
  </r>
  <r>
    <x v="84"/>
    <m/>
    <x v="84"/>
    <x v="229"/>
    <s v="B21641130002"/>
    <s v="BOD"/>
    <n v="2164113"/>
    <m/>
    <s v="00155010001 DEP.DE CHEQ.AJENOS,RET.DE CAM.,CONCEPTO: ACTUALIZACION DE FIANZAS ECONOMICAS DEPARTAMENTAL BENI,DEP.: DIRNOPLU , PROCEDENCIA: BANCO UNION S.A., CHEQUE: 904, FECHA DE EMISION:22/12/2023"/>
    <m/>
    <m/>
    <m/>
    <m/>
    <m/>
    <m/>
    <n v="0"/>
    <n v="43560"/>
    <s v="NO_CONCILIADO"/>
    <m/>
    <m/>
  </r>
  <r>
    <x v="84"/>
    <m/>
    <x v="84"/>
    <x v="229"/>
    <s v="B21641150002"/>
    <s v="BOD"/>
    <n v="2164115"/>
    <m/>
    <s v="00155012001 DEP.DE CHEQ.AJENOS,RET.DE CAM.,CONCEPTO: SANCION DISCIPLINARIA AL EX NOTARIO MARIO SILES SANCHEZ,DEP.: DIRNOPLU , PROCEDENCIA: BANCO UNION S.A., CHEQUE: 903, FECHA DE EMISION:22/12/2023"/>
    <m/>
    <m/>
    <m/>
    <m/>
    <m/>
    <m/>
    <n v="0"/>
    <n v="8656"/>
    <s v="NO_CONCILIADO"/>
    <m/>
    <m/>
  </r>
  <r>
    <x v="84"/>
    <m/>
    <x v="84"/>
    <x v="229"/>
    <s v="B21641200002"/>
    <s v="BOD"/>
    <n v="2164120"/>
    <m/>
    <s v="00155010001 DEP.DE CHEQ.AJENOS,RET.DE CAM.,CONCEPTO: ACTUALIZACION DE FIANZAS ECONOMICAS DEPARTAMENTAL COCHABAMBA,DEP.: DIRNOPLU , PROCEDENCIA: BANCO UNION S.A., CHEQUE: 905, FECHA DE EMISION:22/12/2023"/>
    <m/>
    <m/>
    <m/>
    <m/>
    <m/>
    <m/>
    <n v="0"/>
    <n v="162360"/>
    <s v="NO_CONCILIADO"/>
    <m/>
    <m/>
  </r>
  <r>
    <x v="59"/>
    <m/>
    <x v="59"/>
    <x v="229"/>
    <s v="B21639990002"/>
    <s v="BOD"/>
    <n v="2163999"/>
    <m/>
    <s v="00660012006 DEP.DE CHEQ.AJENOS,RET.DE CAM.,CONCEPTO: REPOSICION DE CREDENCIALES DE FUNCIONARIOS,DEP.: ORGANO JUDICIAL - DISTRITO ORURO , PROCEDENCIA: BANCO UNION S.A., CHEQUE: 245, FECHA DE EMISION:20/12/2023"/>
    <m/>
    <m/>
    <m/>
    <m/>
    <m/>
    <m/>
    <n v="0"/>
    <n v="350"/>
    <s v="NO_CONCILIADO"/>
    <m/>
    <m/>
  </r>
  <r>
    <x v="59"/>
    <m/>
    <x v="59"/>
    <x v="229"/>
    <s v="B21640110002"/>
    <s v="BOD"/>
    <n v="2164011"/>
    <m/>
    <s v="00660102001 DEP.DE CHEQ.AJENOS,RET.DE CAM.,CONCEPTO: DEVOLUCION DE VIATICOS,DEP.: ORGANO JUDICIAL-DISTRITO POTOSI , PROCEDENCIA: BANCO UNION S.A., CHEQUE: 411, FECHA DE EMISION:21/12/2023"/>
    <m/>
    <m/>
    <m/>
    <m/>
    <m/>
    <m/>
    <n v="0"/>
    <n v="0.1"/>
    <s v="CONCILIADO_PARCIAL"/>
    <m/>
    <m/>
  </r>
  <r>
    <x v="71"/>
    <m/>
    <x v="71"/>
    <x v="229"/>
    <s v="B21640220002"/>
    <s v="BOD"/>
    <n v="2164022"/>
    <m/>
    <s v="00670012002 DEP.DE CHEQ.AJENOS,RET.DE CAM.,CONCEPTO: REEMBOLSO POR BAJAS MEDICAS PARA: TRIBUNAL SUPREMO ELECTORAL,DEP.: CAJA DE SALUD CORDES , PROCEDENCIA: BANCO UNION S.A., CHEQUE: 34521, FECHA DE EMISION:19/12/2023"/>
    <m/>
    <m/>
    <m/>
    <m/>
    <m/>
    <m/>
    <n v="0"/>
    <n v="964.5"/>
    <s v="NO_CONCILIADO"/>
    <m/>
    <m/>
  </r>
  <r>
    <x v="68"/>
    <m/>
    <x v="68"/>
    <x v="229"/>
    <s v="B21640260002"/>
    <s v="BOD"/>
    <n v="2164026"/>
    <m/>
    <s v="00081011101 DEP.DE CHEQ.AJENOS,RET.DE CAM.,CONCEPTO: REEMBOLSO POR BAJAS MEDICAS PARA: MINISTERIO DE OBRAS PUBLICAS, SERVICIOS Y VIVIENDA - MOPSV,DEP.: CAJA DE SALUD CORDES , PROCEDENCIA: BANCO UNION S.A., CHEQUE: 34520, FECHA DE EMISION:19/12/2023"/>
    <m/>
    <m/>
    <m/>
    <m/>
    <m/>
    <m/>
    <n v="0"/>
    <n v="32057.96"/>
    <s v="NO_CONCILIADO"/>
    <m/>
    <m/>
  </r>
  <r>
    <x v="68"/>
    <m/>
    <x v="68"/>
    <x v="229"/>
    <s v="B21640290002"/>
    <s v="BOD"/>
    <n v="2164029"/>
    <m/>
    <s v="00081011101 DEP.DE CHEQ.AJENOS,RET.DE CAM.,CONCEPTO: REEMBOLSO POR BAJAS MEDICAS PARA: MINISTERIO DE OBRAS PUBLICAS, SERVICIOS Y VIVIENDA - MOPSV,DEP.: CAJA DE SALUD CORDES , PROCEDENCIA: BANCO UNION S.A., CHEQUE: 34525, FECHA DE EMISION:20/12/2023"/>
    <m/>
    <m/>
    <m/>
    <m/>
    <m/>
    <m/>
    <n v="0"/>
    <n v="17793.22"/>
    <s v="NO_CONCILIADO"/>
    <m/>
    <m/>
  </r>
  <r>
    <x v="80"/>
    <m/>
    <x v="80"/>
    <x v="229"/>
    <s v="B21640310002"/>
    <s v="BOD"/>
    <n v="2164031"/>
    <m/>
    <s v="00099021001 DEP.DE CHEQ.AJENOS,RET.DE CAM.,CONCEPTO: DEVOLUCION DE BECA DE ESTUDIO CONTRATO DGSU 022/2016 DE LINDA TATIANA TORRICO CAPRILES,DEP.: LINDA TATIANA TORRICO CAPRILES , PROCEDENCIA: BANCO DE CREDITO DE BOLIVIA S.A., CHEQUE: 163445, FECHA DE EMISION:22/"/>
    <m/>
    <m/>
    <m/>
    <m/>
    <m/>
    <m/>
    <n v="0"/>
    <n v="128466.52"/>
    <s v="NO_CONCILIADO"/>
    <m/>
    <m/>
  </r>
  <r>
    <x v="90"/>
    <m/>
    <x v="90"/>
    <x v="229"/>
    <s v="B21640330002"/>
    <s v="BOD"/>
    <n v="2164033"/>
    <m/>
    <s v="00287102001 DEP.DE CHEQ.AJENOS,RET.DE CAM.,CONCEPTO: REEMBOLSO POR BAJAS MEDICAS PARA:FONDO NACIONAL DE INVERSION PRODUCTIVA Y SOCIAL - F.P.S.,DEP.: CAJA DE SALUD CORDES , PROCEDENCIA: BANCO UNION S.A., CHEQUE: 34527, FECHA DE EMISION:20/12/2023"/>
    <m/>
    <m/>
    <m/>
    <m/>
    <m/>
    <m/>
    <n v="0"/>
    <n v="6768"/>
    <s v="NO_CONCILIADO"/>
    <m/>
    <m/>
  </r>
  <r>
    <x v="33"/>
    <m/>
    <x v="33"/>
    <x v="229"/>
    <s v="B21640380002"/>
    <s v="BOD"/>
    <n v="2164038"/>
    <m/>
    <s v="00099021001 DEP.DE CHEQ.AJENOS,RET.DE CAM.,CONCEPTO: REEMBOLSO POR BAJAS MEDICAS PARA: AUTORIDAD PLURINACIONAL DE LA MADRE TIERRA,DEP.: CAJA DE SALUD CORDES , PROCEDENCIA: BANCO UNION S.A., CHEQUE: 34532, FECHA DE EMISION:20/12/2023"/>
    <m/>
    <m/>
    <m/>
    <m/>
    <m/>
    <m/>
    <n v="0"/>
    <n v="266.8"/>
    <s v="NO_CONCILIADO"/>
    <m/>
    <m/>
  </r>
  <r>
    <x v="90"/>
    <m/>
    <x v="90"/>
    <x v="229"/>
    <s v="B21640360002"/>
    <s v="BOD"/>
    <n v="2164036"/>
    <m/>
    <s v="00287102001 DEP.DE CHEQ.AJENOS,RET.DE CAM.,CONCEPTO: REEMBOLSO POR BAJAS MEDICAS PARA:FONDO NACIONAL DE INVERSION PRODUCTIVA Y SOCIAL - F.P.S.,DEP.: CAJA DE SALUD CORDES , PROCEDENCIA: BANCO UNION S.A., CHEQUE: 34533, FECHA DE EMISION:20/12/2023"/>
    <m/>
    <m/>
    <m/>
    <m/>
    <m/>
    <m/>
    <n v="0"/>
    <n v="494.43"/>
    <s v="NO_CONCILIADO"/>
    <m/>
    <m/>
  </r>
  <r>
    <x v="33"/>
    <m/>
    <x v="33"/>
    <x v="229"/>
    <s v="B21640390002"/>
    <s v="BOD"/>
    <n v="2164039"/>
    <m/>
    <s v="00099021001 DEP.DE CHEQ.AJENOS,RET.DE CAM.,CONCEPTO: REEMBOLSO POR BAJAS MEDICAS PARA: AUTORIDAD PLURINACIONAL DE LA MADRE TIERRA,DEP.: CAJA DE SALUD CORDES , PROCEDENCIA: BANCO UNION S.A., CHEQUE: 34526, FECHA DE EMISION:20/12/2023"/>
    <m/>
    <m/>
    <m/>
    <m/>
    <m/>
    <m/>
    <n v="0"/>
    <n v="11367.75"/>
    <s v="NO_CONCILIADO"/>
    <m/>
    <m/>
  </r>
  <r>
    <x v="42"/>
    <m/>
    <x v="42"/>
    <x v="229"/>
    <s v="B21640400002"/>
    <s v="BOD"/>
    <n v="2164040"/>
    <m/>
    <s v="00865012001 DEP.DE CHEQ.AJENOS,RET.DE CAM.,CONCEPTO: OTROS INGRESOS POR DESCUENTOS MES OCTUBRE 2023,DEP.: FONDESIF , PROCEDENCIA: BANCO UNION S.A., CHEQUE: 102, FECHA DE EMISION:22/12/2023"/>
    <m/>
    <m/>
    <m/>
    <m/>
    <m/>
    <m/>
    <n v="0"/>
    <n v="489.64"/>
    <s v="NO_CONCILIADO"/>
    <m/>
    <m/>
  </r>
  <r>
    <x v="119"/>
    <m/>
    <x v="119"/>
    <x v="229"/>
    <s v="B21640410002"/>
    <s v="BOD"/>
    <n v="2164041"/>
    <m/>
    <s v="00099021001 DEP.DE CHEQ.AJENOS,RET.DE CAM.,CONCEPTO: REEMBOLSO POR BAJAS MEDICAS PARA: SERVICIO ESTATAL DE AUTONOMIAS,DEP.: CAJA DE SALUD CORDES , PROCEDENCIA: BANCO UNION S.A., CHEQUE: 34531, FECHA DE EMISION:20/12/2023"/>
    <m/>
    <m/>
    <m/>
    <m/>
    <m/>
    <m/>
    <n v="0"/>
    <n v="5879.23"/>
    <s v="NO_CONCILIADO"/>
    <m/>
    <m/>
  </r>
  <r>
    <x v="42"/>
    <m/>
    <x v="42"/>
    <x v="229"/>
    <s v="B21640430002"/>
    <s v="BOD"/>
    <n v="2164043"/>
    <m/>
    <s v="00865012001 DEP.DE CHEQ.AJENOS,RET.DE CAM.,CONCEPTO: OTROS INGRESOS POR DESCUENTOS MES DICIEMBRE 2023,DEP.: FONDESIF , PROCEDENCIA: BANCO UNION S.A., CHEQUE: 103, FECHA DE EMISION:22/12/2023"/>
    <m/>
    <m/>
    <m/>
    <m/>
    <m/>
    <m/>
    <n v="0"/>
    <n v="473.8"/>
    <s v="NO_CONCILIADO"/>
    <m/>
    <m/>
  </r>
  <r>
    <x v="120"/>
    <m/>
    <x v="120"/>
    <x v="229"/>
    <s v="B21640440002"/>
    <s v="BOD"/>
    <n v="2164044"/>
    <m/>
    <s v="00099021001 DEP.DE CHEQ.AJENOS,RET.DE CAM.,CONCEPTO: REEMBOLSO POR BAJAS MEDICAS PARA: MINISTERIO DE JUSTICIA Y TRANSPARENCIA INSTITUCIONAL,DEP.: CAJA DE SALUD CORDES , PROCEDENCIA: BANCO UNION S.A., CHEQUE: 34528, FECHA DE EMISION:20/12/2023"/>
    <m/>
    <m/>
    <m/>
    <m/>
    <m/>
    <m/>
    <n v="0"/>
    <n v="3182.18"/>
    <s v="NO_CONCILIADO"/>
    <m/>
    <m/>
  </r>
  <r>
    <x v="74"/>
    <m/>
    <x v="74"/>
    <x v="229"/>
    <s v="B21640460002"/>
    <s v="BOD"/>
    <n v="2164046"/>
    <m/>
    <s v="00389012001 DEP.DE CHEQ.AJENOS,RET.DE CAM.,CONCEPTO: REEMBOLSO POR BAJAS MEDICAS PARA: NAVEGACION AEREA Y AEROPUERTOS BOLIVIANOS - NAABOL,DEP.: CAJA DE SALUD CORDES , PROCEDENCIA: BANCO UNION S.A., CHEQUE: 34529, FECHA DE EMISION:20/12/2023"/>
    <m/>
    <m/>
    <m/>
    <m/>
    <m/>
    <m/>
    <n v="0"/>
    <n v="3390.87"/>
    <s v="NO_CONCILIADO"/>
    <m/>
    <m/>
  </r>
  <r>
    <x v="74"/>
    <m/>
    <x v="74"/>
    <x v="229"/>
    <s v="B21640470002"/>
    <s v="BOD"/>
    <n v="2164047"/>
    <m/>
    <s v="00389012001 DEP.DE CHEQ.AJENOS,RET.DE CAM.,CONCEPTO: REEMBOLSO POR BAJAS MEDICAS PARA: NAVEGACION AEREA Y AEROPUERTOS BOLIVIANOS - NAABOL,DEP.: CAJA DE SALUD CORDES , PROCEDENCIA: BANCO UNION S.A., CHEQUE: 34518, FECHA DE EMISION:19/12/2023"/>
    <m/>
    <m/>
    <m/>
    <m/>
    <m/>
    <m/>
    <n v="0"/>
    <n v="17609.97"/>
    <s v="NO_CONCILIADO"/>
    <m/>
    <m/>
  </r>
  <r>
    <x v="87"/>
    <m/>
    <x v="87"/>
    <x v="229"/>
    <s v="B21640490002"/>
    <s v="BOD"/>
    <n v="2164049"/>
    <m/>
    <s v="00099021001 DEP.DE CHEQ.AJENOS,RET.DE CAM.,CONCEPTO: REEMBOLSO POR BAJAS MEDICAS PARA: SERVICIO GENERAL DE IDENTIFICACION PERSONAL - SEGIP,DEP.: CAJA DE SALUD CORDES , PROCEDENCIA: BANCO UNION S.A., CHEQUE: 34517, FECHA DE EMISION:19/12/2023"/>
    <m/>
    <m/>
    <m/>
    <m/>
    <m/>
    <m/>
    <n v="0"/>
    <n v="1455.35"/>
    <s v="NO_CONCILIADO"/>
    <m/>
    <m/>
  </r>
  <r>
    <x v="87"/>
    <m/>
    <x v="87"/>
    <x v="229"/>
    <s v="B21640510002"/>
    <s v="BOD"/>
    <n v="2164051"/>
    <m/>
    <s v="00099021001 DEP.DE CHEQ.AJENOS,RET.DE CAM.,CONCEPTO: REEMBOLSO POR BAJAS MEDICAS PARA: SERVICIO GENERAL DE IDENTIFICACION PERSONAL,DEP.: CAJA DE SALUD CORDES , PROCEDENCIA: BANCO UNION S.A., CHEQUE: 34524, FECHA DE EMISION:20/12/2023"/>
    <m/>
    <m/>
    <m/>
    <m/>
    <m/>
    <m/>
    <n v="0"/>
    <n v="896.26"/>
    <s v="NO_CONCILIADO"/>
    <m/>
    <m/>
  </r>
  <r>
    <x v="42"/>
    <m/>
    <x v="42"/>
    <x v="229"/>
    <s v="B21640530002"/>
    <s v="BOD"/>
    <n v="2164053"/>
    <m/>
    <s v="00865012001 DEP.DE CHEQ.AJENOS,RET.DE CAM.,CONCEPTO: INGRESOS POR DEPÓSITOS CAJA PETROLERA DE SALUD,DEP.: FONDESIF , PROCEDENCIA: BANCO UNION S.A., CHEQUE: 100, FECHA DE EMISION:22/12/2023"/>
    <m/>
    <m/>
    <m/>
    <m/>
    <m/>
    <m/>
    <n v="0"/>
    <n v="11085.6"/>
    <s v="NO_CONCILIADO"/>
    <m/>
    <m/>
  </r>
  <r>
    <x v="50"/>
    <m/>
    <x v="50"/>
    <x v="229"/>
    <s v="B21640540002"/>
    <s v="BOD"/>
    <n v="2164054"/>
    <m/>
    <s v="00099021001 DEP.DE CHEQ.AJENOS,RET.DE CAM.,CONCEPTO: REEMBOLSO POR BAJAS MEDICAS PARA: UNIDAD DE COORDINACION DE PROGRAMAS Y PROYECTOS (UPCC),DEP.: CAJA DE SALUD CORDES , PROCEDENCIA: BANCO UNION S.A., CHEQUE: 348511, FECHA DE EMISION:18/12/2023"/>
    <m/>
    <m/>
    <m/>
    <m/>
    <m/>
    <m/>
    <n v="0"/>
    <n v="2872.12"/>
    <s v="NO_CONCILIADO"/>
    <m/>
    <m/>
  </r>
  <r>
    <x v="92"/>
    <m/>
    <x v="92"/>
    <x v="229"/>
    <s v="B21640550002"/>
    <s v="BOD"/>
    <n v="2164055"/>
    <m/>
    <s v="00099021001 DEP.DE CHEQ.AJENOS,RET.DE CAM.,CONCEPTO: REEMBOLSO POR BAJAS MEDICAS PARA: A.T.T.,DEP.: CAJA DE SALUD CORDES , PROCEDENCIA: BANCO UNION S.A., CHEQUE: 34515, FECHA DE EMISION:19/12/2023"/>
    <m/>
    <m/>
    <m/>
    <m/>
    <m/>
    <m/>
    <n v="0"/>
    <n v="5788.81"/>
    <s v="NO_CONCILIADO"/>
    <m/>
    <m/>
  </r>
  <r>
    <x v="94"/>
    <m/>
    <x v="94"/>
    <x v="229"/>
    <s v="B21640570002"/>
    <s v="BOD"/>
    <n v="2164057"/>
    <m/>
    <s v="00099021001 DEP.DE CHEQ.AJENOS,RET.DE CAM.,CONCEPTO: DEVOLUCION DE BOLETOS NO UTILIZADOS,DEP.: BOLIVIANA DE AVIACION , PROCEDENCIA: BANCO UNION S.A., CHEQUE: 17339, FECHA DE EMISION:18/12/2023"/>
    <m/>
    <m/>
    <m/>
    <m/>
    <m/>
    <m/>
    <n v="0"/>
    <n v="17013"/>
    <s v="NO_CONCILIADO"/>
    <m/>
    <m/>
  </r>
  <r>
    <x v="121"/>
    <m/>
    <x v="121"/>
    <x v="229"/>
    <s v="B21638690002"/>
    <s v="BOD"/>
    <n v="2163869"/>
    <m/>
    <s v="00586012001 DEP.DE CHEQ.AJENOS,RET.DE CAM.,CONCEPTO: DEVOLUCION DE FONDOS A LA CUT POR PERMISO SIN GOCE DE HABER DICIEMBRE 2022,DEP.: EMPRESA AZUCARERA SAN BUENAVENTURA-EASBA , PROCEDENCIA: BANCO UNION S.A., CHEQUE: 1242, FECHA DE EMISION:21/12/2023"/>
    <m/>
    <m/>
    <m/>
    <m/>
    <m/>
    <m/>
    <n v="0"/>
    <n v="1629.42"/>
    <s v="NO_CONCILIADO"/>
    <m/>
    <m/>
  </r>
  <r>
    <x v="121"/>
    <m/>
    <x v="121"/>
    <x v="229"/>
    <s v="B21638720002"/>
    <s v="BOD"/>
    <n v="2163872"/>
    <m/>
    <s v="00586012001 DEP.DE CHEQ.AJENOS,RET.DE CAM.,CONCEPTO: DEVOLUCION FONDOS A LA CUT POR PERMISO SIN GOCE DE HABER ENERO A NOVIEMBRE 2023,DEP.: EMPRESA AZUCARERA SAN BUENAVENTURA-EASBA , PROCEDENCIA: BANCO UNION S.A., CHEQUE: 1243, FECHA DE EMISION:21/12/2023"/>
    <m/>
    <m/>
    <m/>
    <m/>
    <m/>
    <m/>
    <n v="0"/>
    <n v="3764"/>
    <s v="NO_CONCILIADO"/>
    <m/>
    <m/>
  </r>
  <r>
    <x v="86"/>
    <m/>
    <x v="86"/>
    <x v="229"/>
    <s v="B21638910002"/>
    <s v="BOD"/>
    <n v="2163891"/>
    <m/>
    <s v="00580012001 DEP.DE CHEQ.AJENOS,RET.DE CAM.,CONCEPTO: DEVOLUCION POR DAÑO PROCESO PENAL ROSENDO PALACIOS CONTRERAS,DEP.: DEPOSITOS ADUANEROS BOLIVIANOS , PROCEDENCIA: BANCO UNION S.A., CHEQUE: 1263, FECHA DE EMISION:20/12/2023"/>
    <m/>
    <m/>
    <m/>
    <m/>
    <m/>
    <m/>
    <n v="0"/>
    <n v="955.04"/>
    <s v="NO_CONCILIADO"/>
    <m/>
    <m/>
  </r>
  <r>
    <x v="86"/>
    <m/>
    <x v="86"/>
    <x v="229"/>
    <s v="B21638930002"/>
    <s v="BOD"/>
    <n v="2163893"/>
    <m/>
    <s v="00580012001 DEP.DE CHEQ.AJENOS,RET.DE CAM.,CONCEPTO: MULTAS POR RETRASOS PAGO ALQUILER SUBARRENDATARIOS,DEP.: DEPOSITOS ADUANEROS BOLIVIANOS , PROCEDENCIA: BANCO UNION S.A., CHEQUE: 1259, FECHA DE EMISION:20/12/2023"/>
    <m/>
    <m/>
    <m/>
    <m/>
    <m/>
    <m/>
    <n v="0"/>
    <n v="90.2"/>
    <s v="NO_CONCILIADO"/>
    <m/>
    <m/>
  </r>
  <r>
    <x v="122"/>
    <m/>
    <x v="122"/>
    <x v="229"/>
    <s v="B21639060002"/>
    <s v="BOD"/>
    <n v="2163906"/>
    <m/>
    <s v="00099021001 DEP.DE CHEQ.AJENOS,RET.DE CAM.,CONCEPTO: DEPÓSITO A LA CUT ADQUISICION DE TANQUE DE PRESION HIDROCEL,DEP.: VICEPRESIDENCIA DEL ESTADO PLURINACIONAL , PROCEDENCIA: BANCO UNION S.A., CHEQUE: 16358, FECHA DE EMISION:21/12/2023"/>
    <m/>
    <m/>
    <m/>
    <m/>
    <m/>
    <m/>
    <n v="0"/>
    <n v="5133"/>
    <s v="NO_CONCILIADO"/>
    <m/>
    <m/>
  </r>
  <r>
    <x v="94"/>
    <m/>
    <x v="94"/>
    <x v="229"/>
    <s v="B21639150002"/>
    <s v="BOD"/>
    <n v="2163915"/>
    <m/>
    <s v="00578012002 DEP.DE CHEQ.AJENOS,RET.DE CAM.,CONCEPTO: REVERSION,DEP.: BOLIVIANA DE AVIACION , PROCEDENCIA: BANCO UNION S.A., CHEQUE: 17375, FECHA DE EMISION:21/12/2023"/>
    <m/>
    <m/>
    <m/>
    <m/>
    <m/>
    <m/>
    <n v="0"/>
    <n v="645390.97"/>
    <s v="NO_CONCILIADO"/>
    <m/>
    <m/>
  </r>
  <r>
    <x v="40"/>
    <m/>
    <x v="40"/>
    <x v="229"/>
    <s v="B21639460002"/>
    <s v="BOD"/>
    <n v="2163946"/>
    <m/>
    <s v="00291014369 DEP.DE CHEQ.AJENOS,RET.DE CAM.,CONCEPTO: DEVOLUCION FONDOS CAMBIO MONETARIO PROY OBRAS DE REHABILTACION AUTOPISTA LA PAZ EL ALTO,DEP.: LEVON SA SUCURSAL BOLIVIA , PROCEDENCIA: BANCO FORTALEZA SOCIEDAD ANONIMA (BANCO FORTALEZA S.A.), CHEQUE: 36, FECHA"/>
    <m/>
    <m/>
    <m/>
    <m/>
    <m/>
    <m/>
    <n v="0"/>
    <n v="199558.19"/>
    <s v="NO_CONCILIADO"/>
    <m/>
    <m/>
  </r>
  <r>
    <x v="8"/>
    <m/>
    <x v="8"/>
    <x v="229"/>
    <s v="S10787110002"/>
    <s v="CRV"/>
    <n v="1078711"/>
    <m/>
    <s v="||DÉBITO POR GASTOS DE COMUNICACIÓN DEL PRÉSTAMO 1020/SF-BO VCTO. 13-05-2018, SOLICITADO POR EL MINISTERIO DE ECONOMÍA Y FINANZAS PÚBLICAS MEDIANTE NOTA MEFP/VTCP/DGCP/UODP/N° 1216/2023 DE FECHA 20-12-2023. LIBRETA 00099021001 TGN-RECURSOS ORDINARIOS (3987)"/>
    <m/>
    <m/>
    <m/>
    <m/>
    <m/>
    <m/>
    <n v="0"/>
    <n v="220"/>
    <s v="NO_CONCILIADO"/>
    <m/>
    <m/>
  </r>
  <r>
    <x v="40"/>
    <m/>
    <x v="40"/>
    <x v="229"/>
    <s v="G25295450003"/>
    <s v="COB"/>
    <n v="2529545"/>
    <m/>
    <s v="TRANSFERENCIA RECIBIDA DEL EXTERIOR SEGÚN MENSAJES SWIFT Nos. 21857-21856 (REM.EXT.) DE FECHA 22-02-2023 POR DESEMBOLSO DE IDA PRÉSTAMO 5744-BO 29 LIBRETA N° 00291012002 ABC-RECURSOS PROPIOS REF.: UTILES DE ESCRITORIO"/>
    <m/>
    <m/>
    <m/>
    <m/>
    <m/>
    <m/>
    <n v="50"/>
    <n v="0"/>
    <s v="NO_CONCILIADO"/>
    <m/>
    <m/>
  </r>
  <r>
    <x v="45"/>
    <m/>
    <x v="45"/>
    <x v="229"/>
    <s v="Q19305690002"/>
    <s v="CRV"/>
    <n v="1930569"/>
    <m/>
    <s v="NUMERO DE LIBRETA CUT: 00099021001 OPERACIÓN E75 TRANSFERENCIA DE LA CUENTA FISCAL BUN A LA CUT EN MN TRANSFERENCIA DE FONDOS A SOLICITUD DE: GOBIERNO AUTONOMO MUNICIPAL DE SUCRE, CITE:DIR.FINANCIERA CITE NÂ° 227/2023 CUENTA CUT 3987 LIBRETA NÂ° 00099021001"/>
    <m/>
    <m/>
    <m/>
    <m/>
    <m/>
    <m/>
    <n v="0"/>
    <n v="3707.75"/>
    <s v="NO_CONCILIADO"/>
    <m/>
    <m/>
  </r>
  <r>
    <x v="45"/>
    <m/>
    <x v="45"/>
    <x v="229"/>
    <s v="Q19305700002"/>
    <s v="CRV"/>
    <n v="1930570"/>
    <m/>
    <s v="NUMERO DE LIBRETA CUT: 00099021001 OPERACIÓN E75 TRANSFERENCIA DE LA CUENTA FISCAL BUN A LA CUT EN MN TRANSFERENCIA DE FONDOS A SOLICITUD DE: GOBIERNO AUTONOMO MUNICIPAL DE SUCRE, CITE:DIR.FINANCIERA CITE NÂ° 229/2023 CUENTA CUT 3987 LIBRETA NÂ° 00099021001"/>
    <m/>
    <m/>
    <m/>
    <m/>
    <m/>
    <m/>
    <n v="0"/>
    <n v="10076.709999999999"/>
    <s v="NO_CONCILIADO"/>
    <m/>
    <m/>
  </r>
  <r>
    <x v="45"/>
    <m/>
    <x v="45"/>
    <x v="229"/>
    <s v="Q19305710002"/>
    <s v="CRV"/>
    <n v="1930571"/>
    <m/>
    <s v="NUMERO DE LIBRETA CUT: 00099021001 OPERACIÓN E75 TRANSFERENCIA DE LA CUENTA FISCAL BUN A LA CUT EN MN TRANSFERENCIA DE FONDOS A SOLICITUD DE: GOBIERNO AUTONOMO MUNICIPAL DE SUCRE, CITE:DIR.FINANCIERA CITE NÂ° 228/2023 CUENTA CUT 3987 LIBRETA NÂ° 00099021001"/>
    <m/>
    <m/>
    <m/>
    <m/>
    <m/>
    <m/>
    <n v="0"/>
    <n v="1420.03"/>
    <s v="NO_CONCILIADO"/>
    <m/>
    <m/>
  </r>
  <r>
    <x v="45"/>
    <m/>
    <x v="45"/>
    <x v="229"/>
    <s v="Q19305730002"/>
    <s v="CRV"/>
    <n v="1930573"/>
    <m/>
    <s v="NUMERO DE LIBRETA CUT: 00099021001 OPERACIÓN E75 TRANSFERENCIA DE LA CUENTA FISCAL BUN A LA CUT EN MN TRANSFERENCIA DE FONDOS A SOLICITUD DE: GOBIERNO AUTONOMO MUNICIPAL YUNCHARA, CITE: GAMY/DESP/MAE NÂ° 0441/2023 CUENTA CUT 3987 LIBRETA NÂ° 00099021001"/>
    <m/>
    <m/>
    <m/>
    <m/>
    <m/>
    <m/>
    <n v="0"/>
    <n v="14676"/>
    <s v="NO_CONCILIADO"/>
    <m/>
    <m/>
  </r>
  <r>
    <x v="45"/>
    <m/>
    <x v="45"/>
    <x v="229"/>
    <s v="Q19305750002"/>
    <s v="CRV"/>
    <n v="1930575"/>
    <m/>
    <s v="NUMERO DE LIBRETA CUT: 00099021001 OPERACIÓN E75 TRANSFERENCIA DE LA CUENTA FISCAL BUN A LA CUT EN MN TRANSFERENCIA DE FONDOS A SOLICITUD DE: GOBIERNO AUTONOMO MUNICIPAL DE SAN LUCAS, CITE: DES.GAM-SL NÂ° 1099/2023 CUENTA CUT 3987 LIBRETA NÂ° 00099021001"/>
    <m/>
    <m/>
    <m/>
    <m/>
    <m/>
    <m/>
    <n v="0"/>
    <n v="197128.2"/>
    <s v="NO_CONCILIADO"/>
    <m/>
    <m/>
  </r>
  <r>
    <x v="2"/>
    <m/>
    <x v="2"/>
    <x v="229"/>
    <s v="Q19305760002"/>
    <s v="CRV"/>
    <n v="1930576"/>
    <m/>
    <s v="NUMERO DE LIBRETA CUT: 00086014407 OPERACIÓN E75 TRANSFERENCIA DE LA CUENTA FISCAL BUN A LA CUT EN MN TRANSFERENCIA DE FONDOS A SOLICITUD DE: GOBIERNO AUTONOMO MUNICIPAL DE ACHACACHI CITE: GAMA/DHA-E NÂ° 708/2023 CUENTA CUT 3987 LIBRETA NÂ° 00086014407"/>
    <m/>
    <m/>
    <m/>
    <m/>
    <m/>
    <m/>
    <n v="0"/>
    <n v="102875.27"/>
    <s v="NO_CONCILIADO"/>
    <m/>
    <m/>
  </r>
  <r>
    <x v="88"/>
    <m/>
    <x v="88"/>
    <x v="229"/>
    <s v="Q19305970002"/>
    <s v="CRV"/>
    <n v="1930597"/>
    <m/>
    <s v="NUMERO DE LIBRETA CUT: 03420102001 OPERACIÓN E18 TRANSFERENCIA DEL SISTEMA FINANCIERO POR CUENTA DE TERCEROS A LA CUT TRANSFERENCIA DE RECURSOS DEL FIDEICOMISO AEVIVIENDA"/>
    <m/>
    <m/>
    <m/>
    <m/>
    <m/>
    <m/>
    <n v="0"/>
    <n v="1174284.56"/>
    <s v="NO_CONCILIADO"/>
    <m/>
    <m/>
  </r>
  <r>
    <x v="76"/>
    <m/>
    <x v="76"/>
    <x v="229"/>
    <s v="G25296990001"/>
    <s v="CVD"/>
    <n v="2529699"/>
    <m/>
    <s v="COBRO COSTOS DE PAPELERIA POR REGULARIZACION DE TRANSFERENCIA DEL EXTERIOR POR ORDEN DE CONSULADO GENERAL DE BOLIVIA EN LOS ANGELES EEUU REF.: RECAUDACIONES GESTORÍA CONSULAR NOVIEMBRE 2023 LIB. 00010011102 MIN.RELACIONES EXTERIORES - GESTORIA CONSULAR LEY Nº 3108"/>
    <m/>
    <m/>
    <m/>
    <m/>
    <m/>
    <m/>
    <n v="50"/>
    <n v="0"/>
    <s v="NO_CONCILIADO"/>
    <m/>
    <m/>
  </r>
  <r>
    <x v="15"/>
    <m/>
    <x v="15"/>
    <x v="229"/>
    <s v="G25298190001"/>
    <s v="CVD"/>
    <n v="2529819"/>
    <m/>
    <s v="COBRO COSTOS DE PAPELERIA SEGUN TRANSFERENCIA DEL EXTERIOR POR ORDEN DE PUMA ENERGY PARAGUAY S.A. (PY/ASUNCIÓN) REF.: OPE 0/687472 - 0569117 FECHA VALOR 21/12/2023 LIB. 00513062002 YPFB - EXPORTACIÓN DE GLP Y OTROS-BOLIVIANOS"/>
    <m/>
    <m/>
    <m/>
    <m/>
    <m/>
    <m/>
    <n v="50"/>
    <n v="0"/>
    <s v="NO_CONCILIADO"/>
    <m/>
    <m/>
  </r>
  <r>
    <x v="79"/>
    <m/>
    <x v="79"/>
    <x v="229"/>
    <s v="S10787310003"/>
    <s v="COB"/>
    <n v="1078731"/>
    <m/>
    <s v="||TRANSFERENCIA DE FONDOS SEGÚN MENSAJES SWIFT N°21815 Y 21813 DE LA FECHA Y NOTA CITE: DGAC/3568/2023 (HRE-TGL-9395) DE FECHA 15/06/2023 DE LA DIRECCIÓN GENERAL DE AERONÁUTICA CIVIL. (SECTOR PÚBLICO). DÉBITO DE LA LIBRETA 00117012001 DGAC, REPOSICIÓN DE ÚTILES DE ESCRITORIO."/>
    <m/>
    <m/>
    <m/>
    <m/>
    <m/>
    <m/>
    <n v="50"/>
    <n v="0"/>
    <s v="NO_CONCILIADO"/>
    <m/>
    <m/>
  </r>
  <r>
    <x v="109"/>
    <m/>
    <x v="109"/>
    <x v="229"/>
    <s v="S10787350001"/>
    <s v="COB"/>
    <n v="1078735"/>
    <m/>
    <s v="'COBRO DE'||ÚTILES DE ESCRITORIO POR EL COMPROBANTE NRO. 1078733 DE LA FECHA S/G. NOTA DEL MUTUN CITE ESM/GAF/UCPT/191/2023 DE FECHA 27.07.2023 (HRE-TGL-11651) ENVIADA POR LA EMPRESA SIDERURGICA DEL MUTUN DEBITO DE LA LIBRETA 00573012001 EMPRESA SIDERURGICA DEL MUTUN  RECURSOS PROPIOS"/>
    <m/>
    <m/>
    <m/>
    <m/>
    <m/>
    <m/>
    <n v="50"/>
    <n v="0"/>
    <s v="NO_CONCILIADO"/>
    <m/>
    <m/>
  </r>
  <r>
    <x v="109"/>
    <m/>
    <x v="109"/>
    <x v="229"/>
    <s v="S10787390001"/>
    <s v="COB"/>
    <n v="1078739"/>
    <m/>
    <s v="'COBRO DE'||ÚTILES DE ESCRITORIO POR EL COMPROBANTE NRO. 1078737 DE LA FECHA S/G. NOTA DEL MUTUN CITE ESM/GAF/UCPT/191/2023 DE FECHA 27.07.2023 (HRE-TGL-11651) ENVIADA POR LA EMPRESA SIDERURGICA DEL MUTUN DEBITO DE LA LIBRETA 00573012001 EMPRESA SIDERURGICA DEL MUTUN  RECURSOS PROPIOS"/>
    <m/>
    <m/>
    <m/>
    <m/>
    <m/>
    <m/>
    <n v="50"/>
    <n v="0"/>
    <s v="NO_CONCILIADO"/>
    <m/>
    <m/>
  </r>
  <r>
    <x v="79"/>
    <m/>
    <x v="79"/>
    <x v="229"/>
    <s v="S10787430003"/>
    <s v="COB"/>
    <n v="1078743"/>
    <m/>
    <s v="||TRANSFERENCIA DE FONDOS S/G. MENSAJE SWIFT NRO. 21858 DE LA FECHA, Y NOTA REMITIDA POR LA DIRECCIÓN GENERAL DE AERONAUTICA CIVIL CITE: DGAC/3568/2023 DE FECHA 15/06/2023 (HRE-TGL-9395) (SECTOR PÚBLICO). DÉBITO DE LA LIBRETA 00117012001 DGAC, REPOSICIÓN ÚTILES DE ESCRITORIO."/>
    <m/>
    <m/>
    <m/>
    <m/>
    <m/>
    <m/>
    <n v="50"/>
    <n v="0"/>
    <s v="NO_CONCILIADO"/>
    <m/>
    <m/>
  </r>
  <r>
    <x v="79"/>
    <m/>
    <x v="79"/>
    <x v="229"/>
    <s v="S10787440003"/>
    <s v="COB"/>
    <n v="1078744"/>
    <m/>
    <s v="||TRANSFERENCIA DE FONDOS S/G. MENSAJES SWIFT NROS. 21852 Y 21849 DE LA FECHA, Y NOTA REMITIDA POR LA DIRECCIÓN GENERAL DE AERONAUTICA CIVIL CITE: DGAC/3568/2023 DE FECHA 15/06/2023 (HRE-TGL-9395) (SECTOR PÚBLICO). DÉBITO DE LA LIBRETA 00117012001 DGAC, REPOSICIÓN ÚTILES DE ESCRITORIO."/>
    <m/>
    <m/>
    <m/>
    <m/>
    <m/>
    <m/>
    <n v="50"/>
    <n v="0"/>
    <s v="NO_CONCILIADO"/>
    <m/>
    <m/>
  </r>
  <r>
    <x v="15"/>
    <m/>
    <x v="15"/>
    <x v="229"/>
    <s v="S10787820001"/>
    <s v="COB"/>
    <n v="1078782"/>
    <m/>
    <s v="'COBRO DE'||ÚTILES DE ESCRITORIO POR EL COMPROBANTE NRO. 1078780 DE LA FECHA, S/G. NOTA CITE PRS/GAFC-1382 DFC-423/2023 DE FECHA 14/06/2023 (HRE-TGL-9344) ENVIADA POR YACIMIENTOS PETROLIFEROS FISCALES BOLIVIANOS. DEBITO DE LA LIBRETA 00513022001 YPFB  OPERACIONES."/>
    <m/>
    <m/>
    <m/>
    <m/>
    <m/>
    <m/>
    <n v="50"/>
    <n v="0"/>
    <s v="NO_CONCILIADO"/>
    <m/>
    <m/>
  </r>
  <r>
    <x v="78"/>
    <m/>
    <x v="78"/>
    <x v="229"/>
    <s v="J05799560002"/>
    <s v="NTE"/>
    <n v="7272733"/>
    <m/>
    <s v="A:00373024108 A: 00373024108 Transferencia de recursos a requerimiento del Fondo de Desarrollo Indígena s/g CITE: FDI/DGE/EXT/N°0918/2023 para desembolsos de proyectos de diferentes municipios, en el marco de convenios suscritos con diferentes GAM, de acuerdo al Informe CITE: MEFP/VTCP/DGPOT/ INF/ N°125/2023, (H.R.2023-18739-R)."/>
    <m/>
    <m/>
    <m/>
    <m/>
    <m/>
    <m/>
    <n v="0"/>
    <n v="217942.8"/>
    <s v="NO_CONCILIADO"/>
    <m/>
    <m/>
  </r>
  <r>
    <x v="1"/>
    <m/>
    <x v="1"/>
    <x v="229"/>
    <s v="J05799580002"/>
    <s v="NTE"/>
    <n v="7279663"/>
    <m/>
    <s v="A:00099021001 Transferencia que realizamos a solicitud de la Unidad de Administración e Información Salarial mediante nota CITE: MEFP/VTCP/DGPOT/UAIS/No 1984/2023, informe MEFP/VTCP/DGPOT/UAIS/No.172/2023 para la reversión definitiva de 12 boletas de Pago consignadas en el comprobante de pago No. 19064 H.R. 2023-18468-R"/>
    <m/>
    <m/>
    <m/>
    <m/>
    <m/>
    <m/>
    <n v="0"/>
    <n v="22663"/>
    <s v="NO_CONCILIADO"/>
    <m/>
    <m/>
  </r>
  <r>
    <x v="1"/>
    <m/>
    <x v="1"/>
    <x v="229"/>
    <s v="J05799590002"/>
    <s v="NTE"/>
    <n v="7279676"/>
    <m/>
    <s v="A:00099021001 Transferencia que realizamos a solicitud de la Unidad de Administración e Información Salarial mediante nota CITE: MEFP/VTCP/DGPOT/UAIS/No 1984/2023, informe MEFP/VTCP/DGPOT/UAIS/No.172/2023 para la reversión definitiva de 12 boletas de Pago consignadas en el comprobante de pago No. 19064 H.R. 2023-18468-R"/>
    <m/>
    <m/>
    <m/>
    <m/>
    <m/>
    <m/>
    <n v="0"/>
    <n v="11504"/>
    <s v="NO_CONCILIADO"/>
    <m/>
    <m/>
  </r>
  <r>
    <x v="1"/>
    <m/>
    <x v="1"/>
    <x v="229"/>
    <s v="J05799600002"/>
    <s v="NTE"/>
    <n v="7279699"/>
    <m/>
    <s v="A:00099021001 Transferencia que realizamos a solicitud de la Unidad de Administración e Información Salarial mediante nota CITE: MEFP/VTCP/DGPOT/UAIS/No 1984/2023, informe MEFP/VTCP/DGPOT/UAIS/No.172/2023 para la reversión definitiva de 12 boletas de Pago consignadas en el comprobante de pago No. 19064 H.R. 2023-18468-R"/>
    <m/>
    <m/>
    <m/>
    <m/>
    <m/>
    <m/>
    <n v="0"/>
    <n v="29438"/>
    <s v="NO_CONCILIADO"/>
    <m/>
    <m/>
  </r>
  <r>
    <x v="123"/>
    <m/>
    <x v="123"/>
    <x v="229"/>
    <s v="S10788170003"/>
    <s v="COB"/>
    <n v="1078817"/>
    <m/>
    <s v="||TRANSFERENCIA DE FONDOS S/G MENSAJE SWIFT NRO. 21881 DE LA FECHA Y CORREO ELECTRÓNICO DE LA FECHA ENVIADO POR LA ESCUELA DE JUECES DEL ESTADO. (SECTOR PÚBLICO) DEBITO DE LA LIBRETA N°00343014201 EJE-GASTO CORRIENTE, COBRO DE UTILES DE ESCRITORIO."/>
    <m/>
    <m/>
    <m/>
    <m/>
    <m/>
    <m/>
    <n v="50"/>
    <n v="0"/>
    <s v="NO_CONCILIADO"/>
    <m/>
    <m/>
  </r>
  <r>
    <x v="123"/>
    <m/>
    <x v="123"/>
    <x v="229"/>
    <s v="S10788160003"/>
    <s v="COB"/>
    <n v="1078816"/>
    <m/>
    <s v="||TRANSFERENCIA DE FONDOS S/G MENSAJE SWIFT NRO. 21880 EN ATENCION A CORREO ELECTRONICO ENVIADA POR ESCUELA DE JUECES DEL ESTADO. DEB. DE LA CUT LIBRETA N°00343014201 ESCUELA DE JUECES DEL ESTADO-GASTOS CORRIENTES, COBRO DE ÚTILES"/>
    <m/>
    <m/>
    <m/>
    <m/>
    <m/>
    <m/>
    <n v="50"/>
    <n v="0"/>
    <s v="NO_CONCILIADO"/>
    <m/>
    <m/>
  </r>
  <r>
    <x v="99"/>
    <m/>
    <x v="99"/>
    <x v="230"/>
    <s v="O21644180002"/>
    <s v="BOD"/>
    <n v="2164418"/>
    <m/>
    <s v="00292032001 DEPOSITO DE EFECTIVO, DEPOSITANTE: VIAS BOLIVIA, CONCEPTO: RCUPERACION DE IMPORTE EN DEMASIA C31 569, CUENTA DE DEPOSITO: CUENTA UNICA DEL TESORO"/>
    <m/>
    <m/>
    <m/>
    <m/>
    <m/>
    <m/>
    <n v="0"/>
    <n v="40"/>
    <s v="NO_CONCILIADO"/>
    <m/>
    <m/>
  </r>
  <r>
    <x v="99"/>
    <m/>
    <x v="99"/>
    <x v="230"/>
    <s v="O21644320002"/>
    <s v="BOD"/>
    <n v="2164432"/>
    <m/>
    <s v="00292032001 DEPOSITO DE EFECTIVO, DEPOSITANTE: VIAS BOLIVIA-DANIELA ESTHER FLORES VIRACA, CONCEPTO: RECUPERACION DE IMPORTE EN DEMASIA, CUENTA DE DEPOSITO: CUENTA UNICA DEL TESORO"/>
    <m/>
    <m/>
    <m/>
    <m/>
    <m/>
    <m/>
    <n v="0"/>
    <n v="20"/>
    <s v="NO_CONCILIADO"/>
    <m/>
    <m/>
  </r>
  <r>
    <x v="41"/>
    <m/>
    <x v="41"/>
    <x v="230"/>
    <s v="O21644420002"/>
    <s v="BOD"/>
    <n v="2164442"/>
    <m/>
    <s v="00046171101 DEPOSITO DE EFECTIVO, DEPOSITANTE: ITTI BOLIVIA S.A., CONCEPTO: SANCION POR INCUMPLIMIENTO A LA NORMA, CUENTA DE DEPOSITO: CUENTA UNICA DEL TESORO"/>
    <m/>
    <m/>
    <m/>
    <m/>
    <m/>
    <m/>
    <n v="0"/>
    <n v="5000"/>
    <s v="NO_CONCILIADO"/>
    <m/>
    <m/>
  </r>
  <r>
    <x v="65"/>
    <m/>
    <x v="65"/>
    <x v="230"/>
    <s v="O21644520002"/>
    <s v="BOD"/>
    <n v="2164452"/>
    <m/>
    <s v="00066047003 DEPOSITO DE EFECTIVO, DEPOSITANTE: FABIO MIJAIL OROZCO ARANO, CONCEPTO: DEVOLUCION POR MEDIO DIA DE ATRASOS CORRESPONDIENTE AL MES DE SEPTIEMBRE, CUENTA DE DEPOSITO: CUENTA UNICA DEL TESORO"/>
    <m/>
    <m/>
    <m/>
    <m/>
    <m/>
    <m/>
    <n v="0"/>
    <n v="205.45"/>
    <s v="NO_CONCILIADO"/>
    <m/>
    <m/>
  </r>
  <r>
    <x v="68"/>
    <m/>
    <x v="68"/>
    <x v="230"/>
    <s v="O21644710002"/>
    <s v="BOD"/>
    <n v="2164471"/>
    <m/>
    <s v="00081011101 DEPOSITO DE EFECTIVO, DEPOSITANTE: JULIO CESAR QUIROGA PACHECO, CONCEPTO: DEVOLUCION DE RECURSOS - CURSO PLAN ESTRATEGICO INSTITUCIONAL-PEI, CUENTA DE DEPOSITO: CUENTA UNICA DEL TESORO"/>
    <m/>
    <m/>
    <m/>
    <m/>
    <m/>
    <m/>
    <n v="0"/>
    <n v="200"/>
    <s v="NO_CONCILIADO"/>
    <m/>
    <m/>
  </r>
  <r>
    <x v="124"/>
    <m/>
    <x v="124"/>
    <x v="230"/>
    <s v="O21644740002"/>
    <s v="BOD"/>
    <n v="2164474"/>
    <m/>
    <s v="00388012001 DEPOSITO DE EFECTIVO, DEPOSITANTE: SEPREC, CONCEPTO: DEVOLUCION POR LIQUIDACION, CUENTA DE DEPOSITO: CUENTA UNICA DEL TESORO"/>
    <m/>
    <m/>
    <m/>
    <m/>
    <m/>
    <m/>
    <n v="0"/>
    <n v="28"/>
    <s v="CONCILIADO_PARCIAL"/>
    <m/>
    <m/>
  </r>
  <r>
    <x v="15"/>
    <m/>
    <x v="15"/>
    <x v="230"/>
    <s v="O21644780002"/>
    <s v="BOD"/>
    <n v="2164478"/>
    <m/>
    <s v="00513102001 DEPOSITO DE EFECTIVO, DEPOSITANTE: WILSON JHONNY MAMANI VARGAS, CONCEPTO: NOTA DE DEBITO DRDR-09/2023, CUENTA DE DEPOSITO: CUENTA UNICA DEL TESORO"/>
    <m/>
    <m/>
    <m/>
    <m/>
    <m/>
    <m/>
    <n v="0"/>
    <n v="180"/>
    <s v="NO_CONCILIADO"/>
    <m/>
    <m/>
  </r>
  <r>
    <x v="15"/>
    <m/>
    <x v="15"/>
    <x v="230"/>
    <s v="O21644790002"/>
    <s v="BOD"/>
    <n v="2164479"/>
    <m/>
    <s v="00513102001 DEPOSITO DE EFECTIVO, DEPOSITANTE: OSVALDO BELLIDO CHARCAS, CONCEPTO: NOTA DE DEBITO DRDR-10/2023, CUENTA DE DEPOSITO: CUENTA UNICA DEL TESORO"/>
    <m/>
    <m/>
    <m/>
    <m/>
    <m/>
    <m/>
    <n v="0"/>
    <n v="180"/>
    <s v="NO_CONCILIADO"/>
    <m/>
    <m/>
  </r>
  <r>
    <x v="41"/>
    <m/>
    <x v="41"/>
    <x v="230"/>
    <s v="O21644850002"/>
    <s v="BOD"/>
    <n v="2164485"/>
    <m/>
    <s v="00046171101 DEPOSITO DE EFECTIVO, DEPOSITANTE: D-IMPORT, CONCEPTO: SANCION POR INCUMPLIMIENTO, CUENTA DE DEPOSITO: CUENTA UNICA DEL TESORO"/>
    <m/>
    <m/>
    <m/>
    <m/>
    <m/>
    <m/>
    <n v="0"/>
    <n v="2500"/>
    <s v="NO_CONCILIADO"/>
    <m/>
    <m/>
  </r>
  <r>
    <x v="89"/>
    <m/>
    <x v="89"/>
    <x v="230"/>
    <s v="O21645090002"/>
    <s v="BOD"/>
    <n v="2164509"/>
    <m/>
    <s v="00590012001 DEPOSITO DE EFECTIVO, DEPOSITANTE: EMPRESA PUBLICA QUIPUS, CONCEPTO: DEVOLUCION DE RECURSOS, CUENTA DE DEPOSITO: CUENTA UNICA DEL TESORO"/>
    <m/>
    <m/>
    <m/>
    <m/>
    <m/>
    <m/>
    <n v="0"/>
    <n v="18970"/>
    <s v="NO_CONCILIADO"/>
    <m/>
    <m/>
  </r>
  <r>
    <x v="69"/>
    <m/>
    <x v="69"/>
    <x v="230"/>
    <s v="O21645140002"/>
    <s v="BOD"/>
    <n v="2164514"/>
    <m/>
    <s v="00099021001 DEPOSITO DE EFECTIVO, DEPOSITANTE: SIBIL RISELY LUNA CHOQUE, CONCEPTO: DEVOLUCION DE EXCEDENTE DEL PAGO DE AGUINALDO GESTION 2023, CUENTA DE DEPOSITO: CUENTA UNICA DEL TESORO/DJBR"/>
    <m/>
    <m/>
    <m/>
    <m/>
    <m/>
    <m/>
    <n v="0"/>
    <n v="1491.01"/>
    <s v="NO_CONCILIADO"/>
    <m/>
    <m/>
  </r>
  <r>
    <x v="68"/>
    <m/>
    <x v="68"/>
    <x v="230"/>
    <s v="O21645190002"/>
    <s v="BOD"/>
    <n v="2164519"/>
    <m/>
    <s v="00081011101 DEPOSITO DE EFECTIVO, DEPOSITANTE: ERIKA ZENTENO ARRAZOLA, CONCEPTO: DEVOLUCION DE RECURSOS DEL CURSO PLAN ESTRATEGICO INSTITUCIONAL - PEI (MOPSV), CUENTA DE DEPOSITO: CUENTA UNICA DEL TESORO"/>
    <m/>
    <m/>
    <m/>
    <m/>
    <m/>
    <m/>
    <n v="0"/>
    <n v="200"/>
    <s v="NO_CONCILIADO"/>
    <m/>
    <m/>
  </r>
  <r>
    <x v="68"/>
    <m/>
    <x v="68"/>
    <x v="230"/>
    <s v="O21645230002"/>
    <s v="BOD"/>
    <n v="2164523"/>
    <m/>
    <s v="00081011101 DEPOSITO DE EFECTIVO, DEPOSITANTE: ERIKA ZENTENO ARRAZOLA, CONCEPTO: DEVOLUCION DE PASAJES AEREOS NO UTILIZADOS (MOPSV), CUENTA DE DEPOSITO: CUENTA UNICA DEL TESORO"/>
    <m/>
    <m/>
    <m/>
    <m/>
    <m/>
    <m/>
    <n v="0"/>
    <n v="992"/>
    <s v="NO_CONCILIADO"/>
    <m/>
    <m/>
  </r>
  <r>
    <x v="2"/>
    <m/>
    <x v="2"/>
    <x v="230"/>
    <s v="O21645240002"/>
    <s v="BOD"/>
    <n v="2164524"/>
    <m/>
    <s v="00086058004 DEPOSITO DE EFECTIVO, DEPOSITANTE: JUANA INES ANA HINOJOSA, CONCEPTO: DEVOLUCION C31- 777, CUENTA DE DEPOSITO: CUENTA UNICA DEL TESORO"/>
    <m/>
    <m/>
    <m/>
    <m/>
    <m/>
    <m/>
    <n v="0"/>
    <n v="621"/>
    <s v="NO_CONCILIADO"/>
    <m/>
    <m/>
  </r>
  <r>
    <x v="66"/>
    <m/>
    <x v="66"/>
    <x v="230"/>
    <s v="O21645270002"/>
    <s v="BOD"/>
    <n v="2164527"/>
    <m/>
    <s v="00572012001 DEPOSITO DE EFECTIVO, DEPOSITANTE: SIBELIO MARQUEZ TICONA, CONCEPTO: DEVOLUCION DE AGUINALDO GESTION 2023, CUENTA DE DEPOSITO: CUENTA UNICA DEL TESORO"/>
    <m/>
    <m/>
    <m/>
    <m/>
    <m/>
    <m/>
    <n v="0"/>
    <n v="401.5"/>
    <s v="NO_CONCILIADO"/>
    <m/>
    <m/>
  </r>
  <r>
    <x v="81"/>
    <m/>
    <x v="81"/>
    <x v="230"/>
    <s v="O21645340002"/>
    <s v="BOD"/>
    <n v="2164534"/>
    <m/>
    <s v="00099021001 DEPOSITO DE EFECTIVO, DEPOSITANTE: WILLY EYBER CHAMBILLA MONTES DE OCA, CONCEPTO: DEVOLUCION DE AGUINALDO GESTION 2023, CUENTA DE DEPOSITO: CUENTA UNICA DEL TESORO/DJBR"/>
    <m/>
    <m/>
    <m/>
    <m/>
    <m/>
    <m/>
    <n v="0"/>
    <n v="6103"/>
    <s v="NO_CONCILIADO"/>
    <m/>
    <m/>
  </r>
  <r>
    <x v="69"/>
    <m/>
    <x v="69"/>
    <x v="230"/>
    <s v="O21645380002"/>
    <s v="BOD"/>
    <n v="2164538"/>
    <m/>
    <s v="00099021001 DEPOSITO DE EFECTIVO, DEPOSITANTE: MINISTERIO DE HIDROCARBUROS Y ENERGIAS, CONCEPTO: DEVOLUCION DEL EXCEDENTE DEL PAGO DEL AGUINALDO GESTION 2023, CUENTA DE DEPOSITO: CUENTA UNICA DEL TESORO"/>
    <m/>
    <m/>
    <m/>
    <m/>
    <m/>
    <m/>
    <n v="0"/>
    <n v="1670.33"/>
    <s v="NO_CONCILIADO"/>
    <m/>
    <m/>
  </r>
  <r>
    <x v="61"/>
    <m/>
    <x v="61"/>
    <x v="230"/>
    <s v="O21645410002"/>
    <s v="BOD"/>
    <n v="2164541"/>
    <m/>
    <s v="00283012003 DEPOSITO DE EFECTIVO, DEPOSITANTE: ADUANA NACIONAL-MARGOT PILLAI, CONCEPTO: DEVOLUCION DE VIATICOS DE FECHAS DE COMISION :2DA QUINCENA DE SEPTEIMBRE A OCTUBRE, CUENTA DE DEPOSITO: CUENTA UNICA DEL TESORO"/>
    <m/>
    <m/>
    <m/>
    <m/>
    <m/>
    <m/>
    <n v="0"/>
    <n v="1350"/>
    <s v="NO_CONCILIADO"/>
    <m/>
    <m/>
  </r>
  <r>
    <x v="112"/>
    <m/>
    <x v="112"/>
    <x v="230"/>
    <s v="O21645460002"/>
    <s v="BOD"/>
    <n v="2164546"/>
    <m/>
    <s v="00213012001 DEPOSITO DE EFECTIVO, DEPOSITANTE: TERRAZAS GARCIA JAVIER, CONCEPTO: DEVOLUCION DE FONDOS, CUENTA DE DEPOSITO: CUENTA UNICA DEL TESORO"/>
    <m/>
    <m/>
    <m/>
    <m/>
    <m/>
    <m/>
    <n v="0"/>
    <n v="204"/>
    <s v="NO_CONCILIADO"/>
    <m/>
    <m/>
  </r>
  <r>
    <x v="23"/>
    <m/>
    <x v="23"/>
    <x v="230"/>
    <s v="O21645830002"/>
    <s v="BOD"/>
    <n v="2164583"/>
    <m/>
    <s v="00099021001 DEPOSITO DE EFECTIVO, DEPOSITANTE: ROSARIO VERONICA SOLARES PACHAJAYA, CONCEPTO: DEVOLUCION POR FACTURA NAABOL DE 27/11/2023, CUENTA DE DEPOSITO: CUENTA UNICA DEL TESORO/DJBR"/>
    <m/>
    <m/>
    <m/>
    <m/>
    <m/>
    <m/>
    <n v="0"/>
    <n v="15"/>
    <s v="NO_CONCILIADO"/>
    <m/>
    <m/>
  </r>
  <r>
    <x v="23"/>
    <m/>
    <x v="23"/>
    <x v="230"/>
    <s v="O21645840002"/>
    <s v="BOD"/>
    <n v="2164584"/>
    <m/>
    <s v="00099021001 DEPOSITO DE EFECTIVO, DEPOSITANTE: EDGAR MIRANDA SAAVEDRA, CONCEPTO: DEVOLUCION POR FACTURA NAABOL DE 27/11/2023, CUENTA DE DEPOSITO: CUENTA UNICA DEL TESORO/DJBR"/>
    <m/>
    <m/>
    <m/>
    <m/>
    <m/>
    <m/>
    <n v="0"/>
    <n v="15"/>
    <s v="NO_CONCILIADO"/>
    <m/>
    <m/>
  </r>
  <r>
    <x v="88"/>
    <m/>
    <x v="88"/>
    <x v="230"/>
    <s v="O21645800002"/>
    <s v="BOD"/>
    <n v="2164580"/>
    <m/>
    <s v="00342012001 DEPOSITO DE EFECTIVO, DEPOSITANTE: AGENCIA ESTATAL DE VIVIENDA, CONCEPTO: DEVOLUCION DE PASAJES DE AVION, CUENTA DE DEPOSITO: CUENTA UNICA DEL TESORO"/>
    <m/>
    <m/>
    <m/>
    <m/>
    <m/>
    <m/>
    <n v="0"/>
    <n v="1887"/>
    <s v="NO_CONCILIADO"/>
    <m/>
    <m/>
  </r>
  <r>
    <x v="23"/>
    <m/>
    <x v="23"/>
    <x v="230"/>
    <s v="O21645860002"/>
    <s v="BOD"/>
    <n v="2164586"/>
    <m/>
    <s v="00099021001 DEPOSITO DE EFECTIVO, DEPOSITANTE: SONIA MALDONADO MAMANI, CONCEPTO: DEVOLUCION POR FACTURA NAABOL DE 27/11/2023, CUENTA DE DEPOSITO: CUENTA UNICA DEL TESORO/DJBR"/>
    <m/>
    <m/>
    <m/>
    <m/>
    <m/>
    <m/>
    <n v="0"/>
    <n v="15"/>
    <s v="NO_CONCILIADO"/>
    <m/>
    <m/>
  </r>
  <r>
    <x v="41"/>
    <m/>
    <x v="41"/>
    <x v="230"/>
    <s v="O21645880002"/>
    <s v="BOD"/>
    <n v="2164588"/>
    <m/>
    <s v="00046024204 DEPOSITO DE EFECTIVO, DEPOSITANTE: FREDDY TAMAYO-MIN. SALUD Y DEPORTES, CONCEPTO: DEVOLUCION POR ASIGNACION DE VIATICOS DR. JESUS PARRADO, CUENTA DE DEPOSITO: CUENTA UNICA DEL TESORO"/>
    <m/>
    <m/>
    <m/>
    <m/>
    <m/>
    <m/>
    <n v="0"/>
    <n v="1006.67"/>
    <s v="NO_CONCILIADO"/>
    <m/>
    <m/>
  </r>
  <r>
    <x v="125"/>
    <m/>
    <x v="125"/>
    <x v="230"/>
    <s v="O21645950002"/>
    <s v="BOD"/>
    <n v="2164595"/>
    <m/>
    <s v="00251012001 DEPOSITO DE EFECTIVO, DEPOSITANTE: BERNARDINA CAMACHO, CONCEPTO: DEVOLUCION DE PAGO DE REFRIGERIO REALIZADO EN FECHA 22 DE DICIEMBRE DE 2023, CUENTA DE DEPOSITO: CUENTA UNICA DEL TESORO"/>
    <m/>
    <m/>
    <m/>
    <m/>
    <m/>
    <m/>
    <n v="0"/>
    <n v="18"/>
    <s v="NO_CONCILIADO"/>
    <m/>
    <m/>
  </r>
  <r>
    <x v="23"/>
    <m/>
    <x v="23"/>
    <x v="230"/>
    <s v="O21645990002"/>
    <s v="BOD"/>
    <n v="2164599"/>
    <m/>
    <s v="00099021001 DEPOSITO DE EFECTIVO, DEPOSITANTE: MILKA NINOSKA SIRPA COLQUE, CONCEPTO: DEVOLUCION FACTURA NAABOL, CUENTA DE DEPOSITO: CUENTA UNICA DEL TESORO/DJBR"/>
    <m/>
    <m/>
    <m/>
    <m/>
    <m/>
    <m/>
    <n v="0"/>
    <n v="15"/>
    <s v="NO_CONCILIADO"/>
    <m/>
    <m/>
  </r>
  <r>
    <x v="48"/>
    <m/>
    <x v="48"/>
    <x v="230"/>
    <s v="O21646020002"/>
    <s v="BOD"/>
    <n v="2164602"/>
    <m/>
    <s v="00099021001 DEPOSITO DE EFECTIVO, DEPOSITANTE: FREDDY GUARAYO APAZA, CONCEPTO: PAGO POR DEVOLUCION PARCIAL DE PASAJE DE C-31-431, CUENTA DE DEPOSITO: CUENTA UNICA DEL TESORO/DJBR"/>
    <m/>
    <m/>
    <m/>
    <m/>
    <m/>
    <m/>
    <n v="0"/>
    <n v="304"/>
    <s v="NO_CONCILIADO"/>
    <m/>
    <m/>
  </r>
  <r>
    <x v="23"/>
    <m/>
    <x v="23"/>
    <x v="230"/>
    <s v="O21646140002"/>
    <s v="BOD"/>
    <n v="2164614"/>
    <m/>
    <s v="00099021001 DEPOSITO DE EFECTIVO, DEPOSITANTE: PATRICIA ADELA CONDE ESCOBAR - ASFI, CONCEPTO: DEVOLUCION DE VIATICOS, CUENTA DE DEPOSITO: CUENTA UNICA DEL TESORO"/>
    <m/>
    <m/>
    <m/>
    <m/>
    <m/>
    <m/>
    <n v="0"/>
    <n v="74.2"/>
    <s v="NO_CONCILIADO"/>
    <m/>
    <m/>
  </r>
  <r>
    <x v="23"/>
    <m/>
    <x v="23"/>
    <x v="230"/>
    <s v="O21646160002"/>
    <s v="BOD"/>
    <n v="2164616"/>
    <m/>
    <s v="00099021001 DEPOSITO DE EFECTIVO, DEPOSITANTE: AUTORIDAD DE SUPERVICION DEL SISTEMA FINANCIERO, CONCEPTO: DEVOLUCION DE VIATICOS, CUENTA DE DEPOSITO: CUENTA UNICA DEL TESORO"/>
    <m/>
    <m/>
    <m/>
    <m/>
    <m/>
    <m/>
    <n v="0"/>
    <n v="74.2"/>
    <s v="NO_CONCILIADO"/>
    <m/>
    <m/>
  </r>
  <r>
    <x v="111"/>
    <m/>
    <x v="111"/>
    <x v="230"/>
    <s v="O21646230002"/>
    <s v="BOD"/>
    <n v="2164623"/>
    <m/>
    <s v="00221012001 DEPOSITO DE EFECTIVO, DEPOSITANTE: BENTRADE SRL, CONCEPTO: PAGO CONCEPTO MULTAS ESTIPULADAS(RIS), CUENTA DE DEPOSITO: CUENTA UNICA DEL TESORO"/>
    <m/>
    <m/>
    <m/>
    <m/>
    <m/>
    <m/>
    <n v="0"/>
    <n v="3710.83"/>
    <s v="NO_CONCILIADO"/>
    <m/>
    <m/>
  </r>
  <r>
    <x v="71"/>
    <m/>
    <x v="71"/>
    <x v="230"/>
    <s v="B21643940002"/>
    <s v="BOD"/>
    <n v="2164394"/>
    <m/>
    <s v="00670012003 DEP.DE CHEQ.AJENOS,RET.DE CAM.,CONCEPTO: DEPÓSITOS ERRONEOS,DEP.: TED ORURO , PROCEDENCIA: BANCO UNION S.A., CHEQUE: 3134, FECHA DE EMISION:20/12/2023"/>
    <m/>
    <m/>
    <m/>
    <m/>
    <m/>
    <m/>
    <n v="0"/>
    <n v="60"/>
    <s v="NO_CONCILIADO"/>
    <m/>
    <m/>
  </r>
  <r>
    <x v="71"/>
    <m/>
    <x v="71"/>
    <x v="230"/>
    <s v="B21643950002"/>
    <s v="BOD"/>
    <n v="2164395"/>
    <m/>
    <s v="00670012003 DEP.DE CHEQ.AJENOS,RET.DE CAM.,CONCEPTO: VENTA DE MATERIAL RECICLADO TED SANTA CRUZ,DEP.: TED SANTA CRUZ , PROCEDENCIA: BANCO UNION S.A., CHEQUE: 8551, FECHA DE EMISION:21/12/2023"/>
    <m/>
    <m/>
    <m/>
    <m/>
    <m/>
    <m/>
    <n v="0"/>
    <n v="350"/>
    <s v="NO_CONCILIADO"/>
    <m/>
    <m/>
  </r>
  <r>
    <x v="59"/>
    <m/>
    <x v="59"/>
    <x v="230"/>
    <s v="B21644100002"/>
    <s v="BOD"/>
    <n v="2164410"/>
    <m/>
    <s v="00660012006 DEP.DE CHEQ.AJENOS,RET.DE CAM.,CONCEPTO: RECUPERACION PAGO EN DEMASIA REFRIGERIO GESTION 2017 MARCO QUISPE, REMEDIOS MAMANI, JUAN CHURATA,DEP.: ORGANO JUDICIAL - LA PAZ , PROCEDENCIA: BANCO UNION S.A., CHEQUE: 3005, FECHA DE EMISION:22/12/2023"/>
    <m/>
    <m/>
    <m/>
    <m/>
    <m/>
    <m/>
    <n v="0"/>
    <n v="511.36"/>
    <s v="NO_CONCILIADO"/>
    <m/>
    <m/>
  </r>
  <r>
    <x v="59"/>
    <m/>
    <x v="59"/>
    <x v="230"/>
    <s v="B21644130002"/>
    <s v="BOD"/>
    <n v="2164413"/>
    <m/>
    <s v="00660012006 DEP.DE CHEQ.AJENOS,RET.DE CAM.,CONCEPTO: OTROS INGRESOS-RECUPERACION OBSERVACION AUDITORIA INTERNA-MATERIAL DE LIMPIEZA GESTION 2023,DEP.: ORGANO JUDICIAL - LA PAZ , PROCEDENCIA: BANCO UNION S.A., CHEQUE: 3006, FECHA DE EMISION:22/12/2023"/>
    <m/>
    <m/>
    <m/>
    <m/>
    <m/>
    <m/>
    <n v="0"/>
    <n v="70"/>
    <s v="NO_CONCILIADO"/>
    <m/>
    <m/>
  </r>
  <r>
    <x v="59"/>
    <m/>
    <x v="59"/>
    <x v="230"/>
    <s v="B21644150002"/>
    <s v="BOD"/>
    <n v="2164415"/>
    <m/>
    <s v="00660012006 DEP.DE CHEQ.AJENOS,RET.DE CAM.,CONCEPTO: OTROS INGRESOS RECUPERACION DE RECURSOS OBSERVACION AUDITORIA INTERNA INFORME 08/2023,DEP.: ORGANO JUDICIAL - LA PAZ , PROCEDENCIA: BANCO UNION S.A., CHEQUE: 3007, FECHA DE EMISION:22/12/2023"/>
    <m/>
    <m/>
    <m/>
    <m/>
    <m/>
    <m/>
    <n v="0"/>
    <n v="1265"/>
    <s v="NO_CONCILIADO"/>
    <m/>
    <m/>
  </r>
  <r>
    <x v="83"/>
    <m/>
    <x v="83"/>
    <x v="230"/>
    <s v="B21644720002"/>
    <s v="BOD"/>
    <n v="2164472"/>
    <m/>
    <s v="00290012001 DEP.DE CHEQ.AJENOS,RET.DE CAM.,CONCEPTO: TRAMITE N°9815625-MULTAS A CIL,DEP.: SERVICIO DE IMPUESTOS NACIONALES , PROCEDENCIA: BANCO UNION S.A., CHEQUE: 7469, FECHA DE EMISION:22/12/2023"/>
    <m/>
    <m/>
    <m/>
    <m/>
    <m/>
    <m/>
    <n v="0"/>
    <n v="260.25"/>
    <s v="NO_CONCILIADO"/>
    <m/>
    <m/>
  </r>
  <r>
    <x v="83"/>
    <m/>
    <x v="83"/>
    <x v="230"/>
    <s v="B21644800002"/>
    <s v="BOD"/>
    <n v="2164480"/>
    <m/>
    <s v="00290012001 DEP.DE CHEQ.AJENOS,RET.DE CAM.,CONCEPTO: TRAMITE N°9818732 PARA REGISTRO COMO OTROS INGRESOS,DEP.: SERVICIO DE IMPUESTOS NACIONALES , PROCEDENCIA: BANCO UNION S.A., CHEQUE: 7456, FECHA DE EMISION:22/12/2023"/>
    <m/>
    <m/>
    <m/>
    <m/>
    <m/>
    <m/>
    <n v="0"/>
    <n v="1000"/>
    <s v="NO_CONCILIADO"/>
    <m/>
    <m/>
  </r>
  <r>
    <x v="83"/>
    <m/>
    <x v="83"/>
    <x v="230"/>
    <s v="B21644830002"/>
    <s v="BOD"/>
    <n v="2164483"/>
    <m/>
    <s v="00290012001 DEP.DE CHEQ.AJENOS,RET.DE CAM.,CONCEPTO: TRAMITE N°9825052 PARA REGISTRO COMO OTROS INGRESOS,DEP.: SERVICIO DE IMPUESTOS NACIONALES , PROCEDENCIA: BANCO UNION S.A., CHEQUE: 7459, FECHA DE EMISION:22/12/2023"/>
    <m/>
    <m/>
    <m/>
    <m/>
    <m/>
    <m/>
    <n v="0"/>
    <n v="816"/>
    <s v="NO_CONCILIADO"/>
    <m/>
    <m/>
  </r>
  <r>
    <x v="83"/>
    <m/>
    <x v="83"/>
    <x v="230"/>
    <s v="B21644840002"/>
    <s v="BOD"/>
    <n v="2164484"/>
    <m/>
    <s v="00290012001 DEP.DE CHEQ.AJENOS,RET.DE CAM.,CONCEPTO: TRAMITE N°9818685 PARA REGISTRO COMO OTROS INGRESOS,DEP.: SERVICIO DE IMPUESTOS NACIONALES , PROCEDENCIA: BANCO UNION S.A., CHEQUE: 7458, FECHA DE EMISION:22/12/2023"/>
    <m/>
    <m/>
    <m/>
    <m/>
    <m/>
    <m/>
    <n v="0"/>
    <n v="162"/>
    <s v="NO_CONCILIADO"/>
    <m/>
    <m/>
  </r>
  <r>
    <x v="83"/>
    <m/>
    <x v="83"/>
    <x v="230"/>
    <s v="B21644860002"/>
    <s v="BOD"/>
    <n v="2164486"/>
    <m/>
    <s v="00290012001 DEP.DE CHEQ.AJENOS,RET.DE CAM.,CONCEPTO: TRAMITE N°9818529 PARA REGISTRO COMO OTROS INGRESOS,DEP.: SERVICIO DE IMPUESTOS NACIONALES , PROCEDENCIA: BANCO UNION S.A., CHEQUE: 7457, FECHA DE EMISION:22/12/2023"/>
    <m/>
    <m/>
    <m/>
    <m/>
    <m/>
    <m/>
    <n v="0"/>
    <n v="54"/>
    <s v="NO_CONCILIADO"/>
    <m/>
    <m/>
  </r>
  <r>
    <x v="83"/>
    <m/>
    <x v="83"/>
    <x v="230"/>
    <s v="B21644930002"/>
    <s v="BOD"/>
    <n v="2164493"/>
    <m/>
    <s v="00290012001 DEP.DE CHEQ.AJENOS,RET.DE CAM.,CONCEPTO: TRAMITE N°9798857 MULTAS A LOS CIL,DEP.: SERVICIO DE IMPUESTOS NACIONALES , PROCEDENCIA: BANCO UNION S.A., CHEQUE: 7468, FECHA DE EMISION:22/12/2023"/>
    <m/>
    <m/>
    <m/>
    <m/>
    <m/>
    <m/>
    <n v="0"/>
    <n v="2870.69"/>
    <s v="NO_CONCILIADO"/>
    <m/>
    <m/>
  </r>
  <r>
    <x v="44"/>
    <m/>
    <x v="44"/>
    <x v="230"/>
    <s v="B21645020002"/>
    <s v="BOD"/>
    <n v="2164502"/>
    <m/>
    <s v="00423012001 DEP.DE CHEQ.AJENOS,RET.DE CAM.,CONCEPTO: CONVENIOS INTERINSTITUCIONALES,DEP.: UNIVALLE S.A. , PROCEDENCIA: BANCO NACIONAL DE BOLIVIA S.A., CHEQUE: 3906, FECHA DE EMISION:19/12/2023"/>
    <m/>
    <m/>
    <m/>
    <m/>
    <m/>
    <m/>
    <n v="0"/>
    <n v="1670.4"/>
    <s v="NO_CONCILIADO"/>
    <m/>
    <m/>
  </r>
  <r>
    <x v="44"/>
    <m/>
    <x v="44"/>
    <x v="230"/>
    <s v="B21645030002"/>
    <s v="BOD"/>
    <n v="2164503"/>
    <m/>
    <s v="00423012001 DEP.DE CHEQ.AJENOS,RET.DE CAM.,CONCEPTO: CONVENIOS INTERINSTITUCIONALES,DEP.: UNIVALLE S.A. , PROCEDENCIA: BANCO NACIONAL DE BOLIVIA S.A., CHEQUE: 3903, FECHA DE EMISION:19/12/2023"/>
    <m/>
    <m/>
    <m/>
    <m/>
    <m/>
    <m/>
    <n v="0"/>
    <n v="59020.800000000003"/>
    <s v="NO_CONCILIADO"/>
    <m/>
    <m/>
  </r>
  <r>
    <x v="44"/>
    <m/>
    <x v="44"/>
    <x v="230"/>
    <s v="B21645040002"/>
    <s v="BOD"/>
    <n v="2164504"/>
    <m/>
    <s v="00423012001 DEP.DE CHEQ.AJENOS,RET.DE CAM.,CONCEPTO: CONVENIOS INTERINSTITUCIONALES,DEP.: UNIVALLE S.A. , PROCEDENCIA: BANCO NACIONAL DE BOLIVIA S.A., CHEQUE: 3904, FECHA DE EMISION:19/12/2023"/>
    <m/>
    <m/>
    <m/>
    <m/>
    <m/>
    <m/>
    <n v="0"/>
    <n v="2784"/>
    <s v="NO_CONCILIADO"/>
    <m/>
    <m/>
  </r>
  <r>
    <x v="44"/>
    <m/>
    <x v="44"/>
    <x v="230"/>
    <s v="B21645060002"/>
    <s v="BOD"/>
    <n v="2164506"/>
    <m/>
    <s v="00423012001 DEP.DE CHEQ.AJENOS,RET.DE CAM.,CONCEPTO: CONVENIOS INTERINSTITUCIONALES,DEP.: UNIVALLE S.A. , PROCEDENCIA: BANCO NACIONAL DE BOLIVIA S.A., CHEQUE: 3905, FECHA DE EMISION:19/12/2023"/>
    <m/>
    <m/>
    <m/>
    <m/>
    <m/>
    <m/>
    <n v="0"/>
    <n v="1670.4"/>
    <s v="NO_CONCILIADO"/>
    <m/>
    <m/>
  </r>
  <r>
    <x v="84"/>
    <m/>
    <x v="84"/>
    <x v="230"/>
    <s v="B21645110002"/>
    <s v="BOD"/>
    <n v="2164511"/>
    <m/>
    <s v="00155012001 DEP.DE CHEQ.AJENOS,RET.DE CAM.,CONCEPTO: POR RENOVACION DE CREDENCIAL NOTARIAL,DEP.: DIRNOPLU , PROCEDENCIA: BANCO UNION S.A., CHEQUE: 910, FECHA DE EMISION:26/12/2023"/>
    <m/>
    <m/>
    <m/>
    <m/>
    <m/>
    <m/>
    <n v="0"/>
    <n v="195156"/>
    <s v="NO_CONCILIADO"/>
    <m/>
    <m/>
  </r>
  <r>
    <x v="50"/>
    <m/>
    <x v="50"/>
    <x v="230"/>
    <s v="F0015207"/>
    <s v="NTE"/>
    <n v="7287654"/>
    <m/>
    <s v="A:00099021001 DEVOLUCION DEUDA AL TGN POR PARTE DEL SR. GUILLERMO ARAMAYO HERRERA CORRESPONDIENTE AL MES DE NOVIEMBRE/2023. S/G. INF. SENASIR UAF-ITES Nº 0414/2023, DE FECHA 13/12/2023"/>
    <m/>
    <m/>
    <m/>
    <m/>
    <m/>
    <m/>
    <n v="0"/>
    <n v="1027.3499999999999"/>
    <s v="NO_CONCILIADO"/>
    <m/>
    <m/>
  </r>
  <r>
    <x v="43"/>
    <m/>
    <x v="43"/>
    <x v="230"/>
    <s v="Q19312960002"/>
    <s v="CRV"/>
    <n v="1931296"/>
    <m/>
    <s v="NUMERO DE LIBRETA CUT: 00132049201 OPERACIÓN E82 TRANSFERENCIA BDP FINPRO A LA CUT DESEMBOLSO 11 NRO 24 OP. 20026 FINPRO - SEDEM-EEPAF IMPLEMENTACION DE PLANTA BIOINSUMOS SCZ"/>
    <m/>
    <m/>
    <m/>
    <m/>
    <m/>
    <m/>
    <n v="0"/>
    <n v="424876.52"/>
    <s v="NO_CONCILIADO"/>
    <m/>
    <m/>
  </r>
  <r>
    <x v="77"/>
    <m/>
    <x v="77"/>
    <x v="230"/>
    <s v="Q19313340002"/>
    <s v="CRV"/>
    <n v="1931334"/>
    <m/>
    <s v="NUMERO DE LIBRETA CUT: 00099024113 OPERACIÓN E75 TRANSFERENCIA DE LA CUENTA FISCAL BUN A LA CUT EN MN TRANSFERENCIA DE FONDOS A SOLICITUD DE: GOBIERNO AUTONOMO MUNICIPAL DE SAN PEDRO CITE:SAMSP- MAE-OF. EXT. NÂ° 578/2023 CUENTA CUT 3987 LIBRETA NÂ° 00099024113"/>
    <m/>
    <m/>
    <m/>
    <m/>
    <m/>
    <m/>
    <n v="0"/>
    <n v="1664260.82"/>
    <s v="NO_CONCILIADO"/>
    <m/>
    <m/>
  </r>
  <r>
    <x v="45"/>
    <m/>
    <x v="45"/>
    <x v="230"/>
    <s v="Q19313480002"/>
    <s v="CRV"/>
    <n v="1931348"/>
    <m/>
    <s v="NUMERO DE LIBRETA CUT: 00099021001 OPERACIÓN E75 TRANSFERENCIA DE LA CUENTA FISCAL BUN A LA CUT EN MN TRANSFERENCIA DE FONDOS A SOLICITUD DE: GOBIERNO AUTONOMO MUNICIPAL DE SORATA CITE: G.A.M.S. /DESP/E.H.P. NÂ° 1728/2023 CUENTA CUT 3987 LIBRETA NÂ° 00099021001"/>
    <m/>
    <m/>
    <m/>
    <m/>
    <m/>
    <m/>
    <n v="0"/>
    <n v="200.2"/>
    <s v="NO_CONCILIADO"/>
    <m/>
    <m/>
  </r>
  <r>
    <x v="15"/>
    <m/>
    <x v="15"/>
    <x v="230"/>
    <s v="G25315050001"/>
    <s v="CVD"/>
    <n v="2531505"/>
    <m/>
    <s v="COBRO COSTOS DE PAPELERIA SEGUN TRANSFERENCIA DEL EXTERIOR POR ORDEN DE GAS CORONA S A E C A (ASUNCIÓN PARAGUAY) REF.: S0633565ACA701 - 0646367 FECHA VALOR 22/12/2023 LIB. 00513062002 YPFB - EXPORTACIÓN DE GLP Y OTROS-BOLIVIANOS"/>
    <m/>
    <m/>
    <m/>
    <m/>
    <m/>
    <m/>
    <n v="50"/>
    <n v="0"/>
    <s v="NO_CONCILIADO"/>
    <m/>
    <m/>
  </r>
  <r>
    <x v="41"/>
    <m/>
    <x v="41"/>
    <x v="230"/>
    <s v="F0015212"/>
    <s v="DAU"/>
    <n v="7276085"/>
    <m/>
    <s v="A:00046058003 Débito Automático al Gobierno Autónomo Municipal de Bolpebra (GAM BOP) por incumplimiento del Convenio Intergubernativo N°0128 de fecha 19 de enero de 2012 y enmiendas de fechas 31 de octubre de 2011 y 31 de diciembre de 2012, 2013 y 2014, respectivamente, suscrito por el GAM BOP y el Ministerio de Salud y Deportes, correspondiente al Proyecto – “Fortalecimiento Atención Integral en Nutrición en el Municipio de Loreto - PMDC”."/>
    <m/>
    <m/>
    <m/>
    <m/>
    <m/>
    <m/>
    <n v="0"/>
    <n v="254067.87"/>
    <s v="NO_CONCILIADO"/>
    <m/>
    <m/>
  </r>
  <r>
    <x v="78"/>
    <m/>
    <x v="78"/>
    <x v="230"/>
    <s v="F0015212"/>
    <s v="DAU"/>
    <n v="7224718"/>
    <m/>
    <s v="A:00373024105 Débito Automático al GAM San José, por incumplimiento al Convenio Intergubernativo de Financiamiento FDI/CONV/Nº171/2018 de fecha 07 de septiembre de 2018, suscrito entre el Fondo de Desarrollo Indígena y el GAM San José, para el proyecto “Mejoramiento de la Producción de Maíz en 17 Comunidades de la Central Sindical Única de Trabajadores Campesinos de San José de Chiquitos”."/>
    <m/>
    <m/>
    <m/>
    <m/>
    <m/>
    <m/>
    <n v="0"/>
    <n v="1100000"/>
    <s v="NO_CONCILIADO"/>
    <m/>
    <m/>
  </r>
  <r>
    <x v="43"/>
    <m/>
    <x v="43"/>
    <x v="230"/>
    <s v="S10789490001"/>
    <s v="COB"/>
    <n v="1078949"/>
    <m/>
    <s v="||COMISION TRANSFERENCIA FDOS.AL EXTERIOR 0,10% S/USD91.416,60,REEMB.GSTS.COMUNICACION BS220.-Y EMISION COMP.CONTABLE BS50.-REF.:PAGO 7 LC I-2022-28 P/C EEBOL A/F HYPERTRADE COMERCIO, IMPORTACAO E EXPORTACAO S/A,EN COMPL.A COMP.1078948,26/12/23. LIB.00132032001 ECEBOL - GESTION OPERATIVA REF.:COMISIONES PAGO 7 LC I-2022-28"/>
    <m/>
    <m/>
    <m/>
    <m/>
    <m/>
    <m/>
    <n v="897.14"/>
    <n v="0"/>
    <s v="NO_CONCILIADO"/>
    <m/>
    <m/>
  </r>
  <r>
    <x v="69"/>
    <m/>
    <x v="69"/>
    <x v="230"/>
    <s v="S10788730001"/>
    <s v="COB"/>
    <n v="1078873"/>
    <m/>
    <s v="||REGISTRO COMISION ENMIENDA BS220.- REEMB. GASTOS DE COMUNICACION BS220.- Y EMISION DE COMPROBANTE CONTABLE BS50.- S/G NOTA MHE/EECGNV/UFIN/2023-0848, F.20/12/23 REF: CARTA DE CREDITO I-2023-56 USD 984.250.- LIB:00078034201 MHE-EEC-GNV FONDO DE CONVERSION DE VEHICULOS REF: COMISIONES ENMIENDA LC I-2023-56"/>
    <m/>
    <m/>
    <m/>
    <m/>
    <m/>
    <m/>
    <n v="490"/>
    <n v="0"/>
    <s v="NO_CONCILIADO"/>
    <m/>
    <m/>
  </r>
  <r>
    <x v="15"/>
    <m/>
    <x v="15"/>
    <x v="230"/>
    <s v="S10789060001"/>
    <s v="COB"/>
    <n v="1078906"/>
    <m/>
    <s v="'COBRO DE'||ÚTILES DE ESCRITORIO POR EL COMPROBANTE NRO. 1078905 DE LA FECHA, S/G. NOTA CITE PRS/GAFC-1382 DFC-423/2023 DE FECHA 14/06/2023 (HRE-TGL-9344) ENVIADA POR YACIMIENTOS PETROLIFEROS FISCALES BOLIVIANOS. DEBITO DE LA LIBRETA 00513022001 YPFB  OPERACIONES."/>
    <m/>
    <m/>
    <m/>
    <m/>
    <m/>
    <m/>
    <n v="50"/>
    <n v="0"/>
    <s v="NO_CONCILIADO"/>
    <m/>
    <m/>
  </r>
  <r>
    <x v="43"/>
    <m/>
    <x v="43"/>
    <x v="230"/>
    <s v="S10789510001"/>
    <s v="COB"/>
    <n v="1078951"/>
    <m/>
    <s v="||COMISION TRANSFERENCIA FDOS.AL EXTERIOR 0,10% S/USD93.955,95,REEMB.GSTS.COMUNICACION BS220.-Y EMISION COMP.CONTABLE BS50.-REF.:PAGO 8 LC I-2022-28 P/C EEBOL A/F HYPERTRADE COMERCIO, IMPORTACAO E EXPORTACAO S/A,EN COMPL.A COMP.1078950,26/12/23. LIB.00132032001 ECEBOL - GESTION OPERATIVA REF.:COMISIONES PAGO 8 LC I-2022-28"/>
    <m/>
    <m/>
    <m/>
    <m/>
    <m/>
    <m/>
    <n v="914.57"/>
    <n v="0"/>
    <s v="NO_CONCILIADO"/>
    <m/>
    <m/>
  </r>
  <r>
    <x v="43"/>
    <m/>
    <x v="43"/>
    <x v="230"/>
    <s v="S10789530001"/>
    <s v="COB"/>
    <n v="1078953"/>
    <m/>
    <s v="||COMISION TRANSFERENCIA FDOS.AL EXTERIOR 0,10% S/USD128.660,40,REEMB.GSTS.COMUNICACION BS220.-Y EMISION COMP.CONTABLE BS50.-REF.:PAGO 9 LC I-2022-28 P/C EEBOL A/F HYPERTRADE COMERCIO, IMPORTACAO E EXPORTACAO S/A,EN COMPL.A COMP.1078952,26/12/23. LIB.00132032001 ECEBOL - GESTION OPERATIVA REF.:COMISIONES PAGO 9 LC I-2022-28"/>
    <m/>
    <m/>
    <m/>
    <m/>
    <m/>
    <m/>
    <n v="1152.6099999999999"/>
    <n v="0"/>
    <s v="NO_CONCILIADO"/>
    <m/>
    <m/>
  </r>
  <r>
    <x v="126"/>
    <m/>
    <x v="126"/>
    <x v="230"/>
    <s v="S10790740003"/>
    <s v="COB"/>
    <n v="1079074"/>
    <m/>
    <s v="||REGULARIZACIÓN DE NUESTRA OPERACIÓN NRO.1075281 DE F.28/11/2023 EN ATENCIÓN A NOTA CITE ADSIB-NE-892/2023 DE LA FECHA (HRE-TSO-1715) ENVIADA POR LA AGENCIA PARA EL DESARROLLO DE LA SOCIEDAD DE LA INFORMACION EN BOLIVIA. DEBITO DE LA LIBRETA 00119012001 ADSIB, REPOSICIÓN DE ÚTILES DE ESCRITORIO."/>
    <m/>
    <m/>
    <m/>
    <m/>
    <m/>
    <m/>
    <n v="50"/>
    <n v="0"/>
    <s v="NO_CONCILIADO"/>
    <m/>
    <m/>
  </r>
  <r>
    <x v="79"/>
    <m/>
    <x v="79"/>
    <x v="230"/>
    <s v="S10790850003"/>
    <s v="COB"/>
    <n v="1079085"/>
    <m/>
    <s v="||REGULARIZACIÓN DE NUESTRA OPERACIÓN NRO.1078611 DE F.21/12/2023 EN ATENCIÓN A NOTAS CITE:DGAC/7362/2023 DE F.26/12/2023 (HRE-TSO-1716) DE LA DGAC Y CITE:CAR/DGE-UNC N°0280/2023 DE F.26/12/2023 (HRE-TSO-1720) DE NAABOL ORIG.CURSA EN COMPROBANTE N°1079083. DÉBITO DE LA LIBRETA 00117012001 DGAC, REPOSICIÓN ÚTILES DE ESCRITORIO."/>
    <m/>
    <m/>
    <m/>
    <m/>
    <m/>
    <m/>
    <n v="50"/>
    <n v="0"/>
    <s v="NO_CONCILIADO"/>
    <m/>
    <m/>
  </r>
  <r>
    <x v="79"/>
    <m/>
    <x v="79"/>
    <x v="230"/>
    <s v="S10790860003"/>
    <s v="COB"/>
    <n v="1079086"/>
    <m/>
    <s v="||REGULARIZACIÓN DE NUESTRA OPERACIÓN NRO.1077894 DE F.18/12/2023 EN ATENCIÓN A NOTAS CITE:DGAC/7362/2023 DE F.26/12/2023 (HRE-TSO-1716) DE LA DGAC ORIG.CURSA EN COMPROBANTE N°1079085 Y CITE:CAR/DGE-UNC N°0280/2023 DE F.26/12/2023 (HRE-TSO-1720) DE NAABOL ORIG.CURSA EN COMPROBANTE N°1079083. DÉBITO DE LA LIBRETA 00117012001 DGAC, REPOSICIÓN ÚTILES DE ESCRITORIO."/>
    <m/>
    <m/>
    <m/>
    <m/>
    <m/>
    <m/>
    <n v="50"/>
    <n v="0"/>
    <s v="NO_CONCILIADO"/>
    <m/>
    <m/>
  </r>
  <r>
    <x v="79"/>
    <m/>
    <x v="79"/>
    <x v="230"/>
    <s v="S10790900003"/>
    <s v="COB"/>
    <n v="1079090"/>
    <m/>
    <s v="||REG.DE NUESTRA OPERACIÓN NRO.1078730 DE F.22/12/2023 S/G NOTAS DGAC/7362/2023 DE FECHA 26/12/2023 (HRE-TSO-1716) (ORIG.CURSA EN EL CBTE.N°1079085) Y CAR/DGE-UNC N°0280/2023 DE F.26/12/2023 (HRE-TSO-1720). DEBITO DE LA LIBRETA 00117012001 DGAC, REPOSICION DE UTILES DE ESCRITORIO."/>
    <m/>
    <m/>
    <m/>
    <m/>
    <m/>
    <m/>
    <n v="50"/>
    <n v="0"/>
    <s v="NO_CONCILIADO"/>
    <m/>
    <m/>
  </r>
  <r>
    <x v="79"/>
    <m/>
    <x v="79"/>
    <x v="230"/>
    <s v="S10790930003"/>
    <s v="COB"/>
    <n v="1079093"/>
    <m/>
    <s v="||REGULARIZACION DE LA OPERACIÓN S-1077598 REGISTRADO POR EL DPTO.DE OPERACIONES DE INVERSION S/G NOTAS DGAC/7362/2023 DE FECHA 26/12/2023 (HRE-TSO-1716) (ORIG.CURSA EN EL CBTE.N°1079085) Y CAR/DGE-UNC N°0280/2023 DE F.26/12/2023 (HRE-TSO-1720). DEBITO DE LA LIBRETA 00117012001 DGAC, REPOSICION DE UTILES DE ESCRITORIO."/>
    <m/>
    <m/>
    <m/>
    <m/>
    <m/>
    <m/>
    <n v="50"/>
    <n v="0"/>
    <s v="NO_CONCILIADO"/>
    <m/>
    <m/>
  </r>
  <r>
    <x v="79"/>
    <m/>
    <x v="79"/>
    <x v="230"/>
    <s v="S10790940003"/>
    <s v="COB"/>
    <n v="1079094"/>
    <m/>
    <s v="||REGULARIZACIÓN DE NUESTRA OPERACIÓN N°1078321 DE FECHA 20/12/2023 SEGÚN NOTAS DGAC/7362/2023 DE LA FECHA ENV. POR DGAC (HRE-TSO-1716) (ORIG. CURSA EN COMP. N°1079085) Y CAR/DGE-UNC N°0280/2023 DE LA FECHA ENV. POR NAABOL (HRE-TSO-1720) (ORIG. CURSA EN COMP. N°1079083). DÉBITO DE LA LIBRETA 00117012001 DGAC, REPOSICIÓN DE ÚTILES DE ESCRITORIO."/>
    <m/>
    <m/>
    <m/>
    <m/>
    <m/>
    <m/>
    <n v="50"/>
    <n v="0"/>
    <s v="NO_CONCILIADO"/>
    <m/>
    <m/>
  </r>
  <r>
    <x v="79"/>
    <m/>
    <x v="79"/>
    <x v="230"/>
    <s v="S10791040003"/>
    <s v="COB"/>
    <n v="1079104"/>
    <m/>
    <s v="||REGULARIZACIÓN DE NUESTRA OPERACIÓN NRO.1078418 DE F.20/12/2023 EN ATENCIÓN A NOTA CITE DGAC/7362/2023 DE LA FECHA (HRE-TSO-1716) ENVIADA POR LA DGAC, ORIGINAL CURSA EN COMPROBANTE NRO.1079085 Y CAR/DGE-UNC N°0280/2023 DE LA FECHA (HRE-TSO-1720) ENVIADA POR NAABOL. DEBITO DE LA LIBRETA 00117012001 DGAC, REPOSICIÓN DE ÚTILES DE ESCRITORIO."/>
    <m/>
    <m/>
    <m/>
    <m/>
    <m/>
    <m/>
    <n v="50"/>
    <n v="0"/>
    <s v="NO_CONCILIADO"/>
    <m/>
    <m/>
  </r>
  <r>
    <x v="79"/>
    <m/>
    <x v="79"/>
    <x v="230"/>
    <s v="S10791060003"/>
    <s v="COB"/>
    <n v="1079106"/>
    <m/>
    <s v="||REGULARIZACIÓN DE NUESTRA OPERACIÓN NRO.1078095 DE F.19/12/2023 EN ATENCIÓN A NOTA CITE DGAC/7362/2023 DE LA FECHA (HRE-TSO-1716) ENVIADA POR LA DGAC, ORIGINAL CURSA EN COMPROBANTE NRO.1079085 Y CAR/DGE-UNC N°0280/2023 DE LA FECHA (HRE-TSO-1720) ENVIADA POR NAABOL. DEBITO DE LA LIBRETA 00117012001 DGAC, REPOSICIÓN DE ÚTILES DE ESCRITORIO."/>
    <m/>
    <m/>
    <m/>
    <m/>
    <m/>
    <m/>
    <n v="50"/>
    <n v="0"/>
    <s v="NO_CONCILIADO"/>
    <m/>
    <m/>
  </r>
  <r>
    <x v="79"/>
    <m/>
    <x v="79"/>
    <x v="230"/>
    <s v="S10791160003"/>
    <s v="COB"/>
    <n v="1079116"/>
    <m/>
    <s v="||REGULARIZACION DE NUESTRA OPERACION NRO. 1077185 DE FECHA 12/12/2023 S/G, NOTAS DGAC/7362/2023 DE LA FECHA (HRE-TSO-1716) (ORIGINAL CURSA EN EL CBTE. N°1079085) Y CAR/DGE-UNC N°0280/2023 DE LA FECHA (HRE-TSO-1720) DEBITO DE LA LIBRETA 0117012001 DGAC, REPOSICION UTILES DE ESCRITORIO."/>
    <m/>
    <m/>
    <m/>
    <m/>
    <m/>
    <m/>
    <n v="50"/>
    <n v="0"/>
    <s v="NO_CONCILIADO"/>
    <m/>
    <m/>
  </r>
  <r>
    <x v="108"/>
    <m/>
    <x v="108"/>
    <x v="231"/>
    <s v="O21648000002"/>
    <s v="BOD"/>
    <n v="2164800"/>
    <m/>
    <s v="00053014101 DEPOSITO DE EFECTIVO, DEPOSITANTE: ALDO R. HINOJOSA ARMIJO, CONCEPTO: DEVOLUCION FONDOS EN AVANCE, CUENTA DE DEPOSITO: CUENTA UNICA DEL TESORO"/>
    <m/>
    <m/>
    <m/>
    <m/>
    <m/>
    <m/>
    <n v="0"/>
    <n v="1615.51"/>
    <s v="NO_CONCILIADO"/>
    <m/>
    <m/>
  </r>
  <r>
    <x v="0"/>
    <m/>
    <x v="0"/>
    <x v="231"/>
    <s v="O21648460002"/>
    <s v="BOD"/>
    <n v="2164846"/>
    <m/>
    <s v="00099021001 DEPOSITO DE EFECTIVO, DEPOSITANTE: ANA EDITH NUÑEZ DEL PRADO AYOROA DE QUINTEROS, CONCEPTO: DEVOLUCION DE AGUINALDO 2023 POR FALLECIMIENTO DEL TITULAR:EDGAR ROBERTO QUINTEROS GUARDIA, CUENTA DE DEPOSITO: CUENTA UNICA DEL TESORO"/>
    <m/>
    <m/>
    <m/>
    <m/>
    <m/>
    <m/>
    <n v="0"/>
    <n v="3619"/>
    <s v="NO_CONCILIADO"/>
    <m/>
    <m/>
  </r>
  <r>
    <x v="127"/>
    <m/>
    <x v="127"/>
    <x v="231"/>
    <s v="O21648700002"/>
    <s v="BOD"/>
    <n v="2164870"/>
    <m/>
    <s v="00249012001 DEPOSITO DE EFECTIVO, DEPOSITANTE: PATRICIA CORIA MIRANDA, CONCEPTO: DEVOLUCION DE UN DIA DE REFRIGERIO MES NOVIEMBRE, CUENTA DE DEPOSITO: CUENTA UNICA DEL TESORO"/>
    <m/>
    <m/>
    <m/>
    <m/>
    <m/>
    <m/>
    <n v="0"/>
    <n v="18"/>
    <s v="NO_CONCILIADO"/>
    <m/>
    <m/>
  </r>
  <r>
    <x v="41"/>
    <m/>
    <x v="41"/>
    <x v="231"/>
    <s v="O21648730002"/>
    <s v="BOD"/>
    <n v="2164873"/>
    <m/>
    <s v="00046171101 DEPOSITO DE EFECTIVO, DEPOSITANTE: IMPORT-EXPORT MATERMED, CONCEPTO: SANCION POR INCUMPLIMIENTO A LA NORMA SEGUN RESOL ADMIN S/268-2-2023, CUENTA DE DEPOSITO: CUENTA UNICA DEL TESORO"/>
    <m/>
    <m/>
    <m/>
    <m/>
    <m/>
    <m/>
    <n v="0"/>
    <n v="500"/>
    <s v="NO_CONCILIADO"/>
    <m/>
    <m/>
  </r>
  <r>
    <x v="14"/>
    <m/>
    <x v="14"/>
    <x v="231"/>
    <s v="O21648810002"/>
    <s v="BOD"/>
    <n v="2164881"/>
    <m/>
    <s v="00099021001 DEPOSITO DE EFECTIVO, DEPOSITANTE: GUIMAR RODRIGO LEIGUE VACA CAMARA DE DIPUTADOS, CONCEPTO: DEVOLUCION DE PASAJES Y VIATICOS, CUENTA DE DEPOSITO: CUENTA UNICA DEL TESORO"/>
    <m/>
    <m/>
    <m/>
    <m/>
    <m/>
    <m/>
    <n v="0"/>
    <n v="1934"/>
    <s v="NO_CONCILIADO"/>
    <m/>
    <m/>
  </r>
  <r>
    <x v="128"/>
    <m/>
    <x v="128"/>
    <x v="231"/>
    <s v="O21648940002"/>
    <s v="BOD"/>
    <n v="2164894"/>
    <m/>
    <s v="00099021001 DEPOSITO DE EFECTIVO, DEPOSITANTE: MICHAEL MONTEALEGRE, CONCEPTO: DEVOLUCION DE RECURSOS POR APLICACION DE MULTAS - SERVICIO CUORRIER, CUENTA DE DEPOSITO: CUENTA UNICA DEL TESORO/DJBR"/>
    <m/>
    <m/>
    <m/>
    <m/>
    <m/>
    <m/>
    <n v="0"/>
    <n v="21.5"/>
    <s v="NO_CONCILIADO"/>
    <m/>
    <m/>
  </r>
  <r>
    <x v="50"/>
    <m/>
    <x v="50"/>
    <x v="231"/>
    <s v="O21649290002"/>
    <s v="BOD"/>
    <n v="2164929"/>
    <m/>
    <s v="00099021001 DEPOSITO DE EFECTIVO, DEPOSITANTE: ANA MAMANI CACERES, CONCEPTO: DEVOLUCION REFRIGERIO MAYO/23 DE LA SRA ANA MAMANI CACERES, CUENTA DE DEPOSITO: CUENTA UNICA DEL TESORO/DJBR"/>
    <m/>
    <m/>
    <m/>
    <m/>
    <m/>
    <m/>
    <n v="0"/>
    <n v="18"/>
    <s v="NO_CONCILIADO"/>
    <m/>
    <m/>
  </r>
  <r>
    <x v="61"/>
    <m/>
    <x v="61"/>
    <x v="231"/>
    <s v="O21649440002"/>
    <s v="BOD"/>
    <n v="2164944"/>
    <m/>
    <s v="00283012003 DEPOSITO DE EFECTIVO, DEPOSITANTE: DINA LILY LIMACHI ACARAPI, CONCEPTO: DEVOLUCION DE VIATICOS DE FECHAS DE COMISION: 12/05/2023 AL 17/05/2023, CUENTA DE DEPOSITO: CUENTA UNICA DEL TESORO"/>
    <m/>
    <m/>
    <m/>
    <m/>
    <m/>
    <m/>
    <n v="0"/>
    <n v="750"/>
    <s v="NO_CONCILIADO"/>
    <m/>
    <m/>
  </r>
  <r>
    <x v="48"/>
    <m/>
    <x v="48"/>
    <x v="231"/>
    <s v="O21649460002"/>
    <s v="BOD"/>
    <n v="2164946"/>
    <m/>
    <s v="00099021001 DEPOSITO DE EFECTIVO, DEPOSITANTE: MINISTERIO DE GOBIERNO DIPREVCON, CONCEPTO: DEVOLUCION DE PASAJE ANA PATRICIA SERRANO SALAZAR PREV 236, CUENTA DE DEPOSITO: CUENTA UNICA DEL TESORO"/>
    <m/>
    <m/>
    <m/>
    <m/>
    <m/>
    <m/>
    <n v="0"/>
    <n v="903"/>
    <s v="NO_CONCILIADO"/>
    <m/>
    <m/>
  </r>
  <r>
    <x v="61"/>
    <m/>
    <x v="61"/>
    <x v="231"/>
    <s v="O21649510002"/>
    <s v="BOD"/>
    <n v="2164951"/>
    <m/>
    <s v="00283012003 DEPOSITO DE EFECTIVO, DEPOSITANTE: SHIRLEY MAYRA AMONZABEL RAMIREZ, CONCEPTO: DEVOLUCION DE VIATICOS CORRESPONDIENTE A LA 2DA QUINCENA DE MAYO, CUENTA DE DEPOSITO: CUENTA UNICA DEL TESORO"/>
    <m/>
    <m/>
    <m/>
    <m/>
    <m/>
    <m/>
    <n v="0"/>
    <n v="300"/>
    <s v="NO_CONCILIADO"/>
    <m/>
    <m/>
  </r>
  <r>
    <x v="61"/>
    <m/>
    <x v="61"/>
    <x v="231"/>
    <s v="O21649480002"/>
    <s v="BOD"/>
    <n v="2164948"/>
    <m/>
    <s v="00283012003 DEPOSITO DE EFECTIVO, DEPOSITANTE: BALDIVIEZO DAYANA YAMINA, CONCEPTO: DEVOLUCION DE VIATICOS DE FECHAS DE COMISION : 2DA QUINCENA DE MAYO, CUENTA DE DEPOSITO: CUENTA UNICA DEL TESORO"/>
    <m/>
    <m/>
    <m/>
    <m/>
    <m/>
    <m/>
    <n v="0"/>
    <n v="150"/>
    <s v="NO_CONCILIADO"/>
    <m/>
    <m/>
  </r>
  <r>
    <x v="79"/>
    <m/>
    <x v="79"/>
    <x v="231"/>
    <s v="O21649520002"/>
    <s v="BOD"/>
    <n v="2164952"/>
    <m/>
    <s v="00117012001 DEPOSITO DE EFECTIVO, DEPOSITANTE: LUIS CARLOS ORELLANA VILLARROEL C.I.8786457 CBBA, CONCEPTO: DEVOLUCION DEL PAGO DE AGUINALDO DE NAVIDAD GESTION 2023, CUENTA DE DEPOSITO: CUENTA UNICA DEL TESORO"/>
    <m/>
    <m/>
    <m/>
    <m/>
    <m/>
    <m/>
    <n v="0"/>
    <n v="477.14"/>
    <s v="NO_CONCILIADO"/>
    <m/>
    <m/>
  </r>
  <r>
    <x v="61"/>
    <m/>
    <x v="61"/>
    <x v="231"/>
    <s v="O21649550002"/>
    <s v="BOD"/>
    <n v="2164955"/>
    <m/>
    <s v="00283012003 DEPOSITO DE EFECTIVO, DEPOSITANTE: LUIS FERNANDO NINA RAMOS, CONCEPTO: DEVOLUCION DE VIATICOS DE LA 1RO QUINCENA, CUENTA DE DEPOSITO: CUENTA UNICA DEL TESORO"/>
    <m/>
    <m/>
    <m/>
    <m/>
    <m/>
    <m/>
    <n v="0"/>
    <n v="1200"/>
    <s v="NO_CONCILIADO"/>
    <m/>
    <m/>
  </r>
  <r>
    <x v="102"/>
    <m/>
    <x v="102"/>
    <x v="231"/>
    <s v="O21649740002"/>
    <s v="BOD"/>
    <n v="2164974"/>
    <m/>
    <s v="00594012001 DEPOSITO DE EFECTIVO, DEPOSITANTE: MAYRA LETICIA NOYA GARDEAZABAL, CONCEPTO: DEVOLUCION PARCIAL DEL C31 N°1629 DE GASTOS DE FUNCIONAMIENTO PARA PUERTO BUSCH SANTA CRUZ GESTION23, CUENTA DE DEPOSITO: CUENTA UNICA DEL TESORO"/>
    <m/>
    <m/>
    <m/>
    <m/>
    <m/>
    <m/>
    <n v="0"/>
    <n v="98727.48"/>
    <s v="NO_CONCILIADO"/>
    <m/>
    <m/>
  </r>
  <r>
    <x v="90"/>
    <m/>
    <x v="90"/>
    <x v="231"/>
    <s v="O21649850002"/>
    <s v="BOD"/>
    <n v="2164985"/>
    <m/>
    <s v="00287102001 DEPOSITO DE EFECTIVO, DEPOSITANTE: MARIA MEDRANO ROMERO, CONCEPTO: DEVOLUCION DE SUELDOS PAGADOS EN EXCESO, CUENTA DE DEPOSITO: CUENTA UNICA DEL TESORO"/>
    <m/>
    <m/>
    <m/>
    <m/>
    <m/>
    <m/>
    <n v="0"/>
    <n v="2150.9699999999998"/>
    <s v="NO_CONCILIADO"/>
    <m/>
    <m/>
  </r>
  <r>
    <x v="99"/>
    <m/>
    <x v="99"/>
    <x v="231"/>
    <s v="O21649960002"/>
    <s v="BOD"/>
    <n v="2164996"/>
    <m/>
    <s v="00292032001 DEPOSITO DE EFECTIVO, DEPOSITANTE: MARIBEL QUISPE LUQUE, CONCEPTO: DEVOLUCION DE PAGO EN DEMASIA C-31 569, CUENTA DE DEPOSITO: CUENTA UNICA DEL TESORO"/>
    <m/>
    <m/>
    <m/>
    <m/>
    <m/>
    <m/>
    <n v="0"/>
    <n v="20"/>
    <s v="NO_CONCILIADO"/>
    <m/>
    <m/>
  </r>
  <r>
    <x v="41"/>
    <m/>
    <x v="41"/>
    <x v="231"/>
    <s v="O21649860002"/>
    <s v="BOD"/>
    <n v="2164986"/>
    <m/>
    <s v="00046171101 DEPOSITO DE EFECTIVO, DEPOSITANTE: SELLCORP SRL, CONCEPTO: PAGO SANCION JURIDICA, CUENTA DE DEPOSITO: CUENTA UNICA DEL TESORO"/>
    <m/>
    <m/>
    <m/>
    <m/>
    <m/>
    <m/>
    <n v="0"/>
    <n v="6000"/>
    <s v="NO_CONCILIADO"/>
    <m/>
    <m/>
  </r>
  <r>
    <x v="90"/>
    <m/>
    <x v="90"/>
    <x v="231"/>
    <s v="O21649870002"/>
    <s v="BOD"/>
    <n v="2164987"/>
    <m/>
    <s v="00287102001 DEPOSITO DE EFECTIVO, DEPOSITANTE: MARIA MEDRANO ROMERO, CONCEPTO: DEVOLUCION PAGO DE AGUINALDO EN EXCESO, CUENTA DE DEPOSITO: CUENTA UNICA DEL TESORO"/>
    <m/>
    <m/>
    <m/>
    <m/>
    <m/>
    <m/>
    <n v="0"/>
    <n v="895.9"/>
    <s v="NO_CONCILIADO"/>
    <m/>
    <m/>
  </r>
  <r>
    <x v="99"/>
    <m/>
    <x v="99"/>
    <x v="231"/>
    <s v="O21649920002"/>
    <s v="BOD"/>
    <n v="2164992"/>
    <m/>
    <s v="00292032001 DEPOSITO DE EFECTIVO, DEPOSITANTE: ANA ROXANA CHUYMA TICONA, CONCEPTO: DEVOLUCION DE PAGO EN DEMASIA C-31 569, CUENTA DE DEPOSITO: CUENTA UNICA DEL TESORO"/>
    <m/>
    <m/>
    <m/>
    <m/>
    <m/>
    <m/>
    <n v="0"/>
    <n v="20"/>
    <s v="NO_CONCILIADO"/>
    <m/>
    <m/>
  </r>
  <r>
    <x v="2"/>
    <m/>
    <x v="2"/>
    <x v="231"/>
    <s v="O21650260002"/>
    <s v="BOD"/>
    <n v="2165026"/>
    <m/>
    <s v="00086058004 DEPOSITO DE EFECTIVO, DEPOSITANTE: JUAN CARLOS CORONADO, CONCEPTO: DEVOLUCION DE C31 1146, CUENTA DE DEPOSITO: CUENTA UNICA DEL TESORO"/>
    <m/>
    <m/>
    <m/>
    <m/>
    <m/>
    <m/>
    <n v="0"/>
    <n v="426"/>
    <s v="NO_CONCILIADO"/>
    <m/>
    <m/>
  </r>
  <r>
    <x v="2"/>
    <m/>
    <x v="2"/>
    <x v="231"/>
    <s v="O21650360002"/>
    <s v="BOD"/>
    <n v="2165036"/>
    <m/>
    <s v="00086058004 DEPOSITO DE EFECTIVO, DEPOSITANTE: JUAN CARLOS CORONADO, CONCEPTO: DEVOLUCION DE C31 1527, CUENTA DE DEPOSITO: CUENTA UNICA DEL TESORO"/>
    <m/>
    <m/>
    <m/>
    <m/>
    <m/>
    <m/>
    <n v="0"/>
    <n v="371"/>
    <s v="NO_CONCILIADO"/>
    <m/>
    <m/>
  </r>
  <r>
    <x v="43"/>
    <m/>
    <x v="43"/>
    <x v="231"/>
    <s v="O21650390002"/>
    <s v="BOD"/>
    <n v="2165039"/>
    <m/>
    <s v="00132072001 DEPOSITO DE EFECTIVO, DEPOSITANTE: GUIMER SULLCAMANI ROJAS, CONCEPTO: DEVOLUCION DE FONDOS NO UTILIZADOS DEL PREV 1094, CUENTA DE DEPOSITO: CUENTA UNICA DEL TESORO"/>
    <m/>
    <m/>
    <m/>
    <m/>
    <m/>
    <m/>
    <n v="0"/>
    <n v="10082.950000000001"/>
    <s v="NO_CONCILIADO"/>
    <m/>
    <m/>
  </r>
  <r>
    <x v="50"/>
    <m/>
    <x v="50"/>
    <x v="231"/>
    <s v="O21650530002"/>
    <s v="BOD"/>
    <n v="2165053"/>
    <m/>
    <s v="00099021001 DEPOSITO DE EFECTIVO, DEPOSITANTE: SENASIR-BASILIA DELINA PILCO FERNANDEZ, CONCEPTO: DEVOLUCION DE DUODECIMA DE AGUINALDO, CUENTA DE DEPOSITO: CUENTA UNICA DEL TESORO"/>
    <m/>
    <m/>
    <m/>
    <m/>
    <m/>
    <m/>
    <n v="0"/>
    <n v="303.26"/>
    <s v="NO_CONCILIADO"/>
    <m/>
    <m/>
  </r>
  <r>
    <x v="23"/>
    <m/>
    <x v="23"/>
    <x v="231"/>
    <s v="O21650540002"/>
    <s v="BOD"/>
    <n v="2165054"/>
    <m/>
    <s v="00099021001 DEPOSITO DE EFECTIVO, DEPOSITANTE: A.S.F.I.-PEREZ VALERO LIZZETT VALERIA, CONCEPTO: FACTURA NAABOL DE FECHA 9/12/23 POR BS 15 NO PRESENTADO PARA EL LIBRO DE COMPRAS IVA, CUENTA DE DEPOSITO: CUENTA UNICA DEL TESORO"/>
    <m/>
    <m/>
    <m/>
    <m/>
    <m/>
    <m/>
    <n v="0"/>
    <n v="15"/>
    <s v="NO_CONCILIADO"/>
    <m/>
    <m/>
  </r>
  <r>
    <x v="23"/>
    <m/>
    <x v="23"/>
    <x v="231"/>
    <s v="O21650620002"/>
    <s v="BOD"/>
    <n v="2165062"/>
    <m/>
    <s v="00099021001 DEPOSITO DE EFECTIVO, DEPOSITANTE: GONZALO FERNANDO PALOMEQUE RAU, CONCEPTO: DEVOLCUION FACTURA NAABOL, CUENTA DE DEPOSITO: CUENTA UNICA DEL TESORO/DJBR"/>
    <m/>
    <m/>
    <m/>
    <m/>
    <m/>
    <m/>
    <n v="0"/>
    <n v="15"/>
    <s v="NO_CONCILIADO"/>
    <m/>
    <m/>
  </r>
  <r>
    <x v="99"/>
    <m/>
    <x v="99"/>
    <x v="231"/>
    <s v="O21650740002"/>
    <s v="BOD"/>
    <n v="2165074"/>
    <m/>
    <s v="00292032001 DEPOSITO DE EFECTIVO, DEPOSITANTE: VIAS BOLIVIA, CONCEPTO: DEVOLUCION DE PAGO POR DEMASIA C31569 REGIONAL LA PAZ, CUENTA DE DEPOSITO: CUENTA UNICA DEL TESORO"/>
    <m/>
    <m/>
    <m/>
    <m/>
    <m/>
    <m/>
    <n v="0"/>
    <n v="40"/>
    <s v="NO_CONCILIADO"/>
    <m/>
    <m/>
  </r>
  <r>
    <x v="80"/>
    <m/>
    <x v="80"/>
    <x v="231"/>
    <s v="O21650750002"/>
    <s v="BOD"/>
    <n v="2165075"/>
    <m/>
    <s v="00099021001 DEPOSITO DE EFECTIVO, DEPOSITANTE: KAREL AMIRA PONCE BORGES - MIN. DE EDUCACION, CONCEPTO: DEVOLUCION DUODECIMA DE AGUINALDO, CUENTA DE DEPOSITO: CUENTA UNICA DEL TESORO"/>
    <m/>
    <m/>
    <m/>
    <m/>
    <m/>
    <m/>
    <n v="0"/>
    <n v="739.51"/>
    <s v="NO_CONCILIADO"/>
    <m/>
    <m/>
  </r>
  <r>
    <x v="43"/>
    <m/>
    <x v="43"/>
    <x v="231"/>
    <s v="O21650760002"/>
    <s v="BOD"/>
    <n v="2165076"/>
    <m/>
    <s v="00132032001 DEPOSITO DE EFECTIVO, DEPOSITANTE: CHARCAS VISCARRA LUIS MARIO, CONCEPTO: DEVOLUCION 13% FACTURAS NO DECLARADAS N°173646, N°1138025, CUENTA DE DEPOSITO: CUENTA UNICA DEL TESORO"/>
    <m/>
    <m/>
    <m/>
    <m/>
    <m/>
    <m/>
    <n v="0"/>
    <n v="3.9"/>
    <s v="NO_CONCILIADO"/>
    <m/>
    <m/>
  </r>
  <r>
    <x v="43"/>
    <m/>
    <x v="43"/>
    <x v="231"/>
    <s v="O21650770002"/>
    <s v="BOD"/>
    <n v="2165077"/>
    <m/>
    <s v="00132032001 DEPOSITO DE EFECTIVO, DEPOSITANTE: CHARCAS VISCARRA LUIS MARIO, CONCEPTO: DEVOLUCION POR FACTURAS NO DECLARADAS N°1069023, N°1572919, N°163154, CUENTA DE DEPOSITO: CUENTA UNICA DEL TESORO"/>
    <m/>
    <m/>
    <m/>
    <m/>
    <m/>
    <m/>
    <n v="0"/>
    <n v="5.85"/>
    <s v="NO_CONCILIADO"/>
    <m/>
    <m/>
  </r>
  <r>
    <x v="82"/>
    <m/>
    <x v="82"/>
    <x v="231"/>
    <s v="O21650810002"/>
    <s v="BOD"/>
    <n v="2165081"/>
    <m/>
    <s v="00595012002 DEPOSITO DE EFECTIVO, DEPOSITANTE: PATRICIA LOPEZ CORONADO, CONCEPTO: POR FACTURAS NO DECLARADAS, CUENTA DE DEPOSITO: CUENTA UNICA DEL TESORO"/>
    <m/>
    <m/>
    <m/>
    <m/>
    <m/>
    <m/>
    <n v="0"/>
    <n v="194.23"/>
    <s v="NO_CONCILIADO"/>
    <m/>
    <m/>
  </r>
  <r>
    <x v="39"/>
    <m/>
    <x v="39"/>
    <x v="231"/>
    <s v="O21650860002"/>
    <s v="BOD"/>
    <n v="2165086"/>
    <m/>
    <s v="00548082001 DEPOSITO DE EFECTIVO, DEPOSITANTE: COFADENA - UEPII, CONCEPTO: DEVOLUCION DE PAGO POR SERVICIO, CUENTA DE DEPOSITO: CUENTA UNICA DEL TESORO"/>
    <m/>
    <m/>
    <m/>
    <m/>
    <m/>
    <m/>
    <n v="0"/>
    <n v="67"/>
    <s v="NO_CONCILIADO"/>
    <m/>
    <m/>
  </r>
  <r>
    <x v="40"/>
    <m/>
    <x v="40"/>
    <x v="231"/>
    <s v="O21650900002"/>
    <s v="BOD"/>
    <n v="2165090"/>
    <m/>
    <s v="00099021001 DEPOSITO DE EFECTIVO, DEPOSITANTE: MARIA GISELA ORTUBE CAJIAS, CONCEPTO: DEVOLUCION PAGO SUELDO DE 5 DIAS, CUENTA DE DEPOSITO: CUENTA UNICA DEL TESORO/DJBR"/>
    <m/>
    <m/>
    <m/>
    <m/>
    <m/>
    <m/>
    <n v="0"/>
    <n v="2729.33"/>
    <s v="NO_CONCILIADO"/>
    <m/>
    <m/>
  </r>
  <r>
    <x v="100"/>
    <m/>
    <x v="100"/>
    <x v="231"/>
    <s v="O21651040002"/>
    <s v="BOD"/>
    <n v="2165104"/>
    <m/>
    <s v="00222012001 DEPOSITO DE EFECTIVO, DEPOSITANTE: LUPÉ GLORIA CRUZ PUCHO, CONCEPTO: DEVOLUCION DE 13% POR LA DECLARACION DE FACTURAS N°55004-, CUENTA DE DEPOSITO: CUENTA UNICA DEL TESORO"/>
    <m/>
    <m/>
    <m/>
    <m/>
    <m/>
    <m/>
    <n v="0"/>
    <n v="10.4"/>
    <s v="NO_CONCILIADO"/>
    <m/>
    <m/>
  </r>
  <r>
    <x v="100"/>
    <m/>
    <x v="100"/>
    <x v="231"/>
    <s v="O21651120002"/>
    <s v="BOD"/>
    <n v="2165112"/>
    <m/>
    <s v="00222012001 DEPOSITO DE EFECTIVO, DEPOSITANTE: MELANY ISABEL ALANOCA PINTO, CONCEPTO: REGULARIZACION POR FACTURA NO DECLARADA, CUENTA DE DEPOSITO: CUENTA UNICA DEL TESORO"/>
    <m/>
    <m/>
    <m/>
    <m/>
    <m/>
    <m/>
    <n v="0"/>
    <n v="290"/>
    <s v="NO_CONCILIADO"/>
    <m/>
    <m/>
  </r>
  <r>
    <x v="49"/>
    <m/>
    <x v="49"/>
    <x v="231"/>
    <s v="O21651200002"/>
    <s v="BOD"/>
    <n v="2165120"/>
    <m/>
    <s v="00597022001 DEPOSITO DE EFECTIVO, DEPOSITANTE: ROBERTO RAMOS FLORES, CONCEPTO: DEVOLUCION DE AGUINALDO SEÑOR ROBERTO RAMOS FLORES, CUENTA DE DEPOSITO: CUENTA UNICA DEL TESORO"/>
    <m/>
    <m/>
    <m/>
    <m/>
    <m/>
    <m/>
    <n v="0"/>
    <n v="165.86"/>
    <s v="NO_CONCILIADO"/>
    <m/>
    <m/>
  </r>
  <r>
    <x v="129"/>
    <m/>
    <x v="129"/>
    <x v="231"/>
    <s v="O21651260002"/>
    <s v="BOD"/>
    <n v="2165126"/>
    <m/>
    <s v="00099021001 DEPOSITO DE EFECTIVO, DEPOSITANTE: JESUS REYNALDO MENDOZA ATAHUACHI, CONCEPTO: REPOSICION DE CREDENCIAL, CUENTA DE DEPOSITO: CUENTA UNICA DEL TESORO/DJBR"/>
    <m/>
    <m/>
    <m/>
    <m/>
    <m/>
    <m/>
    <n v="0"/>
    <n v="40"/>
    <s v="NO_CONCILIADO"/>
    <m/>
    <m/>
  </r>
  <r>
    <x v="43"/>
    <m/>
    <x v="43"/>
    <x v="231"/>
    <s v="B21649690002"/>
    <s v="BOD"/>
    <n v="2164969"/>
    <m/>
    <s v="00132012007 DEP.DE CHEQ.AJENOS,RET.DE CAM.,CONCEPTO: EJECUCION DE GARANTIA -CORRECTA INVERSION DE ANTICIPO,DEP.: SEDEM-CREDINFORM , PROCEDENCIA: BANCO UNION S.A., CHEQUE: 4020, FECHA DE EMISION:27/12/2023"/>
    <m/>
    <m/>
    <m/>
    <m/>
    <m/>
    <m/>
    <n v="0"/>
    <n v="273000"/>
    <s v="NO_CONCILIADO"/>
    <m/>
    <m/>
  </r>
  <r>
    <x v="86"/>
    <m/>
    <x v="86"/>
    <x v="231"/>
    <s v="B21649700002"/>
    <s v="BOD"/>
    <n v="2164970"/>
    <m/>
    <s v="00580012001 DEP.DE CHEQ.AJENOS,RET.DE CAM.,CONCEPTO: DEVOLUCION COBRANZA EXTRAJUDICIAL (CNS),DEP.: DEPOSITOS ADUANEROS BOLIVIANOS , PROCEDENCIA: BANCO UNION S.A., CHEQUE: 1266, FECHA DE EMISION:22/12/2023"/>
    <m/>
    <m/>
    <m/>
    <m/>
    <m/>
    <m/>
    <n v="0"/>
    <n v="1189"/>
    <s v="NO_CONCILIADO"/>
    <m/>
    <m/>
  </r>
  <r>
    <x v="43"/>
    <m/>
    <x v="43"/>
    <x v="231"/>
    <s v="B21649710002"/>
    <s v="BOD"/>
    <n v="2164971"/>
    <m/>
    <s v="00132012007 DEP.DE CHEQ.AJENOS,RET.DE CAM.,CONCEPTO: EJECUCION DE GARANTIA CUMPLIMIENTO DE CONTRATO,DEP.: SEDEM-CREDINFORM , PROCEDENCIA: BANCO UNION S.A., CHEQUE: 4019, FECHA DE EMISION:27/12/2023"/>
    <m/>
    <m/>
    <m/>
    <m/>
    <m/>
    <m/>
    <n v="0"/>
    <n v="136500"/>
    <s v="NO_CONCILIADO"/>
    <m/>
    <m/>
  </r>
  <r>
    <x v="43"/>
    <m/>
    <x v="43"/>
    <x v="231"/>
    <s v="B21649750002"/>
    <s v="BOD"/>
    <n v="2164975"/>
    <m/>
    <s v="00132012007 DEP.DE CHEQ.AJENOS,RET.DE CAM.,CONCEPTO: EJECUCION POLIZA DE GARANTIA POR CUMPLIMIENTO DE CONTRATO,DEP.: SEDEM , PROCEDENCIA: BANCO UNION S.A., CHEQUE: 4018, FECHA DE EMISION:27/12/2023"/>
    <m/>
    <m/>
    <m/>
    <m/>
    <m/>
    <m/>
    <n v="0"/>
    <n v="3885"/>
    <s v="NO_CONCILIADO"/>
    <m/>
    <m/>
  </r>
  <r>
    <x v="94"/>
    <m/>
    <x v="94"/>
    <x v="231"/>
    <s v="B21649770002"/>
    <s v="BOD"/>
    <n v="2164977"/>
    <m/>
    <s v="00578012002 DEP.DE CHEQ.AJENOS,RET.DE CAM.,CONCEPTO: REVERSION,DEP.: BOLIVIANA DE AVIACION , PROCEDENCIA: BANCO UNION S.A., CHEQUE: 17434, FECHA DE EMISION:27/12/2023"/>
    <m/>
    <m/>
    <m/>
    <m/>
    <m/>
    <m/>
    <n v="0"/>
    <n v="14887.89"/>
    <s v="NO_CONCILIADO"/>
    <m/>
    <m/>
  </r>
  <r>
    <x v="94"/>
    <m/>
    <x v="94"/>
    <x v="231"/>
    <s v="B21649780002"/>
    <s v="BOD"/>
    <n v="2164978"/>
    <m/>
    <s v="00578012002 DEP.DE CHEQ.AJENOS,RET.DE CAM.,CONCEPTO: REVERSION,DEP.: BOLIVIANA DE AVIACION , PROCEDENCIA: BANCO UNION S.A., CHEQUE: 17435, FECHA DE EMISION:27/12/2023"/>
    <m/>
    <m/>
    <m/>
    <m/>
    <m/>
    <m/>
    <n v="0"/>
    <n v="25722.240000000002"/>
    <s v="NO_CONCILIADO"/>
    <m/>
    <m/>
  </r>
  <r>
    <x v="94"/>
    <m/>
    <x v="94"/>
    <x v="231"/>
    <s v="B21649790002"/>
    <s v="BOD"/>
    <n v="2164979"/>
    <m/>
    <s v="00578012002 DEP.DE CHEQ.AJENOS,RET.DE CAM.,CONCEPTO: REVERSION,DEP.: BOLIVIANA DE AVIACION , PROCEDENCIA: BANCO UNION S.A., CHEQUE: 17436, FECHA DE EMISION:27/12/2023"/>
    <m/>
    <m/>
    <m/>
    <m/>
    <m/>
    <m/>
    <n v="0"/>
    <n v="21620.12"/>
    <s v="NO_CONCILIADO"/>
    <m/>
    <m/>
  </r>
  <r>
    <x v="53"/>
    <m/>
    <x v="53"/>
    <x v="231"/>
    <s v="B21647940002"/>
    <s v="BOD"/>
    <n v="2164794"/>
    <m/>
    <s v="00587012016 DEP.DE CHEQ.AJENOS,RET.DE CAM.,CONCEPTO: YACUIBA-OCTUBRE/23 (PARCIAL),DEP.: E.B.C. , PROCEDENCIA: BANCO UNION S.A., CHEQUE: 2035, FECHA DE EMISION:26/12/2023"/>
    <m/>
    <m/>
    <m/>
    <m/>
    <m/>
    <m/>
    <n v="0"/>
    <n v="2728161.11"/>
    <s v="NO_CONCILIADO"/>
    <m/>
    <m/>
  </r>
  <r>
    <x v="53"/>
    <m/>
    <x v="53"/>
    <x v="231"/>
    <s v="B21647960002"/>
    <s v="BOD"/>
    <n v="2164796"/>
    <m/>
    <s v="00587012013 DEP.DE CHEQ.AJENOS,RET.DE CAM.,CONCEPTO: MUYUPAMPA-OCTUBRE/23,DEP.: E.B.C. , PROCEDENCIA: BANCO UNION S.A., CHEQUE: 2036, FECHA DE EMISION:26/12/2023"/>
    <m/>
    <m/>
    <m/>
    <m/>
    <m/>
    <m/>
    <n v="0"/>
    <n v="5798433.2199999997"/>
    <s v="NO_CONCILIADO"/>
    <m/>
    <m/>
  </r>
  <r>
    <x v="93"/>
    <m/>
    <x v="93"/>
    <x v="231"/>
    <s v="B21648130002"/>
    <s v="BOD"/>
    <n v="2164813"/>
    <m/>
    <s v="00099021001 DEP.DE CHEQ.AJENOS,RET.DE CAM.,CONCEPTO: DEVOLUCION DE PAGO SIN GOCE DE HABER,DEP.: AGENCIA BOLIVIANA DE ENERGIA NUCLEAR , PROCEDENCIA: BANCO UNION S.A., CHEQUE: 642, FECHA DE EMISION:21/12/2023"/>
    <m/>
    <m/>
    <m/>
    <m/>
    <m/>
    <m/>
    <n v="0"/>
    <n v="10835.71"/>
    <s v="NO_CONCILIADO"/>
    <m/>
    <m/>
  </r>
  <r>
    <x v="120"/>
    <m/>
    <x v="120"/>
    <x v="231"/>
    <s v="B21648520002"/>
    <s v="BOD"/>
    <n v="2164852"/>
    <m/>
    <s v="00030011101 DEP.DE CHEQ.AJENOS,RET.DE CAM.,CONCEPTO: DEVOLUCION PASAJES AEREOS C31-1253,DEP.: MJTI , PROCEDENCIA: BANCO UNION S.A., CHEQUE: 1116, FECHA DE EMISION:26/12/2023"/>
    <m/>
    <m/>
    <m/>
    <m/>
    <m/>
    <m/>
    <n v="0"/>
    <n v="652"/>
    <s v="NO_CONCILIADO"/>
    <m/>
    <m/>
  </r>
  <r>
    <x v="120"/>
    <m/>
    <x v="120"/>
    <x v="231"/>
    <s v="B21648540002"/>
    <s v="BOD"/>
    <n v="2164854"/>
    <m/>
    <s v="00030014201 DEP.DE CHEQ.AJENOS,RET.DE CAM.,CONCEPTO: DEVOLUCION PASAJES AEREOS C31-1253-1458-1099,DEP.: MJTI , PROCEDENCIA: BANCO UNION S.A., CHEQUE: 1118, FECHA DE EMISION:26/12/2023"/>
    <m/>
    <m/>
    <m/>
    <m/>
    <m/>
    <m/>
    <n v="0"/>
    <n v="1369"/>
    <s v="NO_CONCILIADO"/>
    <m/>
    <m/>
  </r>
  <r>
    <x v="50"/>
    <m/>
    <x v="50"/>
    <x v="231"/>
    <s v="B21648750002"/>
    <s v="BOD"/>
    <n v="2164875"/>
    <m/>
    <s v="00035031101 DEP.DE CHEQ.AJENOS,RET.DE CAM.,CONCEPTO: DEVOLUCION DE RECURSOS DEL EVENTO &quot;FIPAZ 2023&quot; POR DAÑOS CUANTIFICADOS,DEP.: MEFP-UCPP , PROCEDENCIA: BANCO UNION S.A., CHEQUE: 460, FECHA DE EMISION:22/12/2023"/>
    <m/>
    <m/>
    <m/>
    <m/>
    <m/>
    <m/>
    <n v="0"/>
    <n v="33601.339999999997"/>
    <s v="NO_CONCILIADO"/>
    <m/>
    <m/>
  </r>
  <r>
    <x v="50"/>
    <m/>
    <x v="50"/>
    <x v="231"/>
    <s v="B21648760002"/>
    <s v="BOD"/>
    <n v="2164876"/>
    <m/>
    <s v="00035031101 DEP.DE CHEQ.AJENOS,RET.DE CAM.,CONCEPTO: DEVOLUCION DE RECURSOS DEL EVENTO &quot;JORNADAS ACADEMICAS Y ACTO DE GRADUACION Y EGRESO 1/2023&quot;,DEP.: MEFP-UCPP , PROCEDENCIA: BANCO UNION S.A., CHEQUE: 478, FECHA DE EMISION:26/12/2023"/>
    <m/>
    <m/>
    <m/>
    <m/>
    <m/>
    <m/>
    <n v="0"/>
    <n v="786"/>
    <s v="NO_CONCILIADO"/>
    <m/>
    <m/>
  </r>
  <r>
    <x v="50"/>
    <m/>
    <x v="50"/>
    <x v="231"/>
    <s v="B21648780002"/>
    <s v="BOD"/>
    <n v="2164878"/>
    <m/>
    <s v="00035031101 DEP.DE CHEQ.AJENOS,RET.DE CAM.,CONCEPTO: DEVOLUCION DE RECURSOS DEL EVENTO &quot;DISNEY MUSICAL&quot; POR SERVICIOS ADICIONALES,DEP.: MEFP-UCPP , PROCEDENCIA: BANCO UNION S.A., CHEQUE: 477, FECHA DE EMISION:26/12/2023"/>
    <m/>
    <m/>
    <m/>
    <m/>
    <m/>
    <m/>
    <n v="0"/>
    <n v="735"/>
    <s v="NO_CONCILIADO"/>
    <m/>
    <m/>
  </r>
  <r>
    <x v="50"/>
    <m/>
    <x v="50"/>
    <x v="231"/>
    <s v="B21648790002"/>
    <s v="BOD"/>
    <n v="2164879"/>
    <m/>
    <s v="00035031101 DEP.DE CHEQ.AJENOS,RET.DE CAM.,CONCEPTO: DEVOLUCION DE RECURSOS DEL EVENTO &quot;5 DIAS SOBRE RUEDAS 6° VERSION&quot; POR DAÑOS CUANTIFICADOS,DEP.: MEFP-UCPP , PROCEDENCIA: BANCO UNION S.A., CHEQUE: 475, FECHA DE EMISION:26/12/2023"/>
    <m/>
    <m/>
    <m/>
    <m/>
    <m/>
    <m/>
    <n v="0"/>
    <n v="7913.9"/>
    <s v="NO_CONCILIADO"/>
    <m/>
    <m/>
  </r>
  <r>
    <x v="50"/>
    <m/>
    <x v="50"/>
    <x v="231"/>
    <s v="B21648820002"/>
    <s v="BOD"/>
    <n v="2164882"/>
    <m/>
    <s v="00035031101 DEP.DE CHEQ.AJENOS,RET.DE CAM.,CONCEPTO: DEVOLUCION DE RECURSOS DEL EVENTO &quot;FESTIVAL DE MUSICA&quot; POR SERVICIOS ADICIONALES,DEP.: MEFP-UCPP , PROCEDENCIA: BANCO UNION S.A., CHEQUE: 474, FECHA DE EMISION:26/12/2023"/>
    <m/>
    <m/>
    <m/>
    <m/>
    <m/>
    <m/>
    <n v="0"/>
    <n v="350"/>
    <s v="NO_CONCILIADO"/>
    <m/>
    <m/>
  </r>
  <r>
    <x v="50"/>
    <m/>
    <x v="50"/>
    <x v="231"/>
    <s v="B21648850002"/>
    <s v="BOD"/>
    <n v="2164885"/>
    <m/>
    <s v="00035031101 DEP.DE CHEQ.AJENOS,RET.DE CAM.,CONCEPTO: DEVOLUCION DE RECURSOS DEL EVENTO &quot;FITECTUR 2023&quot; POR NO DEVOLVER 2 PASES DE PARQUEO,DEP.: MEFP-UCPP , PROCEDENCIA: BANCO UNION S.A., CHEQUE: 473, FECHA DE EMISION:26/12/2023"/>
    <m/>
    <m/>
    <m/>
    <m/>
    <m/>
    <m/>
    <n v="0"/>
    <n v="200"/>
    <s v="NO_CONCILIADO"/>
    <m/>
    <m/>
  </r>
  <r>
    <x v="45"/>
    <m/>
    <x v="45"/>
    <x v="231"/>
    <s v="B21648870002"/>
    <s v="BOD"/>
    <n v="2164887"/>
    <m/>
    <s v="00099021001 DEP.DE CHEQ.AJENOS,RET.DE CAM.,CONCEPTO: DEVOLUCION DE SALDOS NO EJECUTADOS PROYECTO FORTALECIMIENTO DE CAPACIDADES EN PRODUCCION PRIMARIA CO,DEP.: GOBIERNO AUTONOMO MUNICIPAL SAIPINA"/>
    <m/>
    <m/>
    <m/>
    <m/>
    <m/>
    <m/>
    <n v="0"/>
    <n v="8817.32"/>
    <s v="NO_CONCILIADO"/>
    <m/>
    <m/>
  </r>
  <r>
    <x v="50"/>
    <m/>
    <x v="50"/>
    <x v="231"/>
    <s v="B21648880002"/>
    <s v="BOD"/>
    <n v="2164888"/>
    <m/>
    <s v="00035031101 DEP.DE CHEQ.AJENOS,RET.DE CAM.,CONCEPTO: DEVOLUCION DE RECURSOS DEL EVENTO &quot;LA JUGUETERIA DE SONRISAS&quot; POR DAÑOS CUANTIFICADOS,DEP.: MEFP-UCPP , PROCEDENCIA: BANCO UNION S.A., CHEQUE: 472, FECHA DE EMISION:26/12/2023"/>
    <m/>
    <m/>
    <m/>
    <m/>
    <m/>
    <m/>
    <n v="0"/>
    <n v="1652"/>
    <s v="NO_CONCILIADO"/>
    <m/>
    <m/>
  </r>
  <r>
    <x v="57"/>
    <m/>
    <x v="57"/>
    <x v="231"/>
    <s v="B21648930002"/>
    <s v="BOD"/>
    <n v="2164893"/>
    <m/>
    <s v="00133012001 DEP.DE CHEQ.AJENOS,RET.DE CAM.,CONCEPTO: CIERRE PREMIOS MENORES GESTION 2023,DEP.: LOTERIA NACIONAL DE B Y S , PROCEDENCIA: BANCO UNION S.A., CHEQUE: 4472, FECHA DE EMISION:22/12/2023"/>
    <m/>
    <m/>
    <m/>
    <m/>
    <m/>
    <m/>
    <n v="0"/>
    <n v="30589"/>
    <s v="CONCILIADO_PARCIAL"/>
    <m/>
    <m/>
  </r>
  <r>
    <x v="50"/>
    <m/>
    <x v="50"/>
    <x v="231"/>
    <s v="B21648900002"/>
    <s v="BOD"/>
    <n v="2164890"/>
    <m/>
    <s v="00035031101 DEP.DE CHEQ.AJENOS,RET.DE CAM.,CONCEPTO: DEVOLUCION DE RECURSOS DEL EVENTO &quot;JOSE ANDREA CONCIERTO SINFONICO&quot; POR DAÑOS CUANTIFICADOS,DEP.: MEFP-UCPP , PROCEDENCIA: BANCO UNION S.A., CHEQUE: 471, FECHA DE EMISION:26/12/2023"/>
    <m/>
    <m/>
    <m/>
    <m/>
    <m/>
    <m/>
    <n v="0"/>
    <n v="2049.9699999999998"/>
    <s v="NO_CONCILIADO"/>
    <m/>
    <m/>
  </r>
  <r>
    <x v="50"/>
    <m/>
    <x v="50"/>
    <x v="231"/>
    <s v="B21648920002"/>
    <s v="BOD"/>
    <n v="2164892"/>
    <m/>
    <s v="00035031101 DEP.DE CHEQ.AJENOS,RET.DE CAM.,CONCEPTO: DEVOLUCION DE RECURSOS DEL EVENTO &quot;NPC BOLIVIA MUSCLESHOW&quot; POR DAÑOS CUANTIFICADOS,DEP.: MEFP-UCPP , PROCEDENCIA: BANCO UNION S.A., CHEQUE: 470, FECHA DE EMISION:26/12/2023"/>
    <m/>
    <m/>
    <m/>
    <m/>
    <m/>
    <m/>
    <n v="0"/>
    <n v="1469.82"/>
    <s v="NO_CONCILIADO"/>
    <m/>
    <m/>
  </r>
  <r>
    <x v="0"/>
    <m/>
    <x v="0"/>
    <x v="231"/>
    <s v="B21649000002"/>
    <s v="BOD"/>
    <n v="2164900"/>
    <m/>
    <s v="00099021001 DEP.DE CHEQ.AJENOS,RET.DE CAM.,CONCEPTO: DEVOLUCION DEL BOLETO BOA 930-1363674379 DE LA GESTION 2023,DEP.: TROPICAL TOURS , PROCEDENCIA: BANCO UNION S.A., CHEQUE: 17227, FECHA DE EMISION:30/11/2023"/>
    <m/>
    <m/>
    <m/>
    <m/>
    <m/>
    <m/>
    <n v="0"/>
    <n v="4281.95"/>
    <s v="NO_CONCILIADO"/>
    <m/>
    <m/>
  </r>
  <r>
    <x v="84"/>
    <m/>
    <x v="84"/>
    <x v="231"/>
    <s v="B21649010002"/>
    <s v="BOD"/>
    <n v="2164901"/>
    <m/>
    <s v="00155012001 DEP.DE CHEQ.AJENOS,RET.DE CAM.,CONCEPTO: DIRECCION DEL NOTARIADO PLURINACIONAL DEVOLUCION INCAPACIDAD TEMPORAL JUNIO/23,DEP.: CAJA PETROLERA DE SALUD , PROCEDENCIA: BANCO UNION S.A., CHEQUE: 21210, FECHA DE EMISION:27/12/2023"/>
    <m/>
    <m/>
    <m/>
    <m/>
    <m/>
    <m/>
    <n v="0"/>
    <n v="3584.4"/>
    <s v="NO_CONCILIADO"/>
    <m/>
    <m/>
  </r>
  <r>
    <x v="94"/>
    <m/>
    <x v="94"/>
    <x v="231"/>
    <s v="B21649020002"/>
    <s v="BOD"/>
    <n v="2164902"/>
    <m/>
    <s v="00578012002 DEP.DE CHEQ.AJENOS,RET.DE CAM.,CONCEPTO: REVERSION,DEP.: BOLIVIANA DE AVIACION , PROCEDENCIA: BANCO UNION S.A., CHEQUE: 17431, FECHA DE EMISION:27/12/2023"/>
    <m/>
    <m/>
    <m/>
    <m/>
    <m/>
    <m/>
    <n v="0"/>
    <n v="46"/>
    <s v="NO_CONCILIADO"/>
    <m/>
    <m/>
  </r>
  <r>
    <x v="106"/>
    <m/>
    <x v="106"/>
    <x v="231"/>
    <s v="B21649030002"/>
    <s v="BOD"/>
    <n v="2164903"/>
    <m/>
    <s v="00309012001 DEP.DE CHEQ.AJENOS,RET.DE CAM.,CONCEPTO: DEVOLUCION,DEP.: AUTORIDAD DE FISCALIZACION DEL JUEGO , PROCEDENCIA: BANCO UNION S.A., CHEQUE: 2815, FECHA DE EMISION:22/12/2023"/>
    <m/>
    <m/>
    <m/>
    <m/>
    <m/>
    <m/>
    <n v="0"/>
    <n v="26.03"/>
    <s v="NO_CONCILIADO"/>
    <m/>
    <m/>
  </r>
  <r>
    <x v="94"/>
    <m/>
    <x v="94"/>
    <x v="231"/>
    <s v="B21649040002"/>
    <s v="BOD"/>
    <n v="2164904"/>
    <m/>
    <s v="00578012002 DEP.DE CHEQ.AJENOS,RET.DE CAM.,CONCEPTO: REVERSION,DEP.: BOLIVIANA DE AVIACION , PROCEDENCIA: BANCO UNION S.A., CHEQUE: 17430, FECHA DE EMISION:26/12/2023"/>
    <m/>
    <m/>
    <m/>
    <m/>
    <m/>
    <m/>
    <n v="0"/>
    <n v="114.05"/>
    <s v="NO_CONCILIADO"/>
    <m/>
    <m/>
  </r>
  <r>
    <x v="94"/>
    <m/>
    <x v="94"/>
    <x v="231"/>
    <s v="B21649060002"/>
    <s v="BOD"/>
    <n v="2164906"/>
    <m/>
    <s v="00578012002 DEP.DE CHEQ.AJENOS,RET.DE CAM.,CONCEPTO: REVERSION,DEP.: BOLIVIANA DE AVIACION , PROCEDENCIA: BANCO UNION S.A., CHEQUE: 17429, FECHA DE EMISION:26/12/2023"/>
    <m/>
    <m/>
    <m/>
    <m/>
    <m/>
    <m/>
    <n v="0"/>
    <n v="174.43"/>
    <s v="NO_CONCILIADO"/>
    <m/>
    <m/>
  </r>
  <r>
    <x v="130"/>
    <m/>
    <x v="130"/>
    <x v="231"/>
    <s v="B21649070002"/>
    <s v="BOD"/>
    <n v="2164907"/>
    <m/>
    <s v="00385014201 DEP.DE CHEQ.AJENOS,RET.DE CAM.,CONCEPTO: ASUSS DEVOLUCION INCAPACIDAD TEMPORAL POR JUNIO /23,DEP.: CAJA PETROLERA DE SALUD , PROCEDENCIA: BANCO UNION S.A., CHEQUE: 21209, FECHA DE EMISION:27/12/2023"/>
    <m/>
    <m/>
    <m/>
    <m/>
    <m/>
    <m/>
    <n v="0"/>
    <n v="889.13"/>
    <s v="NO_CONCILIADO"/>
    <m/>
    <m/>
  </r>
  <r>
    <x v="49"/>
    <m/>
    <x v="49"/>
    <x v="231"/>
    <s v="B21649090002"/>
    <s v="BOD"/>
    <n v="2164909"/>
    <m/>
    <s v="00597019202 DEP.DE CHEQ.AJENOS,RET.DE CAM.,CONCEPTO: YACIMIENTOS DE LITIO BOLIVIANOS DEVOLUCION INCAPACIDAD TEMPORAL JUNIO/23,DEP.: CAJA PETROLERA DE SALUD , PROCEDENCIA: BANCO UNION S.A., CHEQUE: 21208, FECHA DE EMISION:27/12/2023"/>
    <m/>
    <m/>
    <m/>
    <m/>
    <m/>
    <m/>
    <n v="0"/>
    <n v="45144.1"/>
    <s v="NO_CONCILIADO"/>
    <m/>
    <m/>
  </r>
  <r>
    <x v="131"/>
    <m/>
    <x v="131"/>
    <x v="231"/>
    <s v="B21649110002"/>
    <s v="BOD"/>
    <n v="2164911"/>
    <m/>
    <s v="00099021001 DEP.DE CHEQ.AJENOS,RET.DE CAM.,CONCEPTO: AUT AGUA POTABLE Y SANEAMIENTO BASICO DEVOL INCAPACIDAD TEMPORAL JUNIO/23,DEP.: CAJA PETROLERA DE SALUD , PROCEDENCIA: BANCO UNION S.A., CHEQUE: 21207, FECHA DE EMISION:27/12/2023"/>
    <m/>
    <m/>
    <m/>
    <m/>
    <m/>
    <m/>
    <n v="0"/>
    <n v="2633.24"/>
    <s v="NO_CONCILIADO"/>
    <m/>
    <m/>
  </r>
  <r>
    <x v="132"/>
    <m/>
    <x v="132"/>
    <x v="231"/>
    <s v="B21649130002"/>
    <s v="BOD"/>
    <n v="2164913"/>
    <m/>
    <s v="00099021001 DEP.DE CHEQ.AJENOS,RET.DE CAM.,CONCEPTO: AUTORIDAD IMPUGNACION TRIBUTARIA DEVOLUCION INCAPACIDAD TEMPORAL JUNIO/23,DEP.: CAJA PETROLERA DE SALUD , PROCEDENCIA: BANCO UNION S.A., CHEQUE: 21206, FECHA DE EMISION:27/12/2023"/>
    <m/>
    <m/>
    <m/>
    <m/>
    <m/>
    <m/>
    <n v="0"/>
    <n v="739.66"/>
    <s v="NO_CONCILIADO"/>
    <m/>
    <m/>
  </r>
  <r>
    <x v="70"/>
    <m/>
    <x v="70"/>
    <x v="231"/>
    <s v="B21649160002"/>
    <s v="BOD"/>
    <n v="2164916"/>
    <m/>
    <s v="00294014101 DEP.DE CHEQ.AJENOS,RET.DE CAM.,CONCEPTO: UNIV INDIGENA BOL AYMARA TUPAK KATARI DEVOL INCAPACIDAD TEMPORAL JUNIO/23,DEP.: CAJA PETROLERA DE SALUD , PROCEDENCIA: BANCO UNION S.A., CHEQUE: 21205, FECHA DE EMISION:27/12/2023"/>
    <m/>
    <m/>
    <m/>
    <m/>
    <m/>
    <m/>
    <n v="0"/>
    <n v="3273.14"/>
    <s v="NO_CONCILIADO"/>
    <m/>
    <m/>
  </r>
  <r>
    <x v="133"/>
    <m/>
    <x v="133"/>
    <x v="231"/>
    <s v="B21649170002"/>
    <s v="BOD"/>
    <n v="2164917"/>
    <m/>
    <s v="00099021001 DEP.DE CHEQ.AJENOS,RET.DE CAM.,CONCEPTO: AUTORIDAD FISCALIZACION EMPRESAS DEVOLUCION INCAPACIDAD TEMPORAL JUNIO/23,DEP.: CAJA PETROLERA DE SALUD , PROCEDENCIA: BANCO UNION S.A., CHEQUE: 21204, FECHA DE EMISION:27/12/2023"/>
    <m/>
    <m/>
    <m/>
    <m/>
    <m/>
    <m/>
    <n v="0"/>
    <n v="13728.57"/>
    <s v="NO_CONCILIADO"/>
    <m/>
    <m/>
  </r>
  <r>
    <x v="25"/>
    <m/>
    <x v="25"/>
    <x v="231"/>
    <s v="B21649180002"/>
    <s v="BOD"/>
    <n v="2164918"/>
    <m/>
    <s v="00099021001 DEP.DE CHEQ.AJENOS,RET.DE CAM.,CONCEPTO: AGETIC DEVOLUCION INCAPACIDAD TEMPORAL JUNIO /23,DEP.: CAJA PETROLERA DE SALUD , PROCEDENCIA: BANCO UNION S.A., CHEQUE: 21201, FECHA DE EMISION:27/12/2023"/>
    <m/>
    <m/>
    <m/>
    <m/>
    <m/>
    <m/>
    <n v="0"/>
    <n v="2536.38"/>
    <s v="NO_CONCILIADO"/>
    <m/>
    <m/>
  </r>
  <r>
    <x v="69"/>
    <m/>
    <x v="69"/>
    <x v="231"/>
    <s v="B21649190002"/>
    <s v="BOD"/>
    <n v="2164919"/>
    <m/>
    <s v="00099021001 DEP.DE CHEQ.AJENOS,RET.DE CAM.,CONCEPTO: MINISTERIO HIDROCARBUROS DEVOLUCION INCAPACIDAD TEMPORAL JUNIO/23,DEP.: CAJA PETROLERA DE SALUD , PROCEDENCIA: BANCO UNION S.A., CHEQUE: 21200, FECHA DE EMISION:27/12/2023"/>
    <m/>
    <m/>
    <m/>
    <m/>
    <m/>
    <m/>
    <n v="0"/>
    <n v="5896.45"/>
    <s v="NO_CONCILIADO"/>
    <m/>
    <m/>
  </r>
  <r>
    <x v="14"/>
    <m/>
    <x v="14"/>
    <x v="231"/>
    <s v="B21649200002"/>
    <s v="BOD"/>
    <n v="2164920"/>
    <m/>
    <s v="00099021001 DEP.DE CHEQ.AJENOS,RET.DE CAM.,CONCEPTO: CAMARA DE DIPUTADOS DEVOLUCION INCAPACIDAD TEMPORAL JUNIO /23,DEP.: CAJA PETROLERA DE SALUD , PROCEDENCIA: BANCO UNION S.A., CHEQUE: 21211, FECHA DE EMISION:27/12/2023"/>
    <m/>
    <m/>
    <m/>
    <m/>
    <m/>
    <m/>
    <n v="0"/>
    <n v="12881.42"/>
    <s v="NO_CONCILIADO"/>
    <m/>
    <m/>
  </r>
  <r>
    <x v="2"/>
    <m/>
    <x v="2"/>
    <x v="231"/>
    <s v="B21649370002"/>
    <s v="BOD"/>
    <n v="2164937"/>
    <m/>
    <s v="00086031101 DEP.DE CHEQ.AJENOS,RET.DE CAM.,CONCEPTO: INGRESO : SISCO CORRESPONDIENTE MES DE NOVIEMBRE ANMI EL PALMAR,DEP.: ANMI EL PALMAR SERNAP , PROCEDENCIA: BANCO UNION S.A., CHEQUE: 1340, FECHA DE EMISION:14/12/2023"/>
    <m/>
    <m/>
    <m/>
    <m/>
    <m/>
    <m/>
    <n v="0"/>
    <n v="1680"/>
    <s v="NO_CONCILIADO"/>
    <m/>
    <m/>
  </r>
  <r>
    <x v="2"/>
    <m/>
    <x v="2"/>
    <x v="231"/>
    <s v="B21649400002"/>
    <s v="BOD"/>
    <n v="2164940"/>
    <m/>
    <s v="00086031101 DEP.DE CHEQ.AJENOS,RET.DE CAM.,CONCEPTO: INGRESO: SISCO PN CARRASCO MES DE NOVIEMBRE,DEP.: PN CARRASCO SERNAP , PROCEDENCIA: BANCO UNION S.A., CHEQUE: 1570, FECHA DE EMISION:30/11/2023"/>
    <m/>
    <m/>
    <m/>
    <m/>
    <m/>
    <m/>
    <n v="0"/>
    <n v="3865"/>
    <s v="NO_CONCILIADO"/>
    <m/>
    <m/>
  </r>
  <r>
    <x v="40"/>
    <m/>
    <x v="40"/>
    <x v="231"/>
    <s v="B21649450002"/>
    <s v="BOD"/>
    <n v="2164945"/>
    <m/>
    <s v="00291012008 DEP.DE CHEQ.AJENOS,RET.DE CAM.,CONCEPTO: ANDRES JAVIER FLORES ALMANZA,DEP.: BANCO UNION S.A. , PROCEDENCIA: BANCO UNION S.A., CHEQUE: 196953, FECHA DE EMISION:27/12/2023"/>
    <m/>
    <m/>
    <m/>
    <m/>
    <m/>
    <m/>
    <n v="0"/>
    <n v="8282.17"/>
    <s v="NO_CONCILIADO"/>
    <m/>
    <m/>
  </r>
  <r>
    <x v="23"/>
    <m/>
    <x v="23"/>
    <x v="231"/>
    <s v="B21649470002"/>
    <s v="BOD"/>
    <n v="2164947"/>
    <m/>
    <s v="00099021001 DEP.DE CHEQ.AJENOS,RET.DE CAM.,CONCEPTO: VERONICA QUINTEROS CORTEZ,DEP.: BANCO UNION S.A. , PROCEDENCIA: BANCO UNION S.A., CHEQUE: 196952, FECHA DE EMISION:27/12/2023/DJBR"/>
    <m/>
    <m/>
    <m/>
    <m/>
    <m/>
    <m/>
    <n v="0"/>
    <n v="390"/>
    <s v="NO_CONCILIADO"/>
    <m/>
    <m/>
  </r>
  <r>
    <x v="86"/>
    <m/>
    <x v="86"/>
    <x v="231"/>
    <s v="B21649610002"/>
    <s v="BOD"/>
    <n v="2164961"/>
    <m/>
    <s v="00580012001 DEP.DE CHEQ.AJENOS,RET.DE CAM.,CONCEPTO: DÉPOSITOS EN DEMASIA,DEP.: DEPOSITOS ADUANEROS BOLIVIANOS , PROCEDENCIA: BANCO UNION S.A., CHEQUE: 1268, FECHA DE EMISION:27/12/2023"/>
    <m/>
    <m/>
    <m/>
    <m/>
    <m/>
    <m/>
    <n v="0"/>
    <n v="9.93"/>
    <s v="NO_CONCILIADO"/>
    <m/>
    <m/>
  </r>
  <r>
    <x v="86"/>
    <m/>
    <x v="86"/>
    <x v="231"/>
    <s v="B21649670002"/>
    <s v="BOD"/>
    <n v="2164967"/>
    <m/>
    <s v="00580012001 DEP.DE CHEQ.AJENOS,RET.DE CAM.,CONCEPTO: DEVOLUCION COBRANZA EXTRAJUDICIAL,DEP.: DEPOSITOS ADUANEROS BOLIVIANOS , PROCEDENCIA: BANCO UNION S.A., CHEQUE: 1269, FECHA DE EMISION:27/12/2023"/>
    <m/>
    <m/>
    <m/>
    <m/>
    <m/>
    <m/>
    <n v="0"/>
    <n v="9000"/>
    <s v="NO_CONCILIADO"/>
    <m/>
    <m/>
  </r>
  <r>
    <x v="45"/>
    <m/>
    <x v="45"/>
    <x v="231"/>
    <s v="Q19322810002"/>
    <s v="CRV"/>
    <n v="1932281"/>
    <m/>
    <s v="NUMERO DE LIBRETA CUT: 00099021001 OPERACIÓN E75 TRANSFERENCIA DE LA CUENTA FISCAL BUN A LA CUT EN MN TRANSFERENCIA DE FONDOS A SOLICITUD DE: GOBIERNO AUTONOMO MUNICIPAL DE ANTEQUERA, CITE: GAMA-MAE NÂ° 480/2023 CUENTA CUT 3987 LIBRETA NÂ° 00099021001"/>
    <m/>
    <m/>
    <m/>
    <m/>
    <m/>
    <m/>
    <n v="0"/>
    <n v="148955.32"/>
    <s v="NO_CONCILIADO"/>
    <m/>
    <m/>
  </r>
  <r>
    <x v="45"/>
    <m/>
    <x v="45"/>
    <x v="231"/>
    <s v="Q19322820002"/>
    <s v="CRV"/>
    <n v="1932282"/>
    <m/>
    <s v="NUMERO DE LIBRETA CUT: 00099021001 OPERACIÓN E75 TRANSFERENCIA DE LA CUENTA FISCAL BUN A LA CUT EN MN TRANSFERENCIA DE FONDOS A SOLICITUD DE: GOBIERNO AUTONOMO MCPAL. SICAYA CITE:GAMS-MAE NÂ° 325/2023 CUENTA CUT 3987 LIBRETA NÂ° 00099021001"/>
    <m/>
    <m/>
    <m/>
    <m/>
    <m/>
    <m/>
    <n v="0"/>
    <n v="6000"/>
    <s v="NO_CONCILIADO"/>
    <m/>
    <m/>
  </r>
  <r>
    <x v="45"/>
    <m/>
    <x v="45"/>
    <x v="231"/>
    <s v="Q19322830002"/>
    <s v="CRV"/>
    <n v="1932283"/>
    <m/>
    <s v="NUMERO DE LIBRETA CUT: 00099021001 OPERACIÓN E75 TRANSFERENCIA DE LA CUENTA FISCAL BUN A LA CUT EN MN GOBIERNO AUTONOMO MUNICIPAL DE SANTA CRUZ SEGÃN CARTA SECRETARIA MUNICIPAL DE ADMINISTRACION Y FINANZAS OF. SMAF. NÂ° 383/2023 A LA CUENTA ÃNICA DEL TESORO CUT 3987 LIBRETA NÂ° 00099021001"/>
    <m/>
    <m/>
    <m/>
    <m/>
    <m/>
    <m/>
    <n v="0"/>
    <n v="252426.04"/>
    <s v="NO_CONCILIADO"/>
    <m/>
    <m/>
  </r>
  <r>
    <x v="45"/>
    <m/>
    <x v="45"/>
    <x v="231"/>
    <s v="Q19322870002"/>
    <s v="CRV"/>
    <n v="1932287"/>
    <m/>
    <s v="NUMERO DE LIBRETA CUT: 00099021001 OPERACIÓN E75 TRANSFERENCIA DE LA CUENTA FISCAL BUN A LA CUT EN MN TRANSFERENCIA DE FONDOS A SOLICITUD DE: GOB. AUTONOMO DPTAL. COCHABAMBA - CUENTA UNICA GOBERNACION - CUG, CITE: SEDES DIR NÂ° 2068/2023 CUENTA CUT 3987 LIBRETA NÂ° 00099021001"/>
    <m/>
    <m/>
    <m/>
    <m/>
    <m/>
    <m/>
    <n v="0"/>
    <n v="369665.3"/>
    <s v="NO_CONCILIADO"/>
    <m/>
    <m/>
  </r>
  <r>
    <x v="45"/>
    <m/>
    <x v="45"/>
    <x v="231"/>
    <s v="Q19322840002"/>
    <s v="CRV"/>
    <n v="1932284"/>
    <m/>
    <s v="NUMERO DE LIBRETA CUT: 00099021001 OPERACIÓN E75 TRANSFERENCIA DE LA CUENTA FISCAL BUN A LA CUT EN MN GOBIERNO AUTONOMO MUNICIPAL DE SANTA CRUZ SEGÃN CARTA SECRETARIA MUNICIPAL DE ADMINISTRACION Y FINANZAS OF. SMAF. NÂ° 383/2023 A LA CUENTA ÃNICA DEL TESORO CUT 3987 LIBRETA NÂ° 00099021001"/>
    <m/>
    <m/>
    <m/>
    <m/>
    <m/>
    <m/>
    <n v="0"/>
    <n v="202801.72"/>
    <s v="NO_CONCILIADO"/>
    <m/>
    <m/>
  </r>
  <r>
    <x v="45"/>
    <m/>
    <x v="45"/>
    <x v="231"/>
    <s v="Q19322850002"/>
    <s v="CRV"/>
    <n v="1932285"/>
    <m/>
    <s v="NUMERO DE LIBRETA CUT: 00099021001 OPERACIÓN E75 TRANSFERENCIA DE LA CUENTA FISCAL BUN A LA CUT EN MN GOBIERNO AUTONOMO MUNICIPAL DE SANTA CRUZ SEGÃN CARTA SECRETARIA MUNICIPAL DE ADMINISTRACION Y FINANZAS OF. SMAF. NÂ° 383/2023 A LA CUENTA ÃNICA DEL TESORO CUT 3987 LIBRETA NÂ° 00099021001"/>
    <m/>
    <m/>
    <m/>
    <m/>
    <m/>
    <m/>
    <n v="0"/>
    <n v="13021100.869999999"/>
    <s v="NO_CONCILIADO"/>
    <m/>
    <m/>
  </r>
  <r>
    <x v="45"/>
    <m/>
    <x v="45"/>
    <x v="231"/>
    <s v="Q19322860002"/>
    <s v="CRV"/>
    <n v="1932286"/>
    <m/>
    <s v="NUMERO DE LIBRETA CUT: 00099021001 OPERACIÓN E75 TRANSFERENCIA DE LA CUENTA FISCAL BUN A LA CUT EN MN GOBIERNO AUTONOMO MUNICIPAL DE SANTA CRUZ SEGÃN CARTA SECRETARIA MUNICIPAL DE ADMINISTRACION Y FINANZAS OF. SMAF. NÂ° 383/2023 A LA CUENTA ÃNICA DEL TESORO CUT 3987 LIBRETA NÂ° 00099021001"/>
    <m/>
    <m/>
    <m/>
    <m/>
    <m/>
    <m/>
    <n v="0"/>
    <n v="3230448.57"/>
    <s v="NO_CONCILIADO"/>
    <m/>
    <m/>
  </r>
  <r>
    <x v="45"/>
    <m/>
    <x v="45"/>
    <x v="231"/>
    <s v="Q19322880002"/>
    <s v="CRV"/>
    <n v="1932288"/>
    <m/>
    <s v="NUMERO DE LIBRETA CUT: 00099021001 OPERACIÓN E75 TRANSFERENCIA DE LA CUENTA FISCAL BUN A LA CUT EN MN TRANSFERENCIA DE FONDOS A SOLICITUD DE: GOBIERNO AUTONOMO MUNICIPAL DE CHUA COCANI CITE: GAMCH/DAF/212/2023 CUENTA CUT 3987 LIBRETA NÂ° 00099021001"/>
    <m/>
    <m/>
    <m/>
    <m/>
    <m/>
    <m/>
    <n v="0"/>
    <n v="1.82"/>
    <s v="NO_CONCILIADO"/>
    <m/>
    <m/>
  </r>
  <r>
    <x v="78"/>
    <m/>
    <x v="78"/>
    <x v="231"/>
    <s v="Q19322890002"/>
    <s v="CRV"/>
    <n v="1932289"/>
    <m/>
    <s v="NUMERO DE LIBRETA CUT: 00373024105 OPERACIÓN E75 TRANSFERENCIA DE LA CUENTA FISCAL BUN A LA CUT EN MN TRANSFERENCIA DE FONDOS A SOLICITUD DE: GOBIERNO AUTONOMO MUNICIPAL DE CHUA COCANI CITE: GAMCHC/DAF/213/2023 CUENTA CUT 3987 LIBRETA NÂ° 00373024105"/>
    <m/>
    <m/>
    <m/>
    <m/>
    <m/>
    <m/>
    <n v="0"/>
    <n v="847.94"/>
    <s v="NO_CONCILIADO"/>
    <m/>
    <m/>
  </r>
  <r>
    <x v="45"/>
    <m/>
    <x v="45"/>
    <x v="231"/>
    <s v="Q19322900002"/>
    <s v="CRV"/>
    <n v="1932290"/>
    <m/>
    <s v="NUMERO DE LIBRETA CUT: 00099021001 OPERACIÓN E75 TRANSFERENCIA DE LA CUENTA FISCAL BUN A LA CUT EN MN TRANSFERENCIA DE FONDOS A SOLICITUD DE: GOBIERNO AUTONOMO MUNICIPAL DE CHUA COCANI CITE: GAMCHC/DAF/211/2023 CUENTA CUT 3987 LIBRETA NÂ° 00099021001"/>
    <m/>
    <m/>
    <m/>
    <m/>
    <m/>
    <m/>
    <n v="0"/>
    <n v="76.47"/>
    <s v="NO_CONCILIADO"/>
    <m/>
    <m/>
  </r>
  <r>
    <x v="45"/>
    <m/>
    <x v="45"/>
    <x v="231"/>
    <s v="Q19322910002"/>
    <s v="CRV"/>
    <n v="1932291"/>
    <m/>
    <s v="NUMERO DE LIBRETA CUT: 00099021001 OPERACIÓN E75 TRANSFERENCIA DE LA CUENTA FISCAL BUN A LA CUT EN MN TRANSFERENCIA DE FONDOS A SOLICITUD DE: GOBIERNO AUTONOMO MCPAL. AIQUILE CITE:GAMA/DESP/R.O.M./O.E. NÂ° 451/23 CUENTA CUT 3987069001 LIBRETA NÂ° 00099021001"/>
    <m/>
    <m/>
    <m/>
    <m/>
    <m/>
    <m/>
    <n v="0"/>
    <n v="1390.93"/>
    <s v="NO_CONCILIADO"/>
    <m/>
    <m/>
  </r>
  <r>
    <x v="45"/>
    <m/>
    <x v="45"/>
    <x v="231"/>
    <s v="Q19322930002"/>
    <s v="CRV"/>
    <n v="1932293"/>
    <m/>
    <s v="NUMERO DE LIBRETA CUT: 00099021001 OPERACIÓN E75 TRANSFERENCIA DE LA CUENTA FISCAL BUN A LA CUT EN MN TRANSFERENCIA DE FONDOS A SOLICITUD DE: GOBIERNO AUTONOMO MUNICIPAL DE MACHACAMARCA, CITE: GAMM:672/2023 CUENTA CUT 3987 LIBRETA NÂ° 00099021001"/>
    <m/>
    <m/>
    <m/>
    <m/>
    <m/>
    <m/>
    <n v="0"/>
    <n v="2250"/>
    <s v="NO_CONCILIADO"/>
    <m/>
    <m/>
  </r>
  <r>
    <x v="15"/>
    <m/>
    <x v="15"/>
    <x v="231"/>
    <s v="G25331290001"/>
    <s v="CVD"/>
    <n v="2533129"/>
    <m/>
    <s v="COBRO COSTOS DE PAPELERIA SEGUN TRANSFERENCIA DEL EXTERIOR POR ORDEN DE LLAMA GAS S.A. (LIMA PERU) REF.: CRED ND01/2023, NC03/2023 FECHA VALOR 26/12/2023 LIB. 00513062002 YPFB - EXPORTACIÓN DE GLP Y OTROS-BOLIVIANOS"/>
    <m/>
    <m/>
    <m/>
    <m/>
    <m/>
    <m/>
    <n v="50"/>
    <n v="0"/>
    <s v="NO_CONCILIADO"/>
    <m/>
    <m/>
  </r>
  <r>
    <x v="120"/>
    <m/>
    <x v="120"/>
    <x v="231"/>
    <s v="S10791840002"/>
    <s v="CRV"/>
    <n v="1079184"/>
    <m/>
    <s v="||TRANSFERENCIA DE FONDOS S/G. MENSAJE SWIFT NRO. 22040 DE LA FECHA, Y CORREO ELECTRÓNICO REMITIDO POR EL MINISTERIO DE JUSTICIA DE LA FECHA. (SECTOR PÚBLICO) LIBRETA N°00030018027 &quot;MJTI - FORTALECIMIENTO ISTITUCIONAL SIPASSE&quot;. POR CTA. DE AECID."/>
    <m/>
    <m/>
    <m/>
    <m/>
    <m/>
    <m/>
    <n v="0"/>
    <n v="530139.4"/>
    <s v="NO_CONCILIADO"/>
    <m/>
    <m/>
  </r>
  <r>
    <x v="120"/>
    <m/>
    <x v="120"/>
    <x v="231"/>
    <s v="S10792160002"/>
    <s v="CRV"/>
    <n v="1079216"/>
    <m/>
    <s v="||TRANSFERENCIA DE FONDOS S/G MENSAJE SWIFT NRO.22039 EN ATENCION A CORREO ELECTRONICO ENVIADO POR EL MINISTERIO DE JUSTICIA Y TRANSPARENCIA INSTITUCIONAL. A LA CUT LIBRETA N°000300018027 MJTI-FORTALECIMIENTO INSTITUCIONAL SIPPASE, P/CTA. AECID."/>
    <m/>
    <m/>
    <m/>
    <m/>
    <m/>
    <m/>
    <n v="0"/>
    <n v="605873.6"/>
    <s v="NO_CONCILIADO"/>
    <m/>
    <m/>
  </r>
  <r>
    <x v="79"/>
    <m/>
    <x v="79"/>
    <x v="231"/>
    <s v="S10791780003"/>
    <s v="COB"/>
    <n v="1079178"/>
    <m/>
    <s v="||TRANSFERENCIA DE FONDOS SEGÚN MENSAJES SWIFT N°21962 Y 21961 DE LA FECHA Y NOTA CITE: DGAC/3568/2023 (HRE-TGL-9395) DE FECHA 15/06/2023 DE LA DIRECCIÓN GENERAL DE AERONÁUTICA CIVIL. (SECTOR PÚBLICO). DÉBITO DE LA LIBRETA 00117012001 DGAC, REPOSICIÓN DE ÚTILES DE ESCRITORIO."/>
    <m/>
    <m/>
    <m/>
    <m/>
    <m/>
    <m/>
    <n v="50"/>
    <n v="0"/>
    <s v="NO_CONCILIADO"/>
    <m/>
    <m/>
  </r>
  <r>
    <x v="109"/>
    <m/>
    <x v="109"/>
    <x v="231"/>
    <s v="S10791590001"/>
    <s v="COB"/>
    <n v="1079159"/>
    <m/>
    <s v="||REGISTRO COBRO COMISION AVISO ENMIENDA CARTA DE CREDITO STANDBY BS220.- Y EMISION COMP. CONTABLE BS50.- REF: 10000LG000687700 (BCB:SB-R-2021-05) A/F EMPRESA SIDERURGICA DEL MUTUN S/G SWIFT 21945, 26/12/23. LIB:00573012001 EMPR.SIDERURGICA DEL MUTUN - RECURSOS PROPIO REF: COMIS. AVISO SBLC 10000LG000687700"/>
    <m/>
    <m/>
    <m/>
    <m/>
    <m/>
    <m/>
    <n v="270"/>
    <n v="0"/>
    <s v="NO_CONCILIADO"/>
    <m/>
    <m/>
  </r>
  <r>
    <x v="15"/>
    <m/>
    <x v="15"/>
    <x v="231"/>
    <s v="G25337000001"/>
    <s v="CVD"/>
    <n v="2533700"/>
    <m/>
    <s v="COBRO COSTOS DE PAPELERIA POR REGULARIZACION DE TRANSFERENCIA DEL EXTERIOR POR ORDEN DE FID PA LA CACOA YACU CAMABOL RISEC, FECHA VALOR 22/12/2023 REF:FIDEICOMISO PLUSPETROL CAMPOTACO LIB. 00513012007 YPFB - RECURSOS NACIONALIZACIÓN"/>
    <m/>
    <m/>
    <m/>
    <m/>
    <m/>
    <m/>
    <n v="50"/>
    <n v="0"/>
    <s v="NO_CONCILIADO"/>
    <m/>
    <m/>
  </r>
  <r>
    <x v="8"/>
    <m/>
    <x v="8"/>
    <x v="231"/>
    <s v="S10792290001"/>
    <s v="DEV"/>
    <n v="1079229"/>
    <m/>
    <s v="'TRANSFERENCIA DE FONDOS||TRANSFERENCIA DE FONDOS SEGÚN NOTA MEFP/VTCP/DGCP/N°1257/2023 DE LA FECHA ENVIADA POR EL MINISTERIO DE ECONOMÍA Y FINANZAS PÚBLICAS (HRE-TSO-1722), TRANSFERENCIA DE RECURSOS A FAVOR DEL GOBIERNO AUTÓNOMO MUNICIPAL DE EL ALTO. (SECTOR PÚBLICO). DÉBITO DE LA LIB. N°00099037016 BID 3812/BL-BO-GAMEA-BS-DRENAJE PLUVIAL MUNIC. EL ALTO III"/>
    <m/>
    <m/>
    <m/>
    <m/>
    <m/>
    <m/>
    <n v="1462837.58"/>
    <n v="0"/>
    <s v="NO_CONCILIADO"/>
    <m/>
    <m/>
  </r>
  <r>
    <x v="8"/>
    <m/>
    <x v="8"/>
    <x v="231"/>
    <s v="S10792290003"/>
    <s v="COB"/>
    <n v="1079229"/>
    <m/>
    <s v="'TRANSFERENCIA DE FONDOS||TRANSFERENCIA DE FONDOS SEGÚN NOTA MEFP/VTCP/DGCP/N°1257/2023 DE LA FECHA ENVIADA POR EL MINISTERIO DE ECONOMÍA Y FINANZAS PÚBLICAS (HRE-TSO-1722), TRANSFERENCIA DE RECURSOS A FAVOR DEL GOBIERNO AUTÓNOMO MUNICIPAL DE EL ALTO. (SECTOR PÚBLICO). DÉBITO DE LA LIB. N°00099021001 TGN - RECURSOS ORDINARIOS, REPOSICIÓN DE ÚTILES DE ESCRITORIO."/>
    <m/>
    <m/>
    <m/>
    <m/>
    <m/>
    <m/>
    <n v="50"/>
    <n v="0"/>
    <s v="NO_CONCILIADO"/>
    <m/>
    <m/>
  </r>
  <r>
    <x v="15"/>
    <m/>
    <x v="15"/>
    <x v="231"/>
    <s v="S10792310004"/>
    <s v="COB"/>
    <n v="1079231"/>
    <m/>
    <s v="||TRANSFERENCIA DE FONDOS S/G.CITE: MEFP/VTCP/DGPOT/UPCFTGN/N°2093/2023 DE LA FECHA DEL MIN.DE ECONOMIA Y FINANZAS PUBLICAS.(HRE-TSO-1721). DEBITO DE LA LIBRETA N°00513012007 YPFB RECURSOS NACIONALIZACIÓN. REPOSICION UTILES DE ESCRITORIO."/>
    <m/>
    <m/>
    <m/>
    <m/>
    <m/>
    <m/>
    <n v="50"/>
    <n v="0"/>
    <s v="NO_CONCILIADO"/>
    <m/>
    <m/>
  </r>
  <r>
    <x v="15"/>
    <m/>
    <x v="15"/>
    <x v="231"/>
    <s v="S10792310001"/>
    <s v="DEV"/>
    <n v="1079231"/>
    <m/>
    <s v="||TRANSFERENCIA DE FONDOS S/G.CITE: MEFP/VTCP/DGPOT/UPCFTGN/N°2093/2023 DE LA FECHA DEL MIN.DE ECONOMIA Y FINANZAS PUBLICAS.(HRE-TSO-1721). DEBITO DE LA LIBRETA N°00513012015 YPFB - HEROES DEL CHACO - BS. (VENTA DIVISAS)"/>
    <m/>
    <m/>
    <m/>
    <m/>
    <m/>
    <m/>
    <n v="399236297.51999998"/>
    <n v="0"/>
    <s v="NO_CONCILIADO"/>
    <m/>
    <m/>
  </r>
  <r>
    <x v="26"/>
    <m/>
    <x v="26"/>
    <x v="231"/>
    <s v="I01179660002"/>
    <s v="CRV"/>
    <n v="117966"/>
    <m/>
    <s v="TRANSFERENCIA AUTOMATICA SEGUN INSTRUCCION DEL MINISTERIO DE ECONOMIA Y FINANZAS PUBLICAS LIBRETA 00253014315 EMAGUA - FONDOS DE DISPOSICION KFW PACC II"/>
    <m/>
    <m/>
    <m/>
    <m/>
    <m/>
    <m/>
    <n v="0"/>
    <n v="90231.47"/>
    <s v="NO_CONCILIADO"/>
    <m/>
    <m/>
  </r>
  <r>
    <x v="26"/>
    <m/>
    <x v="26"/>
    <x v="231"/>
    <s v="F0015234"/>
    <s v="NTE"/>
    <n v="7322440"/>
    <m/>
    <s v="A:00253014312 TRANSFERENCIA DE SALDOS NO UTILIZADOS PARA EL CIERRE DE FONDO ROTATIVO GESTIÓN 2023. DE ACUERDO A INSTRUCTIVO DE CIERRE 2023."/>
    <m/>
    <m/>
    <m/>
    <m/>
    <m/>
    <m/>
    <n v="0"/>
    <n v="28259.02"/>
    <s v="CONCILIADO_PARCIAL"/>
    <m/>
    <m/>
  </r>
  <r>
    <x v="76"/>
    <m/>
    <x v="76"/>
    <x v="232"/>
    <s v="O21653210002"/>
    <s v="BOD"/>
    <n v="2165321"/>
    <m/>
    <s v="00010011101 DEPOSITO DE EFECTIVO, DEPOSITANTE: MINISTERIO DE RELACIONES EXTERIORES, CONCEPTO: DEVOLUCION SALDO NO EJECUTADO C31-1880, CUENTA DE DEPOSITO: CUENTA UNICA DEL TESORO"/>
    <m/>
    <m/>
    <m/>
    <m/>
    <m/>
    <m/>
    <n v="0"/>
    <n v="3422.06"/>
    <s v="NO_CONCILIADO"/>
    <m/>
    <m/>
  </r>
  <r>
    <x v="3"/>
    <m/>
    <x v="3"/>
    <x v="232"/>
    <s v="O21653340002"/>
    <s v="BOD"/>
    <n v="2165334"/>
    <m/>
    <s v="00344012001 DEPOSITO DE EFECTIVO, DEPOSITANTE: IPELC, CONCEPTO: DEVOLUCION, CUENTA DE DEPOSITO: CUENTA UNICA DEL TESORO"/>
    <m/>
    <m/>
    <m/>
    <m/>
    <m/>
    <m/>
    <n v="0"/>
    <n v="50"/>
    <s v="NO_CONCILIADO"/>
    <m/>
    <m/>
  </r>
  <r>
    <x v="41"/>
    <m/>
    <x v="41"/>
    <x v="232"/>
    <s v="O21653370002"/>
    <s v="BOD"/>
    <n v="2165337"/>
    <m/>
    <s v="00046171101 DEPOSITO DE EFECTIVO, DEPOSITANTE: IMP BEAMAR, CONCEPTO: SANCION REINSCRIPCION SEGUN RESOLUCION ADMINISTRATIVA N S/252/2023, CUENTA DE DEPOSITO: CUENTA UNICA DEL TESORO"/>
    <m/>
    <m/>
    <m/>
    <m/>
    <m/>
    <m/>
    <n v="0"/>
    <n v="840"/>
    <s v="NO_CONCILIADO"/>
    <m/>
    <m/>
  </r>
  <r>
    <x v="68"/>
    <m/>
    <x v="68"/>
    <x v="232"/>
    <s v="O21653380002"/>
    <s v="BOD"/>
    <n v="2165338"/>
    <m/>
    <s v="00081011101 DEPOSITO DE EFECTIVO, DEPOSITANTE: JESSICA MORALES YUJRA, CONCEPTO: REPOSICION DE GAFETE Y CREDENCIAL, CUENTA DE DEPOSITO: CUENTA UNICA DEL TESORO"/>
    <m/>
    <m/>
    <m/>
    <m/>
    <m/>
    <m/>
    <n v="0"/>
    <n v="25"/>
    <s v="NO_CONCILIADO"/>
    <m/>
    <m/>
  </r>
  <r>
    <x v="82"/>
    <m/>
    <x v="82"/>
    <x v="232"/>
    <s v="O21653600002"/>
    <s v="BOD"/>
    <n v="2165360"/>
    <m/>
    <s v="00595012002 DEPOSITO DE EFECTIVO, DEPOSITANTE: GESTORA PUBLICA DE LA SEGURIDAD SOCIAL, CONCEPTO: DEVOLUCION DE PASAJES Y VIATICOS, CUENTA DE DEPOSITO: CUENTA UNICA DEL TESORO"/>
    <m/>
    <m/>
    <m/>
    <m/>
    <m/>
    <m/>
    <n v="0"/>
    <n v="1882.5"/>
    <s v="CONCILIADO_PARCIAL"/>
    <m/>
    <m/>
  </r>
  <r>
    <x v="82"/>
    <m/>
    <x v="82"/>
    <x v="232"/>
    <s v="O21653770002"/>
    <s v="BOD"/>
    <n v="2165377"/>
    <m/>
    <s v="00595012002 DEPOSITO DE EFECTIVO, DEPOSITANTE: ALFREDO CRUZ ROJAS, CONCEPTO: DEVOLUCION DE RECURSOS EJECUTADOS EN EL SERVICIO DE CURRIER POR EL ENVIO DE MATERIAL DE ESCRITORIO, CUENTA DE DEPOSITO: CUENTA UNICA DEL TESORO"/>
    <m/>
    <m/>
    <m/>
    <m/>
    <m/>
    <m/>
    <n v="0"/>
    <n v="5965.7"/>
    <s v="NO_CONCILIADO"/>
    <m/>
    <m/>
  </r>
  <r>
    <x v="80"/>
    <m/>
    <x v="80"/>
    <x v="232"/>
    <s v="O21654280002"/>
    <s v="BOD"/>
    <n v="2165428"/>
    <m/>
    <s v="00016011101 DEPOSITO DE EFECTIVO, DEPOSITANTE: YANETH FRIDA CONDE KANTUTA, CONCEPTO: DEVOLUCION DE VIATICOS, CUENTA DE DEPOSITO: CUENTA UNICA DEL TESORO"/>
    <m/>
    <m/>
    <m/>
    <m/>
    <m/>
    <m/>
    <n v="0"/>
    <n v="1144"/>
    <s v="NO_CONCILIADO"/>
    <m/>
    <m/>
  </r>
  <r>
    <x v="85"/>
    <m/>
    <x v="85"/>
    <x v="232"/>
    <s v="O21654470002"/>
    <s v="BOD"/>
    <n v="2165447"/>
    <m/>
    <s v="00190012002 DEPOSITO DE EFECTIVO, DEPOSITANTE: SERVICIO GEOLOGICO MINERO, CONCEPTO: COMISION POR LA TRANSFERENCIA DE RECURSOS CONFORME LEY N° 535, CUENTA DE DEPOSITO: CUENTA UNICA DEL TESORO"/>
    <m/>
    <m/>
    <m/>
    <m/>
    <m/>
    <m/>
    <n v="0"/>
    <n v="60"/>
    <s v="NO_CONCILIADO"/>
    <m/>
    <m/>
  </r>
  <r>
    <x v="3"/>
    <m/>
    <x v="3"/>
    <x v="232"/>
    <s v="O21655030002"/>
    <s v="BOD"/>
    <n v="2165503"/>
    <m/>
    <s v="00344012001 DEPOSITO DE EFECTIVO, DEPOSITANTE: IPELC, CONCEPTO: DEVOLUCION, CUENTA DE DEPOSITO: CUENTA UNICA DEL TESORO"/>
    <m/>
    <m/>
    <m/>
    <m/>
    <m/>
    <m/>
    <n v="0"/>
    <n v="43.2"/>
    <s v="CONCILIADO_PARCIAL"/>
    <m/>
    <m/>
  </r>
  <r>
    <x v="3"/>
    <m/>
    <x v="3"/>
    <x v="232"/>
    <s v="O21655060002"/>
    <s v="BOD"/>
    <n v="2165506"/>
    <m/>
    <s v="00344012001 DEPOSITO DE EFECTIVO, DEPOSITANTE: IPELC, CONCEPTO: DEVOLUCION, CUENTA DE DEPOSITO: CUENTA UNICA DEL TESORO"/>
    <m/>
    <m/>
    <m/>
    <m/>
    <m/>
    <m/>
    <n v="0"/>
    <n v="36.01"/>
    <s v="CONCILIADO_PARCIAL"/>
    <m/>
    <m/>
  </r>
  <r>
    <x v="3"/>
    <m/>
    <x v="3"/>
    <x v="232"/>
    <s v="O21655080002"/>
    <s v="BOD"/>
    <n v="2165508"/>
    <m/>
    <s v="00344012001 DEPOSITO DE EFECTIVO, DEPOSITANTE: IPELC, CONCEPTO: DEVOLUCION, CUENTA DE DEPOSITO: CUENTA UNICA DEL TESORO"/>
    <m/>
    <m/>
    <m/>
    <m/>
    <m/>
    <m/>
    <n v="0"/>
    <n v="36.01"/>
    <s v="CONCILIADO_PARCIAL"/>
    <m/>
    <m/>
  </r>
  <r>
    <x v="99"/>
    <m/>
    <x v="99"/>
    <x v="232"/>
    <s v="O21655110002"/>
    <s v="BOD"/>
    <n v="2165511"/>
    <m/>
    <s v="00292032001 DEPOSITO DE EFECTIVO, DEPOSITANTE: ANA ROXANA CHUYMA TICONA, CONCEPTO: DEVOLUCION DE PAGO EN DEMASIA C31 569, CUENTA DE DEPOSITO: CUENTA UNICA DEL TESORO"/>
    <m/>
    <m/>
    <m/>
    <m/>
    <m/>
    <m/>
    <n v="0"/>
    <n v="20"/>
    <s v="NO_CONCILIADO"/>
    <m/>
    <m/>
  </r>
  <r>
    <x v="41"/>
    <m/>
    <x v="41"/>
    <x v="232"/>
    <s v="O21655120002"/>
    <s v="BOD"/>
    <n v="2165512"/>
    <m/>
    <s v="00046171101 DEPOSITO DE EFECTIVO, DEPOSITANTE: EQUIPAMED, CONCEPTO: MULTA POR REINSCRIPCION, CUENTA DE DEPOSITO: CUENTA UNICA DEL TESORO"/>
    <m/>
    <m/>
    <m/>
    <m/>
    <m/>
    <m/>
    <n v="0"/>
    <n v="6000"/>
    <s v="NO_CONCILIADO"/>
    <m/>
    <m/>
  </r>
  <r>
    <x v="2"/>
    <m/>
    <x v="2"/>
    <x v="232"/>
    <s v="O21655190002"/>
    <s v="BOD"/>
    <n v="2165519"/>
    <m/>
    <s v="00086031101 DEPOSITO DE EFECTIVO, DEPOSITANTE: DANIR VACA NUÑEZ - SERNAP, CONCEPTO: INGRESO: FONDOS NO UTILIZADOS, CUENTA DE DEPOSITO: CUENTA UNICA DEL TESORO"/>
    <m/>
    <m/>
    <m/>
    <m/>
    <m/>
    <m/>
    <n v="0"/>
    <n v="1500"/>
    <s v="NO_CONCILIADO"/>
    <m/>
    <m/>
  </r>
  <r>
    <x v="80"/>
    <m/>
    <x v="80"/>
    <x v="232"/>
    <s v="O21655220002"/>
    <s v="BOD"/>
    <n v="2165522"/>
    <m/>
    <s v="00099021001 DEPOSITO DE EFECTIVO, DEPOSITANTE: MINISTERIO DE EDUCACION, CONCEPTO: DEVOLUCION DE DUODECIMA DE AGUINALDO, CUENTA DE DEPOSITO: CUENTA UNICA DEL TESORO"/>
    <m/>
    <m/>
    <m/>
    <m/>
    <m/>
    <m/>
    <n v="0"/>
    <n v="38.51"/>
    <s v="NO_CONCILIADO"/>
    <m/>
    <m/>
  </r>
  <r>
    <x v="65"/>
    <m/>
    <x v="65"/>
    <x v="232"/>
    <s v="O21655250002"/>
    <s v="BOD"/>
    <n v="2165525"/>
    <m/>
    <s v="00066047003 DEPOSITO DE EFECTIVO, DEPOSITANTE: AMERICA PATRICIA RIOS CAMACHO, CONCEPTO: DOS DIAS DE DESCUENTO MES DE AGOSTO - DEVOLUCION, CUENTA DE DEPOSITO: CUENTA UNICA DEL TESORO"/>
    <m/>
    <m/>
    <m/>
    <m/>
    <m/>
    <m/>
    <n v="0"/>
    <n v="950.53"/>
    <s v="NO_CONCILIADO"/>
    <m/>
    <m/>
  </r>
  <r>
    <x v="65"/>
    <m/>
    <x v="65"/>
    <x v="232"/>
    <s v="O21655270002"/>
    <s v="BOD"/>
    <n v="2165527"/>
    <m/>
    <s v="00066047003 DEPOSITO DE EFECTIVO, DEPOSITANTE: AMERICA PATRICIA RIOS CAMACHO, CONCEPTO: UN DIA DE DESCUENTO MES DE SEPTIEMBRE - DEVOLUCION, CUENTA DE DEPOSITO: CUENTA UNICA DEL TESORO"/>
    <m/>
    <m/>
    <m/>
    <m/>
    <m/>
    <m/>
    <n v="0"/>
    <n v="475.27"/>
    <s v="NO_CONCILIADO"/>
    <m/>
    <m/>
  </r>
  <r>
    <x v="0"/>
    <m/>
    <x v="0"/>
    <x v="232"/>
    <s v="O21655340002"/>
    <s v="BOD"/>
    <n v="2165534"/>
    <m/>
    <s v="00099021001 DEPOSITO DE EFECTIVO, DEPOSITANTE: FERNANDEZ VALVERDE MARCOS, CONCEPTO: PAGO POR DEVOLUCION PARCIAL DE PASAJES DE MARCOS FERNANDEZ VALVERDE C-31 674, CUENTA DE DEPOSITO: CUENTA UNICA DEL TESORO"/>
    <m/>
    <m/>
    <m/>
    <m/>
    <m/>
    <m/>
    <n v="0"/>
    <n v="1017"/>
    <s v="NO_CONCILIADO"/>
    <m/>
    <m/>
  </r>
  <r>
    <x v="134"/>
    <m/>
    <x v="134"/>
    <x v="232"/>
    <s v="O21655350002"/>
    <s v="BOD"/>
    <n v="2165535"/>
    <m/>
    <s v="00288012001 DEPOSITO DE EFECTIVO, DEPOSITANTE: SERVICIO NACIONAL DE RIEGO, CONCEPTO: CURSO WEBINAR OBTENCION COLECTIVOS PARA EL SECTOR AGROPECUARIO, CUENTA DE DEPOSITO: CUENTA UNICA DEL TESORO"/>
    <m/>
    <m/>
    <m/>
    <m/>
    <m/>
    <m/>
    <n v="0"/>
    <n v="480"/>
    <s v="NO_CONCILIADO"/>
    <m/>
    <m/>
  </r>
  <r>
    <x v="134"/>
    <m/>
    <x v="134"/>
    <x v="232"/>
    <s v="O21655360002"/>
    <s v="BOD"/>
    <n v="2165536"/>
    <m/>
    <s v="00288012001 DEPOSITO DE EFECTIVO, DEPOSITANTE: SERVICIO NACIONAL DE RIEGO, CONCEPTO: CURSO VIRTUAL - SERVICIO DE ACOMPAÑAMIENTO Y ASISTENCIA, CUENTA DE DEPOSITO: CUENTA UNICA DEL TESORO"/>
    <m/>
    <m/>
    <m/>
    <m/>
    <m/>
    <m/>
    <n v="0"/>
    <n v="1500"/>
    <s v="NO_CONCILIADO"/>
    <m/>
    <m/>
  </r>
  <r>
    <x v="48"/>
    <m/>
    <x v="48"/>
    <x v="232"/>
    <s v="O21655370002"/>
    <s v="BOD"/>
    <n v="2165537"/>
    <m/>
    <s v="00099021001 DEPOSITO DE EFECTIVO, DEPOSITANTE: CHIRINOS GUARACHI FERNANDO, CONCEPTO: PAGO POR CONCEPTO DE DEVOLUCION PARCIAL DE PASAJE DE CHIRINOS FERNANDO C-31 1782, CUENTA DE DEPOSITO: CUENTA UNICA DEL TESORO/DJBR"/>
    <m/>
    <m/>
    <m/>
    <m/>
    <m/>
    <m/>
    <n v="0"/>
    <n v="441"/>
    <s v="NO_CONCILIADO"/>
    <m/>
    <m/>
  </r>
  <r>
    <x v="0"/>
    <m/>
    <x v="0"/>
    <x v="232"/>
    <s v="O21655380002"/>
    <s v="BOD"/>
    <n v="2165538"/>
    <m/>
    <s v="00099021001 DEPOSITO DE EFECTIVO, DEPOSITANTE: JUAN PABLO CORDERO ROMERO, CONCEPTO: DEVOLUCION DE PAGO DE HABERES POR 11 DIAS INDEBIDO DEL MES DE JULIO 2023, CUENTA DE DEPOSITO: CUENTA UNICA DEL TESORO"/>
    <m/>
    <m/>
    <m/>
    <m/>
    <m/>
    <m/>
    <n v="0"/>
    <n v="0.15"/>
    <s v="NO_CONCILIADO"/>
    <m/>
    <m/>
  </r>
  <r>
    <x v="41"/>
    <m/>
    <x v="41"/>
    <x v="232"/>
    <s v="O21655390002"/>
    <s v="BOD"/>
    <n v="2165539"/>
    <m/>
    <s v="00046171101 DEPOSITO DE EFECTIVO, DEPOSITANTE: SALVATIERRA-MEDICAL (S-MEDICAL)SRL, CONCEPTO: MULTA, CUENTA DE DEPOSITO: CUENTA UNICA DEL TESORO"/>
    <m/>
    <m/>
    <m/>
    <m/>
    <m/>
    <m/>
    <n v="0"/>
    <n v="500"/>
    <s v="NO_CONCILIADO"/>
    <m/>
    <m/>
  </r>
  <r>
    <x v="134"/>
    <m/>
    <x v="134"/>
    <x v="232"/>
    <s v="O21655400002"/>
    <s v="BOD"/>
    <n v="2165540"/>
    <m/>
    <s v="00288012001 DEPOSITO DE EFECTIVO, DEPOSITANTE: SERVICIO NACIONAL DE RIEGO, CONCEPTO: CURSO DE EXPERTICIA GESTION Y FORMULACION DE PROYECTOS DE RIEGO CON EMBALSES A NIVEL ITCPS 4 MODULOS, CUENTA DE DEPOSITO: CUENTA UNICA DEL TESORO"/>
    <m/>
    <m/>
    <m/>
    <m/>
    <m/>
    <m/>
    <n v="0"/>
    <n v="9280.5"/>
    <s v="NO_CONCILIADO"/>
    <m/>
    <m/>
  </r>
  <r>
    <x v="80"/>
    <m/>
    <x v="80"/>
    <x v="232"/>
    <s v="O21655410002"/>
    <s v="BOD"/>
    <n v="2165541"/>
    <m/>
    <s v="00016011101 DEPOSITO DE EFECTIVO, DEPOSITANTE: NANCY VERA SOTO, CONCEPTO: DEVOLUCION FS DEL MES DE SEPTIEMBRE /2022 POR REVERSION DE NANCY VERA SOTO, CUENTA DE DEPOSITO: CUENTA UNICA DEL TESORO"/>
    <m/>
    <m/>
    <m/>
    <m/>
    <m/>
    <m/>
    <n v="0"/>
    <n v="32.06"/>
    <s v="NO_CONCILIADO"/>
    <m/>
    <m/>
  </r>
  <r>
    <x v="134"/>
    <m/>
    <x v="134"/>
    <x v="232"/>
    <s v="O21655420002"/>
    <s v="BOD"/>
    <n v="2165542"/>
    <m/>
    <s v="00288012001 DEPOSITO DE EFECTIVO, DEPOSITANTE: SERVICIO NACIONAL DE RIEGO, CONCEPTO: CURSO ABRO 3.1 SENARI, CUENTA DE DEPOSITO: CUENTA UNICA DEL TESORO"/>
    <m/>
    <m/>
    <m/>
    <m/>
    <m/>
    <m/>
    <n v="0"/>
    <n v="5260"/>
    <s v="NO_CONCILIADO"/>
    <m/>
    <m/>
  </r>
  <r>
    <x v="80"/>
    <m/>
    <x v="80"/>
    <x v="232"/>
    <s v="O21655430002"/>
    <s v="BOD"/>
    <n v="2165543"/>
    <m/>
    <s v="00016011101 DEPOSITO DE EFECTIVO, DEPOSITANTE: NANCY VERA SOTO, CONCEPTO: DEVOLUCION FCI DEL MES DE SEPTIEMBRE /2022 POR REVERSION DE NANCY VERA SOTO, CUENTA DE DEPOSITO: CUENTA UNICA DEL TESORO"/>
    <m/>
    <m/>
    <m/>
    <m/>
    <m/>
    <m/>
    <n v="0"/>
    <n v="127.49"/>
    <s v="NO_CONCILIADO"/>
    <m/>
    <m/>
  </r>
  <r>
    <x v="134"/>
    <m/>
    <x v="134"/>
    <x v="232"/>
    <s v="O21655450002"/>
    <s v="BOD"/>
    <n v="2165545"/>
    <m/>
    <s v="00288012001 DEPOSITO DE EFECTIVO, DEPOSITANTE: SERVICIO NACIONAL DE RIEGO, CONCEPTO: CURSO SIG MOVIL PARA OBETNCION DE DATOS TECNICOS EN PROYECTOS DE RIEGO Y RECURSOS HIDRICOS, CUENTA DE DEPOSITO: CUENTA UNICA DEL TESORO"/>
    <m/>
    <m/>
    <m/>
    <m/>
    <m/>
    <m/>
    <n v="0"/>
    <n v="2090"/>
    <s v="NO_CONCILIADO"/>
    <m/>
    <m/>
  </r>
  <r>
    <x v="134"/>
    <m/>
    <x v="134"/>
    <x v="232"/>
    <s v="O21655460002"/>
    <s v="BOD"/>
    <n v="2165546"/>
    <m/>
    <s v="00288012001 DEPOSITO DE EFECTIVO, DEPOSITANTE: SERVICIO NACIONAL DE RIEGO, CONCEPTO: CURSO WEBINAR: EQUIPAMIENTO, INSTALACION Y OPERACION DE SISTEMAS DE RIEGO, CUENTA DE DEPOSITO: CUENTA UNICA DEL TESORO"/>
    <m/>
    <m/>
    <m/>
    <m/>
    <m/>
    <m/>
    <n v="0"/>
    <n v="6850"/>
    <s v="NO_CONCILIADO"/>
    <m/>
    <m/>
  </r>
  <r>
    <x v="102"/>
    <m/>
    <x v="102"/>
    <x v="232"/>
    <s v="O21655550002"/>
    <s v="BOD"/>
    <n v="2165555"/>
    <m/>
    <s v="00594012001 DEPOSITO DE EFECTIVO, DEPOSITANTE: ISRAEL HUMBERTO AGUILAR BAZAN, CONCEPTO: DEVOLUCION PARCIAL DEL C-31 N°110 DE LOS GASTOS DE FUNCIONAMIENTO DE PUERTO ARICA, CUENTA DE DEPOSITO: CUENTA UNICA DEL TESORO"/>
    <m/>
    <m/>
    <m/>
    <m/>
    <m/>
    <m/>
    <n v="0"/>
    <n v="16939.27"/>
    <s v="NO_CONCILIADO"/>
    <m/>
    <m/>
  </r>
  <r>
    <x v="102"/>
    <m/>
    <x v="102"/>
    <x v="232"/>
    <s v="O21655560002"/>
    <s v="BOD"/>
    <n v="2165556"/>
    <m/>
    <s v="00594012001 DEPOSITO DE EFECTIVO, DEPOSITANTE: ISRAEL HUMBERTO AGUILAR BAZAN, CONCEPTO: DEVOLUCION PARCIAL DEL C-31 N°111 DE LOS GASTOS DE FUNCIONAMIENTO DE PUERTO ARICA, CUENTA DE DEPOSITO: CUENTA UNICA DEL TESORO"/>
    <m/>
    <m/>
    <m/>
    <m/>
    <m/>
    <m/>
    <n v="0"/>
    <n v="14296.86"/>
    <s v="NO_CONCILIADO"/>
    <m/>
    <m/>
  </r>
  <r>
    <x v="102"/>
    <m/>
    <x v="102"/>
    <x v="232"/>
    <s v="O21655590002"/>
    <s v="BOD"/>
    <n v="2165559"/>
    <m/>
    <s v="00594012001 DEPOSITO DE EFECTIVO, DEPOSITANTE: ISRAEL HUMBERTO AGUILAR BAZAN, CONCEPTO: DEVOLUCION TOTAL DEL C-31 N°109 CORRESPONDIENTE A GATE OUT Y TRANSPORTE DEL PUERTO ARICA, CUENTA DE DEPOSITO: CUENTA UNICA DEL TESORO"/>
    <m/>
    <m/>
    <m/>
    <m/>
    <m/>
    <m/>
    <n v="0"/>
    <n v="69600"/>
    <s v="NO_CONCILIADO"/>
    <m/>
    <m/>
  </r>
  <r>
    <x v="102"/>
    <m/>
    <x v="102"/>
    <x v="232"/>
    <s v="O21655640002"/>
    <s v="BOD"/>
    <n v="2165564"/>
    <m/>
    <s v="00594012001 DEPOSITO DE EFECTIVO, DEPOSITANTE: JULIO CESAR GUERRERO ARRAYA, CONCEPTO: DEVOLUCION PARCIAL DEL C-31 N°1569 CORRESPONDIENTE A GATE OUT Y TRANSPORTE DEL PUERTO ARICA, CUENTA DE DEPOSITO: CUENTA UNICA DEL TESORO"/>
    <m/>
    <m/>
    <m/>
    <m/>
    <m/>
    <m/>
    <n v="0"/>
    <n v="43800.6"/>
    <s v="NO_CONCILIADO"/>
    <m/>
    <m/>
  </r>
  <r>
    <x v="108"/>
    <m/>
    <x v="108"/>
    <x v="232"/>
    <s v="O21655680002"/>
    <s v="BOD"/>
    <n v="2165568"/>
    <m/>
    <s v="00053014101 DEPOSITO DE EFECTIVO, DEPOSITANTE: MCDYD CRISTOBAL SISCO RIOJA, CONCEPTO: DEVOLUCION REPOSICION DE GASTOS, CUENTA DE DEPOSITO: CUENTA UNICA DEL TESORO"/>
    <m/>
    <m/>
    <m/>
    <m/>
    <m/>
    <m/>
    <n v="0"/>
    <n v="2619"/>
    <s v="NO_CONCILIADO"/>
    <m/>
    <m/>
  </r>
  <r>
    <x v="97"/>
    <m/>
    <x v="97"/>
    <x v="232"/>
    <s v="O21655730002"/>
    <s v="BOD"/>
    <n v="2165573"/>
    <m/>
    <s v="00099021001 DEPOSITO DE EFECTIVO, DEPOSITANTE: ROLY DANIEL SALDIA PUERTA, CONCEPTO: DEVOLUCION DE BONO FRONTERA PAGADO EN DEMASIA, CUENTA DE DEPOSITO: CUENTA UNICA DEL TESORO/DJBR"/>
    <m/>
    <m/>
    <m/>
    <m/>
    <m/>
    <m/>
    <n v="0"/>
    <n v="2724"/>
    <s v="NO_CONCILIADO"/>
    <m/>
    <m/>
  </r>
  <r>
    <x v="41"/>
    <m/>
    <x v="41"/>
    <x v="232"/>
    <s v="O21655780002"/>
    <s v="BOD"/>
    <n v="2165578"/>
    <m/>
    <s v="00046058003 DEPOSITO DE EFECTIVO, DEPOSITANTE: CARLOS ABRAHAN CABERO FERNANDEZ, CONCEPTO: DEPÓSITO EN CALIDAD DE DEVOLUCION DE FONDOS EN AVANCE, CUENTA DE DEPOSITO: CUENTA UNICA DEL TESORO"/>
    <m/>
    <m/>
    <m/>
    <m/>
    <m/>
    <m/>
    <n v="0"/>
    <n v="4"/>
    <s v="NO_CONCILIADO"/>
    <m/>
    <m/>
  </r>
  <r>
    <x v="100"/>
    <m/>
    <x v="100"/>
    <x v="232"/>
    <s v="O21655840002"/>
    <s v="BOD"/>
    <n v="2165584"/>
    <m/>
    <s v="00222012001 DEPOSITO DE EFECTIVO, DEPOSITANTE: INIAF (CONTABILIDAD), CONCEPTO: DEVOLUCION DE SALDOS EN DEMASIA, CUENTA DE DEPOSITO: CUENTA UNICA DEL TESORO"/>
    <m/>
    <m/>
    <m/>
    <m/>
    <m/>
    <m/>
    <n v="0"/>
    <n v="1006"/>
    <s v="NO_CONCILIADO"/>
    <m/>
    <m/>
  </r>
  <r>
    <x v="135"/>
    <m/>
    <x v="135"/>
    <x v="232"/>
    <s v="O21655890002"/>
    <s v="BOD"/>
    <n v="2165589"/>
    <m/>
    <s v="00099021001 DEPOSITO DE EFECTIVO, DEPOSITANTE: ANGEL GONZALES PORTOCARRERO, CONCEPTO: DEPÓSITO POR ADJUDICACION SUBASTA AL ALZA DIREMAR, CUENTA DE DEPOSITO: CUENTA UNICA DEL TESORO"/>
    <m/>
    <m/>
    <m/>
    <m/>
    <m/>
    <m/>
    <n v="0"/>
    <n v="4990"/>
    <s v="NO_CONCILIADO"/>
    <m/>
    <m/>
  </r>
  <r>
    <x v="68"/>
    <m/>
    <x v="68"/>
    <x v="232"/>
    <s v="O21656100002"/>
    <s v="BOD"/>
    <n v="2165610"/>
    <m/>
    <s v="00099021001 DEPOSITO DE EFECTIVO, DEPOSITANTE: MINISTERIO DE OBRAS PUBLICAS SERVICIOS Y VIVIENDA, CONCEPTO: PAGO SERVICIO DE AGUA POTABLE OF ARCHIVO CENTRAL EDIF EX CONAVI MES NOVIEMBRE 2023 FACT 712261, CUENTA DE DEPOSITO: CUENTA UNICA DEL TESORO"/>
    <m/>
    <m/>
    <m/>
    <m/>
    <m/>
    <m/>
    <n v="0"/>
    <n v="128.15"/>
    <s v="NO_CONCILIADO"/>
    <m/>
    <m/>
  </r>
  <r>
    <x v="2"/>
    <m/>
    <x v="2"/>
    <x v="232"/>
    <s v="O21656130002"/>
    <s v="BOD"/>
    <n v="2165613"/>
    <m/>
    <s v="00086058004 DEPOSITO DE EFECTIVO, DEPOSITANTE: CHRISTIAN VIÑOLA CASTRO, CONCEPTO: DEVOLUCION C31 -578, CUENTA DE DEPOSITO: CUENTA UNICA DEL TESORO"/>
    <m/>
    <m/>
    <m/>
    <m/>
    <m/>
    <m/>
    <n v="0"/>
    <n v="847"/>
    <s v="NO_CONCILIADO"/>
    <m/>
    <m/>
  </r>
  <r>
    <x v="31"/>
    <m/>
    <x v="31"/>
    <x v="232"/>
    <s v="O21656140002"/>
    <s v="BOD"/>
    <n v="2165614"/>
    <m/>
    <s v="00599052001 DEPOSITO DE EFECTIVO, DEPOSITANTE: EMPRESA BOLIVIANA DE ALIMENTOS Y DERIVADOS EBA, CONCEPTO: DEVOLUCION DE RECURSOS NO UTILIZADOS MARIBEL GUTIERREZ CONDORI, CUENTA DE DEPOSITO: CUENTA UNICA DEL TESORO"/>
    <m/>
    <m/>
    <m/>
    <m/>
    <m/>
    <m/>
    <n v="0"/>
    <n v="220"/>
    <s v="NO_CONCILIADO"/>
    <m/>
    <m/>
  </r>
  <r>
    <x v="31"/>
    <m/>
    <x v="31"/>
    <x v="232"/>
    <s v="O21656150002"/>
    <s v="BOD"/>
    <n v="2165615"/>
    <m/>
    <s v="00599052001 DEPOSITO DE EFECTIVO, DEPOSITANTE: EMPRESA BOLIVIANA DE ALIMENTOS Y DERIVADOS EBA, CONCEPTO: DEVOLUCION DE RECURSOS NO UTILIZADOS LUIS DANIEL GUTIERREZ IBAÑEZ, CUENTA DE DEPOSITO: CUENTA UNICA DEL TESORO"/>
    <m/>
    <m/>
    <m/>
    <m/>
    <m/>
    <m/>
    <n v="0"/>
    <n v="220"/>
    <s v="NO_CONCILIADO"/>
    <m/>
    <m/>
  </r>
  <r>
    <x v="68"/>
    <m/>
    <x v="68"/>
    <x v="232"/>
    <s v="O21656160002"/>
    <s v="BOD"/>
    <n v="2165616"/>
    <m/>
    <s v="00081011101 DEPOSITO DE EFECTIVO, DEPOSITANTE: IVAN ENRIQUE MAREÑO SANCHEZ, CONCEPTO: CURSO: DEVOLUCION DEL CURSO PLAN ESTRATEGICO INSTITUCIONAL - PEI, CUENTA DE DEPOSITO: CUENTA UNICA DEL TESORO"/>
    <m/>
    <m/>
    <m/>
    <m/>
    <m/>
    <m/>
    <n v="0"/>
    <n v="200"/>
    <s v="NO_CONCILIADO"/>
    <m/>
    <m/>
  </r>
  <r>
    <x v="31"/>
    <m/>
    <x v="31"/>
    <x v="232"/>
    <s v="O21656170002"/>
    <s v="BOD"/>
    <n v="2165617"/>
    <m/>
    <s v="00599052001 DEPOSITO DE EFECTIVO, DEPOSITANTE: EMPRESA BOLIVIANA DE ALIMENTOS Y DERIVADOS EBA, CONCEPTO: DEVOLUCION DE RECURSOS NO UTILIZADOS LAURA ROJAS NAVA, CUENTA DE DEPOSITO: CUENTA UNICA DEL TESORO"/>
    <m/>
    <m/>
    <m/>
    <m/>
    <m/>
    <m/>
    <n v="0"/>
    <n v="20"/>
    <s v="NO_CONCILIADO"/>
    <m/>
    <m/>
  </r>
  <r>
    <x v="68"/>
    <m/>
    <x v="68"/>
    <x v="232"/>
    <s v="O21656190002"/>
    <s v="BOD"/>
    <n v="2165619"/>
    <m/>
    <s v="00081011101 DEPOSITO DE EFECTIVO, DEPOSITANTE: IVAN ENRIQUE MAREÑO SANCHEZ, CONCEPTO: CURSO: DEVOLUCION DEL CURSO LEY 004 - LUCHA CONTRA LA CORRUPCION, CUENTA DE DEPOSITO: CUENTA UNICA DEL TESORO"/>
    <m/>
    <m/>
    <m/>
    <m/>
    <m/>
    <m/>
    <n v="0"/>
    <n v="180"/>
    <s v="NO_CONCILIADO"/>
    <m/>
    <m/>
  </r>
  <r>
    <x v="56"/>
    <m/>
    <x v="56"/>
    <x v="232"/>
    <s v="O21656240002"/>
    <s v="BOD"/>
    <n v="2165624"/>
    <m/>
    <s v="00382014302 DEPOSITO DE EFECTIVO, DEPOSITANTE: AISEM-SUIVEL SIDNEY ALIAGA FLORES, CONCEPTO: DEVOLUCION DE SUELDO, CUENTA DE DEPOSITO: CUENTA UNICA DEL TESORO"/>
    <m/>
    <m/>
    <m/>
    <m/>
    <m/>
    <m/>
    <n v="0"/>
    <n v="8868"/>
    <s v="NO_CONCILIADO"/>
    <m/>
    <m/>
  </r>
  <r>
    <x v="71"/>
    <m/>
    <x v="71"/>
    <x v="232"/>
    <s v="O21656260002"/>
    <s v="BOD"/>
    <n v="2165626"/>
    <m/>
    <s v="00670012002 DEPOSITO DE EFECTIVO, DEPOSITANTE: JUAN PABLO PARRILLA MALDONADO, CONCEPTO: DEVOLUCION DE PAGO DEL AGUINALDO EN DEMASIA GESTION 2023, CUENTA DE DEPOSITO: CUENTA UNICA DEL TESORO"/>
    <m/>
    <m/>
    <m/>
    <m/>
    <m/>
    <m/>
    <n v="0"/>
    <n v="263.13"/>
    <s v="NO_CONCILIADO"/>
    <m/>
    <m/>
  </r>
  <r>
    <x v="44"/>
    <m/>
    <x v="44"/>
    <x v="232"/>
    <s v="O21656270002"/>
    <s v="BOD"/>
    <n v="2165627"/>
    <m/>
    <s v="00423132001 DEPOSITO DE EFECTIVO, DEPOSITANTE: FABIO PANIAGUA SANTALLA, CONCEPTO: DEVOLUCION SALDOS NO EJECUTADOS - SEGUROS, CUENTA DE DEPOSITO: CUENTA UNICA DEL TESORO"/>
    <m/>
    <m/>
    <m/>
    <m/>
    <m/>
    <m/>
    <n v="0"/>
    <n v="35"/>
    <s v="NO_CONCILIADO"/>
    <m/>
    <m/>
  </r>
  <r>
    <x v="44"/>
    <m/>
    <x v="44"/>
    <x v="232"/>
    <s v="O21656280002"/>
    <s v="BOD"/>
    <n v="2165628"/>
    <m/>
    <s v="00423132001 DEPOSITO DE EFECTIVO, DEPOSITANTE: FABIO PANIAGUA SANTALLA, CONCEPTO: SALDOS NO EJECUTADOS - VIATICOS, CUENTA DE DEPOSITO: CUENTA UNICA DEL TESORO"/>
    <m/>
    <m/>
    <m/>
    <m/>
    <m/>
    <m/>
    <n v="0"/>
    <n v="371"/>
    <s v="NO_CONCILIADO"/>
    <m/>
    <m/>
  </r>
  <r>
    <x v="41"/>
    <m/>
    <x v="41"/>
    <x v="232"/>
    <s v="O21656330002"/>
    <s v="BOD"/>
    <n v="2165633"/>
    <m/>
    <s v="00046024204 DEPOSITO DE EFECTIVO, DEPOSITANTE: LIMBER ALEJO MAMANI, CONCEPTO: REVERSION DE FONDOS EN AVANCE SEGUN C-31 N°54, CUENTA DE DEPOSITO: CUENTA UNICA DEL TESORO"/>
    <m/>
    <m/>
    <m/>
    <m/>
    <m/>
    <m/>
    <n v="0"/>
    <n v="45000"/>
    <s v="NO_CONCILIADO"/>
    <m/>
    <m/>
  </r>
  <r>
    <x v="81"/>
    <m/>
    <x v="81"/>
    <x v="232"/>
    <s v="B21654380002"/>
    <s v="BOD"/>
    <n v="2165438"/>
    <m/>
    <s v="00206012001 DEP.DE CHEQ.AJENOS,RET.DE CAM.,CONCEPTO: DEPÓSITO POR OTROS INGRESOS,DEP.: INSTITUTO NACIONAL DE ESTADISTICA , PROCEDENCIA: BANCO UNION S.A., CHEQUE: 5674, FECHA DE EMISION:27/12/2023"/>
    <m/>
    <m/>
    <m/>
    <m/>
    <m/>
    <m/>
    <n v="0"/>
    <n v="5.51"/>
    <s v="NO_CONCILIADO"/>
    <m/>
    <m/>
  </r>
  <r>
    <x v="88"/>
    <m/>
    <x v="88"/>
    <x v="232"/>
    <s v="B21654340002"/>
    <s v="BOD"/>
    <n v="2165434"/>
    <m/>
    <s v="00342012001 DEP.DE CHEQ.AJENOS,RET.DE CAM.,CONCEPTO: EJECUCION DE BOLETA SERIEDAD DE PROPUESTA N°210196 LA PAZ,DEP.: AGENCIA ESTATAL DE VIVIENDA , PROCEDENCIA: BANCO UNION S.A., CHEQUE: 510, FECHA DE EMISION:27/12/2023"/>
    <m/>
    <m/>
    <m/>
    <m/>
    <m/>
    <m/>
    <n v="0"/>
    <n v="10425.99"/>
    <s v="NO_CONCILIADO"/>
    <m/>
    <m/>
  </r>
  <r>
    <x v="81"/>
    <m/>
    <x v="81"/>
    <x v="232"/>
    <s v="B21654350002"/>
    <s v="BOD"/>
    <n v="2165435"/>
    <m/>
    <s v="00206012001 DEP.DE CHEQ.AJENOS,RET.DE CAM.,CONCEPTO: DEPÓSITOS POR OTROS INGRESOS,DEP.: INSTITUTO NACIONAL DE ESTADISTICA , PROCEDENCIA: BANCO UNION S.A., CHEQUE: 5567, FECHA DE EMISION:27/12/2023"/>
    <m/>
    <m/>
    <m/>
    <m/>
    <m/>
    <m/>
    <n v="0"/>
    <n v="393"/>
    <s v="NO_CONCILIADO"/>
    <m/>
    <m/>
  </r>
  <r>
    <x v="88"/>
    <m/>
    <x v="88"/>
    <x v="232"/>
    <s v="B21654370002"/>
    <s v="BOD"/>
    <n v="2165437"/>
    <m/>
    <s v="00342012001 DEP.DE CHEQ.AJENOS,RET.DE CAM.,CONCEPTO: EJECUCION DE BOLETA DE SERIEDAD DE PROPUESTA N°11103-SANTA CRUZ,DEP.: AGENCIA ESTATAL DE VIVIENDA , PROCEDENCIA: BANCO UNION S.A., CHEQUE: 511, FECHA DE EMISION:27/12/2023"/>
    <m/>
    <m/>
    <m/>
    <m/>
    <m/>
    <m/>
    <n v="0"/>
    <n v="9909"/>
    <s v="NO_CONCILIADO"/>
    <m/>
    <m/>
  </r>
  <r>
    <x v="88"/>
    <m/>
    <x v="88"/>
    <x v="232"/>
    <s v="B21654390002"/>
    <s v="BOD"/>
    <n v="2165439"/>
    <m/>
    <s v="00342012001 DEP.DE CHEQ.AJENOS,RET.DE CAM.,CONCEPTO: EJECUCION DE BOLETA DE SERIEDAD DE PROPUESTA N°11091 LA PAZ,DEP.: AGENCIA ESTATAL DE VIVIENDA , PROCEDENCIA: BANCO UNION S.A., CHEQUE: 512, FECHA DE EMISION:27/12/2023"/>
    <m/>
    <m/>
    <m/>
    <m/>
    <m/>
    <m/>
    <n v="0"/>
    <n v="12890"/>
    <s v="NO_CONCILIADO"/>
    <m/>
    <m/>
  </r>
  <r>
    <x v="88"/>
    <m/>
    <x v="88"/>
    <x v="232"/>
    <s v="B21654410002"/>
    <s v="BOD"/>
    <n v="2165441"/>
    <m/>
    <s v="00342012001 DEP.DE CHEQ.AJENOS,RET.DE CAM.,CONCEPTO: EJECUCION DE BOLETA DE SERIEDAD DE PROPUESTA N°11279 SANTA CRUZ,DEP.: AGENCIA ESTATAL DE VIVIENDA , PROCEDENCIA: BANCO UNION S.A., CHEQUE: 513, FECHA DE EMISION:27/12/2023"/>
    <m/>
    <m/>
    <m/>
    <m/>
    <m/>
    <m/>
    <n v="0"/>
    <n v="8180.06"/>
    <s v="NO_CONCILIADO"/>
    <m/>
    <m/>
  </r>
  <r>
    <x v="67"/>
    <m/>
    <x v="67"/>
    <x v="232"/>
    <s v="B21654440002"/>
    <s v="BOD"/>
    <n v="2165444"/>
    <m/>
    <s v="00020011103 DEP.DE CHEQ.AJENOS,RET.DE CAM.,CONCEPTO: TRANSFERENCIA DE RECURSOS DE LA CUENTA VARIOS,DEP.: MINISTERIO DE DEFENSA , PROCEDENCIA: BANCO UNION S.A., CHEQUE: 16169, FECHA DE EMISION:27/12/2023"/>
    <m/>
    <m/>
    <m/>
    <m/>
    <m/>
    <m/>
    <n v="0"/>
    <n v="19809368"/>
    <s v="NO_CONCILIADO"/>
    <m/>
    <m/>
  </r>
  <r>
    <x v="88"/>
    <m/>
    <x v="88"/>
    <x v="232"/>
    <s v="B21654460002"/>
    <s v="BOD"/>
    <n v="2165446"/>
    <m/>
    <s v="00342012001 DEP.DE CHEQ.AJENOS,RET.DE CAM.,CONCEPTO: EJECUCION DE BOLETA DE SERIEDAD DE PROPUESTA N°10802086/23 BENI,DEP.: AGENCIA ESTATAL DE VIVIENDA , PROCEDENCIA: BANCO UNION S.A., CHEQUE: 514, FECHA DE EMISION:27/12/2023"/>
    <m/>
    <m/>
    <m/>
    <m/>
    <m/>
    <m/>
    <n v="0"/>
    <n v="16790.759999999998"/>
    <s v="NO_CONCILIADO"/>
    <m/>
    <m/>
  </r>
  <r>
    <x v="67"/>
    <m/>
    <x v="67"/>
    <x v="232"/>
    <s v="B21654480002"/>
    <s v="BOD"/>
    <n v="2165448"/>
    <m/>
    <s v="00099021001 DEP.DE CHEQ.AJENOS,RET.DE CAM.,CONCEPTO: REVERSION AL TGN POR PAGOS INDEBIDOS DE BONO FRONTERA FFAA,DEP.: MINISTERIO DE DEFENSA , PROCEDENCIA: BANCO UNION S.A., CHEQUE: 21726, FECHA DE EMISION:27/12/2023"/>
    <m/>
    <m/>
    <m/>
    <m/>
    <m/>
    <m/>
    <n v="0"/>
    <n v="37384.33"/>
    <s v="NO_CONCILIADO"/>
    <m/>
    <m/>
  </r>
  <r>
    <x v="88"/>
    <m/>
    <x v="88"/>
    <x v="232"/>
    <s v="B21654490002"/>
    <s v="BOD"/>
    <n v="2165449"/>
    <m/>
    <s v="00342012001 DEP.DE CHEQ.AJENOS,RET.DE CAM.,CONCEPTO: DEPÓSITOS EN DEMASIA DE DESCARGO DE FONDO ROTATIVO,DEP.: AGENCIA ESTATAL DE VIVIENDA , PROCEDENCIA: BANCO UNION S.A., CHEQUE: 515, FECHA DE EMISION:27/12/2023"/>
    <m/>
    <m/>
    <m/>
    <m/>
    <m/>
    <m/>
    <n v="0"/>
    <n v="1.68"/>
    <s v="NO_CONCILIADO"/>
    <m/>
    <m/>
  </r>
  <r>
    <x v="43"/>
    <m/>
    <x v="43"/>
    <x v="232"/>
    <s v="B21654500002"/>
    <s v="BOD"/>
    <n v="2165450"/>
    <m/>
    <s v="00132012005 DEP.DE CHEQ.AJENOS,RET.DE CAM.,CONCEPTO: DEVOLUCION DE RECURSOS POR PERMISO SIN GOCE DE HABER,DEP.: SEDEM , PROCEDENCIA: BANCO UNION S.A., CHEQUE: 4033, FECHA DE EMISION:27/12/2023"/>
    <m/>
    <m/>
    <m/>
    <m/>
    <m/>
    <m/>
    <n v="0"/>
    <n v="1630.73"/>
    <s v="NO_CONCILIADO"/>
    <m/>
    <m/>
  </r>
  <r>
    <x v="43"/>
    <m/>
    <x v="43"/>
    <x v="232"/>
    <s v="B21654520002"/>
    <s v="BOD"/>
    <n v="2165452"/>
    <m/>
    <s v="00132012007 DEP.DE CHEQ.AJENOS,RET.DE CAM.,CONCEPTO: DEVOLUCION DE RECURSOS POR PERMISOS SIN GOCE DE HABER,DEP.: SEDEM , PROCEDENCIA: BANCO UNION S.A., CHEQUE: 4034, FECHA DE EMISION:27/12/2023"/>
    <m/>
    <m/>
    <m/>
    <m/>
    <m/>
    <m/>
    <n v="0"/>
    <n v="8908.7999999999993"/>
    <s v="NO_CONCILIADO"/>
    <m/>
    <m/>
  </r>
  <r>
    <x v="43"/>
    <m/>
    <x v="43"/>
    <x v="232"/>
    <s v="B21654540002"/>
    <s v="BOD"/>
    <n v="2165454"/>
    <m/>
    <s v="00132092001 DEP.DE CHEQ.AJENOS,RET.DE CAM.,CONCEPTO: DEVOLUCION DE RECURSOS POR PERMISOS SIN GOCE DE HABER,DEP.: SEDEM , PROCEDENCIA: BANCO UNION S.A., CHEQUE: 4035, FECHA DE EMISION:27/12/2023"/>
    <m/>
    <m/>
    <m/>
    <m/>
    <m/>
    <m/>
    <n v="0"/>
    <n v="9534.0300000000007"/>
    <s v="NO_CONCILIADO"/>
    <m/>
    <m/>
  </r>
  <r>
    <x v="40"/>
    <m/>
    <x v="40"/>
    <x v="232"/>
    <s v="B21654550002"/>
    <s v="BOD"/>
    <n v="2165455"/>
    <m/>
    <s v="00291012006 DEP.DE CHEQ.AJENOS,RET.DE CAM.,CONCEPTO: USO DERECHO DE VIA RIO BENI,DEP.: ENTEL S.A. , PROCEDENCIA: BANCO UNION S.A., CHEQUE: 197786, FECHA DE EMISION:22/12/2023"/>
    <m/>
    <m/>
    <m/>
    <m/>
    <m/>
    <m/>
    <n v="0"/>
    <n v="122741.34"/>
    <s v="NO_CONCILIADO"/>
    <m/>
    <m/>
  </r>
  <r>
    <x v="40"/>
    <m/>
    <x v="40"/>
    <x v="232"/>
    <s v="B21654570002"/>
    <s v="BOD"/>
    <n v="2165457"/>
    <m/>
    <s v="00291012006 DEP.DE CHEQ.AJENOS,RET.DE CAM.,CONCEPTO: USO DERECHO DE VIA PUENTE DESAGUADERO,DEP.: ENTEL S.A. , PROCEDENCIA: BANCO UNION S.A., CHEQUE: 197784, FECHA DE EMISION:22/12/2023"/>
    <m/>
    <m/>
    <m/>
    <m/>
    <m/>
    <m/>
    <n v="0"/>
    <n v="75224.240000000005"/>
    <s v="NO_CONCILIADO"/>
    <m/>
    <m/>
  </r>
  <r>
    <x v="43"/>
    <m/>
    <x v="43"/>
    <x v="232"/>
    <s v="B21654620002"/>
    <s v="BOD"/>
    <n v="2165462"/>
    <m/>
    <s v="00132012007 DEP.DE CHEQ.AJENOS,RET.DE CAM.,CONCEPTO: DEVOLUCION DEL 13% FACTURAS NO DECLARADAS,DEP.: SEDEM , PROCEDENCIA: BANCO UNION S.A., CHEQUE: 4042, FECHA DE EMISION:28/12/2023"/>
    <m/>
    <m/>
    <m/>
    <m/>
    <m/>
    <m/>
    <n v="0"/>
    <n v="12685.04"/>
    <s v="NO_CONCILIADO"/>
    <m/>
    <m/>
  </r>
  <r>
    <x v="43"/>
    <m/>
    <x v="43"/>
    <x v="232"/>
    <s v="B21654670002"/>
    <s v="BOD"/>
    <n v="2165467"/>
    <m/>
    <s v="00132012007 DEP.DE CHEQ.AJENOS,RET.DE CAM.,CONCEPTO: DEVOLUCION DE LA CAJA DE CAMINOS POR DISCAPACIDAD TEMPORAL DEL PERSONAL,DEP.: SEDEM , PROCEDENCIA: BANCO UNION S.A., CHEQUE: 4044, FECHA DE EMISION:28/12/2023"/>
    <m/>
    <m/>
    <m/>
    <m/>
    <m/>
    <m/>
    <n v="0"/>
    <n v="330"/>
    <s v="NO_CONCILIADO"/>
    <m/>
    <m/>
  </r>
  <r>
    <x v="114"/>
    <m/>
    <x v="114"/>
    <x v="232"/>
    <s v="B21654640002"/>
    <s v="BOD"/>
    <n v="2165464"/>
    <m/>
    <s v="00591012001 DEP.DE CHEQ.AJENOS,RET.DE CAM.,CONCEPTO: DEPÓSITOS IDENTIFICADOS POR ALQUILERES, PUBLICIDAD Y OTROS GESTION 2022 SG HR MT/2023-02283,DEP.: EMP. ESTATAL DE TRANSPORTE POR CABLE"/>
    <m/>
    <m/>
    <m/>
    <m/>
    <m/>
    <m/>
    <n v="0"/>
    <n v="298501.27"/>
    <s v="NO_CONCILIADO"/>
    <m/>
    <m/>
  </r>
  <r>
    <x v="43"/>
    <m/>
    <x v="43"/>
    <x v="232"/>
    <s v="B21654660002"/>
    <s v="BOD"/>
    <n v="2165466"/>
    <m/>
    <s v="00132012005 DEP.DE CHEQ.AJENOS,RET.DE CAM.,CONCEPTO: DEVOLUCION DE LA CAJA DE CAMINOS POR DISCAPACIDAD TEMPORAL DEL PERSONAL,DEP.: SEDEM , PROCEDENCIA: BANCO UNION S.A., CHEQUE: 4043, FECHA DE EMISION:28/12/2023"/>
    <m/>
    <m/>
    <m/>
    <m/>
    <m/>
    <m/>
    <n v="0"/>
    <n v="5852.28"/>
    <s v="NO_CONCILIADO"/>
    <m/>
    <m/>
  </r>
  <r>
    <x v="114"/>
    <m/>
    <x v="114"/>
    <x v="232"/>
    <s v="B21654680002"/>
    <s v="BOD"/>
    <n v="2165468"/>
    <m/>
    <s v="00591012001 DEP.DE CHEQ.AJENOS,RET.DE CAM.,CONCEPTO: DEPÓSITOS IDENTIFICADOS POR ALQUILERES, PUBLICIDAD Y OTROS GESTION 2022 SG HR MT/2023-02134,DEP.: EMP. ESTATAL DE TRANSPORTE POR CABLE"/>
    <m/>
    <m/>
    <m/>
    <m/>
    <m/>
    <m/>
    <n v="0"/>
    <n v="561037.97"/>
    <s v="NO_CONCILIADO"/>
    <m/>
    <m/>
  </r>
  <r>
    <x v="53"/>
    <m/>
    <x v="53"/>
    <x v="232"/>
    <s v="B21654700002"/>
    <s v="BOD"/>
    <n v="2165470"/>
    <m/>
    <s v="00587012012 DEP.DE CHEQ.AJENOS,RET.DE CAM.,CONCEPTO: SAN IGNACIO - DEV. RETENCIONES (P),DEP.: E.B.C. , PROCEDENCIA: BANCO UNION S.A., CHEQUE: 2038, FECHA DE EMISION:28/12/2023"/>
    <m/>
    <m/>
    <m/>
    <m/>
    <m/>
    <m/>
    <n v="0"/>
    <n v="6436666.2300000004"/>
    <s v="NO_CONCILIADO"/>
    <m/>
    <m/>
  </r>
  <r>
    <x v="94"/>
    <m/>
    <x v="94"/>
    <x v="232"/>
    <s v="B21654710002"/>
    <s v="BOD"/>
    <n v="2165471"/>
    <m/>
    <s v="00578012002 DEP.DE CHEQ.AJENOS,RET.DE CAM.,CONCEPTO: REVERSION,DEP.: BOLIVIANA DE AVIACION , PROCEDENCIA: BANCO UNION S.A., CHEQUE: 17438, FECHA DE EMISION:28/12/2023"/>
    <m/>
    <m/>
    <m/>
    <m/>
    <m/>
    <m/>
    <n v="0"/>
    <n v="4600"/>
    <s v="NO_CONCILIADO"/>
    <m/>
    <m/>
  </r>
  <r>
    <x v="94"/>
    <m/>
    <x v="94"/>
    <x v="232"/>
    <s v="B21654810002"/>
    <s v="BOD"/>
    <n v="2165481"/>
    <m/>
    <s v="00578012002 DEP.DE CHEQ.AJENOS,RET.DE CAM.,CONCEPTO: REVERSION,DEP.: BOLIVIANA DE AVIACION , PROCEDENCIA: BANCO UNION S.A., CHEQUE: 17446, FECHA DE EMISION:28/12/2023"/>
    <m/>
    <m/>
    <m/>
    <m/>
    <m/>
    <m/>
    <n v="0"/>
    <n v="471.99"/>
    <s v="NO_CONCILIADO"/>
    <m/>
    <m/>
  </r>
  <r>
    <x v="53"/>
    <m/>
    <x v="53"/>
    <x v="232"/>
    <s v="B21654830002"/>
    <s v="BOD"/>
    <n v="2165483"/>
    <m/>
    <s v="00587012001 DEP.DE CHEQ.AJENOS,RET.DE CAM.,CONCEPTO: EL SENA - CERT 21 Y 22 - NOV (1RA) DIC(2DA),DEP.: E.B.C. , PROCEDENCIA: BANCO UNION S.A., CHEQUE: 2039, FECHA DE EMISION:28/12/2023"/>
    <m/>
    <m/>
    <m/>
    <m/>
    <m/>
    <m/>
    <n v="0"/>
    <n v="515745.13"/>
    <s v="NO_CONCILIADO"/>
    <m/>
    <m/>
  </r>
  <r>
    <x v="94"/>
    <m/>
    <x v="94"/>
    <x v="232"/>
    <s v="B21654840002"/>
    <s v="BOD"/>
    <n v="2165484"/>
    <m/>
    <s v="00578012002 DEP.DE CHEQ.AJENOS,RET.DE CAM.,CONCEPTO: REVERSION,DEP.: BOLIVIANA DE AVIACION , PROCEDENCIA: BANCO UNION S.A., CHEQUE: 17445, FECHA DE EMISION:28/12/2023"/>
    <m/>
    <m/>
    <m/>
    <m/>
    <m/>
    <m/>
    <n v="0"/>
    <n v="4308.1099999999997"/>
    <s v="NO_CONCILIADO"/>
    <m/>
    <m/>
  </r>
  <r>
    <x v="136"/>
    <m/>
    <x v="136"/>
    <x v="232"/>
    <s v="B21654850002"/>
    <s v="BOD"/>
    <n v="2165485"/>
    <m/>
    <s v="00234014202 DEP.DE CHEQ.AJENOS,RET.DE CAM.,CONCEPTO: DEVOLUCION AL C31 72.1 SEGUN SGM DAF UFI NI-0412/2023,DEP.: SERGEOMIN-FONDO ROTATIVO , PROCEDENCIA: BANCO UNION S.A., CHEQUE: 1438, FECHA DE EMISION:27/12/2023"/>
    <m/>
    <m/>
    <m/>
    <m/>
    <m/>
    <m/>
    <n v="0"/>
    <n v="187.21"/>
    <s v="NO_CONCILIADO"/>
    <m/>
    <m/>
  </r>
  <r>
    <x v="136"/>
    <m/>
    <x v="136"/>
    <x v="232"/>
    <s v="B21654900002"/>
    <s v="BOD"/>
    <n v="2165490"/>
    <m/>
    <s v="00234014202 DEP.DE CHEQ.AJENOS,RET.DE CAM.,CONCEPTO: DEVOLUCION AL C31 813.1,1332.1,1473.1,1474.1 SEGUN SGM DAF UFI NI-0410/2023,DEP.: SERGEOMIN-FONDO ROTATIVO , PROCEDENCIA: BANCO UNION S.A., CHEQUE: 1437, FECHA DE EMISION:27/12/2023"/>
    <m/>
    <m/>
    <m/>
    <m/>
    <m/>
    <m/>
    <n v="0"/>
    <n v="5789.71"/>
    <s v="NO_CONCILIADO"/>
    <m/>
    <m/>
  </r>
  <r>
    <x v="94"/>
    <m/>
    <x v="94"/>
    <x v="232"/>
    <s v="B21654860002"/>
    <s v="BOD"/>
    <n v="2165486"/>
    <m/>
    <s v="00578012002 DEP.DE CHEQ.AJENOS,RET.DE CAM.,CONCEPTO: REVERSION,DEP.: BOLIVIANA DE AVIACION , PROCEDENCIA: BANCO UNION S.A., CHEQUE: 17444, FECHA DE EMISION:28/12/2023"/>
    <m/>
    <m/>
    <m/>
    <m/>
    <m/>
    <m/>
    <n v="0"/>
    <n v="2205.7600000000002"/>
    <s v="CONCILIADO_PARCIAL"/>
    <m/>
    <m/>
  </r>
  <r>
    <x v="53"/>
    <m/>
    <x v="53"/>
    <x v="232"/>
    <s v="B21654870002"/>
    <s v="BOD"/>
    <n v="2165487"/>
    <m/>
    <s v="00587012022 DEP.DE CHEQ.AJENOS,RET.DE CAM.,CONCEPTO: CHIMORE - CERT 9 - RETENCIONES - LIQ. FINAL,DEP.: E.B.C. , PROCEDENCIA: BANCO UNION S.A., CHEQUE: 2037, FECHA DE EMISION:28/12/2023"/>
    <m/>
    <m/>
    <m/>
    <m/>
    <m/>
    <m/>
    <n v="0"/>
    <n v="876916.12"/>
    <s v="NO_CONCILIADO"/>
    <m/>
    <m/>
  </r>
  <r>
    <x v="94"/>
    <m/>
    <x v="94"/>
    <x v="232"/>
    <s v="B21654890002"/>
    <s v="BOD"/>
    <n v="2165489"/>
    <m/>
    <s v="00578012002 DEP.DE CHEQ.AJENOS,RET.DE CAM.,CONCEPTO: REVERSION,DEP.: BOLIVIANA DE AVIACION , PROCEDENCIA: BANCO UNION S.A., CHEQUE: 17443, FECHA DE EMISION:28/12/2023"/>
    <m/>
    <m/>
    <m/>
    <m/>
    <m/>
    <m/>
    <n v="0"/>
    <n v="10"/>
    <s v="NO_CONCILIADO"/>
    <m/>
    <m/>
  </r>
  <r>
    <x v="94"/>
    <m/>
    <x v="94"/>
    <x v="232"/>
    <s v="B21654910002"/>
    <s v="BOD"/>
    <n v="2165491"/>
    <m/>
    <s v="00578012002 DEP.DE CHEQ.AJENOS,RET.DE CAM.,CONCEPTO: REVERSION,DEP.: BOLIVIANA DE AVIACION , PROCEDENCIA: BANCO UNION S.A., CHEQUE: 17442, FECHA DE EMISION:28/12/2023"/>
    <m/>
    <m/>
    <m/>
    <m/>
    <m/>
    <m/>
    <n v="0"/>
    <n v="20"/>
    <s v="NO_CONCILIADO"/>
    <m/>
    <m/>
  </r>
  <r>
    <x v="94"/>
    <m/>
    <x v="94"/>
    <x v="232"/>
    <s v="B21655040002"/>
    <s v="BOD"/>
    <n v="2165504"/>
    <m/>
    <s v="00578012002 DEP.DE CHEQ.AJENOS,RET.DE CAM.,CONCEPTO: REVERSION,DEP.: BOLIVIANA DE AVIACION , PROCEDENCIA: BANCO UNION S.A., CHEQUE: 17450, FECHA DE EMISION:28/12/2023"/>
    <m/>
    <m/>
    <m/>
    <m/>
    <m/>
    <m/>
    <n v="0"/>
    <n v="19.989999999999998"/>
    <s v="NO_CONCILIADO"/>
    <m/>
    <m/>
  </r>
  <r>
    <x v="46"/>
    <m/>
    <x v="46"/>
    <x v="232"/>
    <s v="B21655050002"/>
    <s v="BOD"/>
    <n v="2165505"/>
    <m/>
    <s v="00047011110 DEP.DE CHEQ.AJENOS,RET.DE CAM.,CONCEPTO: TRANSFERENCIA DE RECURSOS AL VCDI DE SALDOS DE DEPÓSITOS DE LA FEDERACION DE COMERCIANTES DE HOJA DE,DEP.: MDRYT-ADMINISTRACION CENTRAL"/>
    <m/>
    <m/>
    <m/>
    <m/>
    <m/>
    <m/>
    <n v="0"/>
    <n v="1424000"/>
    <s v="NO_CONCILIADO"/>
    <m/>
    <m/>
  </r>
  <r>
    <x v="94"/>
    <m/>
    <x v="94"/>
    <x v="232"/>
    <s v="B21655070002"/>
    <s v="BOD"/>
    <n v="2165507"/>
    <m/>
    <s v="00578012002 DEP.DE CHEQ.AJENOS,RET.DE CAM.,CONCEPTO: REVERSION,DEP.: BOLIVIANA DE AVIACION , PROCEDENCIA: BANCO UNION S.A., CHEQUE: 17452, FECHA DE EMISION:28/12/2023"/>
    <m/>
    <m/>
    <m/>
    <m/>
    <m/>
    <m/>
    <n v="0"/>
    <n v="54"/>
    <s v="NO_CONCILIADO"/>
    <m/>
    <m/>
  </r>
  <r>
    <x v="87"/>
    <m/>
    <x v="87"/>
    <x v="232"/>
    <s v="B21655130002"/>
    <s v="BOD"/>
    <n v="2165513"/>
    <m/>
    <s v="00340012003 DEP.DE CHEQ.AJENOS,RET.DE CAM.,CONCEPTO: DEVOLUCION PASAJE DE RETORNO A CBBA FUENTE 41-OF111,DEP.: SEGIP , PROCEDENCIA: BANCO UNION S.A., CHEQUE: 16316, FECHA DE EMISION:21/12/2023"/>
    <m/>
    <m/>
    <m/>
    <m/>
    <m/>
    <m/>
    <n v="0"/>
    <n v="246"/>
    <s v="NO_CONCILIADO"/>
    <m/>
    <m/>
  </r>
  <r>
    <x v="87"/>
    <m/>
    <x v="87"/>
    <x v="232"/>
    <s v="B21655160002"/>
    <s v="BOD"/>
    <n v="2165516"/>
    <m/>
    <s v="00340012003 DEP.DE CHEQ.AJENOS,RET.DE CAM.,CONCEPTO: DEVOLUCION DE VIATICOS SEGUN C-31 N°337 FUENTE 41 OF 111,DEP.: SEGIP , PROCEDENCIA: BANCO UNION S.A., CHEQUE: 16315, FECHA DE EMISION:21/12/2023"/>
    <m/>
    <m/>
    <m/>
    <m/>
    <m/>
    <m/>
    <n v="0"/>
    <n v="742"/>
    <s v="NO_CONCILIADO"/>
    <m/>
    <m/>
  </r>
  <r>
    <x v="87"/>
    <m/>
    <x v="87"/>
    <x v="232"/>
    <s v="B21655180002"/>
    <s v="BOD"/>
    <n v="2165518"/>
    <m/>
    <s v="00340012003 DEP.DE CHEQ.AJENOS,RET.DE CAM.,CONCEPTO: DEVOLUCION DE UN DIA DE VIATICO EN FIN DE SEMANA FUENTE 41 OF 111,DEP.: SEGIP , PROCEDENCIA: BANCO UNION S.A., CHEQUE: 16314, FECHA DE EMISION:21/12/2023"/>
    <m/>
    <m/>
    <m/>
    <m/>
    <m/>
    <m/>
    <n v="0"/>
    <n v="5194"/>
    <s v="NO_CONCILIADO"/>
    <m/>
    <m/>
  </r>
  <r>
    <x v="87"/>
    <m/>
    <x v="87"/>
    <x v="232"/>
    <s v="B21655200002"/>
    <s v="BOD"/>
    <n v="2165520"/>
    <m/>
    <s v="00340012003 DEP.DE CHEQ.AJENOS,RET.DE CAM.,CONCEPTO: REEMBOLSO POR INCAPACIDAD TEMPORAL GESTION 2021 AL 2022 FUENTE 20-OF230,DEP.: SEGIP , PROCEDENCIA: BANCO UNION S.A., CHEQUE: 16309, FECHA DE EMISION:21/12/2023"/>
    <m/>
    <m/>
    <m/>
    <m/>
    <m/>
    <m/>
    <n v="0"/>
    <n v="161871.84"/>
    <s v="NO_CONCILIADO"/>
    <m/>
    <m/>
  </r>
  <r>
    <x v="87"/>
    <m/>
    <x v="87"/>
    <x v="232"/>
    <s v="B21655210002"/>
    <s v="BOD"/>
    <n v="2165521"/>
    <m/>
    <s v="00340012003 DEP.DE CHEQ.AJENOS,RET.DE CAM.,CONCEPTO: REEMBOLSO POR INCAPACIDAD TEMPORAL GESTION 2023 FUENTE 41 OF 111,DEP.: SEGIP , PROCEDENCIA: BANCO UNION S.A., CHEQUE: 16312, FECHA DE EMISION:21/12/2023"/>
    <m/>
    <m/>
    <m/>
    <m/>
    <m/>
    <m/>
    <n v="0"/>
    <n v="36203.839999999997"/>
    <s v="NO_CONCILIADO"/>
    <m/>
    <m/>
  </r>
  <r>
    <x v="87"/>
    <m/>
    <x v="87"/>
    <x v="232"/>
    <s v="B21655230002"/>
    <s v="BOD"/>
    <n v="2165523"/>
    <m/>
    <s v="00340012003 DEP.DE CHEQ.AJENOS,RET.DE CAM.,CONCEPTO: REEMBOLSO POR INCAPACIDAD TEMPORAL GESTION 2023 FUENTE 20 0F 230,DEP.: SEGIP , PROCEDENCIA: BANCO UNION S.A., CHEQUE: 16311, FECHA DE EMISION:21/12/2023"/>
    <m/>
    <m/>
    <m/>
    <m/>
    <m/>
    <m/>
    <n v="0"/>
    <n v="14472.89"/>
    <s v="NO_CONCILIADO"/>
    <m/>
    <m/>
  </r>
  <r>
    <x v="82"/>
    <m/>
    <x v="82"/>
    <x v="232"/>
    <s v="B21653440002"/>
    <s v="BOD"/>
    <n v="2165344"/>
    <m/>
    <s v="00595012002 DEP.DE CHEQ.AJENOS,RET.DE CAM.,CONCEPTO: PAGO POR SUBSIDIO DE ENFERMEDAD POR LA CAJA DE SALUD DE LA BANCA PRIVADA REGIONAL ORURO,DEP.: CAJA DE SALUD DE LA BANCA PRIVADA , PROCEDENCIA: BANCO NACIONAL DE BOLIVIA S.A., CHEQUE: 5077538, FECHA DE EMISION:"/>
    <m/>
    <m/>
    <m/>
    <m/>
    <m/>
    <m/>
    <n v="0"/>
    <n v="921.87"/>
    <s v="NO_CONCILIADO"/>
    <m/>
    <m/>
  </r>
  <r>
    <x v="82"/>
    <m/>
    <x v="82"/>
    <x v="232"/>
    <s v="B21653500002"/>
    <s v="BOD"/>
    <n v="2165350"/>
    <m/>
    <s v="00595012002 DEP.DE CHEQ.AJENOS,RET.DE CAM.,CONCEPTO: PAGO POR SUBSIDIO DE ENFERMEDAD POR LA CAJA DE SALUD DE LA BANCA PRIVADA CORRESP A JUNIO 2023 POTOSI,DEP.: CAJA DE SALUD DE LA BANCA PRIVADA"/>
    <m/>
    <m/>
    <m/>
    <m/>
    <m/>
    <m/>
    <n v="0"/>
    <n v="511.65"/>
    <s v="NO_CONCILIADO"/>
    <m/>
    <m/>
  </r>
  <r>
    <x v="31"/>
    <m/>
    <x v="31"/>
    <x v="232"/>
    <s v="B21653520002"/>
    <s v="BOD"/>
    <n v="2165352"/>
    <m/>
    <s v="00599072001 DEP.DE CHEQ.AJENOS,RET.DE CAM.,CONCEPTO: DEVOLUCION DE RECURSOS,DEP.: EMPRESA BOLIVIANA DE ALIMENTOS Y DERIVADOS , PROCEDENCIA: BANCO UNION S.A., CHEQUE: 1493, FECHA DE EMISION:27/12/2023"/>
    <m/>
    <m/>
    <m/>
    <m/>
    <m/>
    <m/>
    <n v="0"/>
    <n v="35.24"/>
    <s v="NO_CONCILIADO"/>
    <m/>
    <m/>
  </r>
  <r>
    <x v="82"/>
    <m/>
    <x v="82"/>
    <x v="232"/>
    <s v="B21653530002"/>
    <s v="BOD"/>
    <n v="2165353"/>
    <m/>
    <s v="00595012002 DEP.DE CHEQ.AJENOS,RET.DE CAM.,CONCEPTO: PAGO POR SUBSIDIO DE ENFERMEDAD POR LA CAJA DE SALUD DE LA BANCA PRIVADA CORRESP AGOSTO 2023 POTOSI,DEP.: CAJA DE SALUD DE LA BANCA PRIVADA"/>
    <m/>
    <m/>
    <m/>
    <m/>
    <m/>
    <m/>
    <n v="0"/>
    <n v="1181.51"/>
    <s v="NO_CONCILIADO"/>
    <m/>
    <m/>
  </r>
  <r>
    <x v="31"/>
    <m/>
    <x v="31"/>
    <x v="232"/>
    <s v="B21653560002"/>
    <s v="BOD"/>
    <n v="2165356"/>
    <m/>
    <s v="00599042001 DEP.DE CHEQ.AJENOS,RET.DE CAM.,CONCEPTO: DEVOLUCION DE FONDOS,DEP.: EMPRESA BOLIVIANA DE ALIMENTOS Y DERIVADOS , PROCEDENCIA: BANCO UNION S.A., CHEQUE: 1117, FECHA DE EMISION:27/12/2023"/>
    <m/>
    <m/>
    <m/>
    <m/>
    <m/>
    <m/>
    <n v="0"/>
    <n v="370.34"/>
    <s v="NO_CONCILIADO"/>
    <m/>
    <m/>
  </r>
  <r>
    <x v="31"/>
    <m/>
    <x v="31"/>
    <x v="232"/>
    <s v="B21653650002"/>
    <s v="BOD"/>
    <n v="2165365"/>
    <m/>
    <s v="00599032007 DEP.DE CHEQ.AJENOS,RET.DE CAM.,CONCEPTO: DEVOLUCION DE FONDOS,DEP.: EMPRESA BOLIVIANA DE ALIMENTOS Y DERIVADOS , PROCEDENCIA: BANCO UNION S.A., CHEQUE: 616, FECHA DE EMISION:27/12/2023"/>
    <m/>
    <m/>
    <m/>
    <m/>
    <m/>
    <m/>
    <n v="0"/>
    <n v="24225"/>
    <s v="NO_CONCILIADO"/>
    <m/>
    <m/>
  </r>
  <r>
    <x v="31"/>
    <m/>
    <x v="31"/>
    <x v="232"/>
    <s v="B21653690002"/>
    <s v="BOD"/>
    <n v="2165369"/>
    <m/>
    <s v="00599012001 DEP.DE CHEQ.AJENOS,RET.DE CAM.,CONCEPTO: DEVOLUCION DE FONDOS,DEP.: EMPRESA BOLIVIANA DE ALIMENTOS Y DERIVADOS , PROCEDENCIA: BANCO UNION S.A., CHEQUE: 617, FECHA DE EMISION:27/12/2023"/>
    <m/>
    <m/>
    <m/>
    <m/>
    <m/>
    <m/>
    <n v="0"/>
    <n v="39"/>
    <s v="NO_CONCILIADO"/>
    <m/>
    <m/>
  </r>
  <r>
    <x v="31"/>
    <m/>
    <x v="31"/>
    <x v="232"/>
    <s v="B21653700002"/>
    <s v="BOD"/>
    <n v="2165370"/>
    <m/>
    <s v="00599012001 DEP.DE CHEQ.AJENOS,RET.DE CAM.,CONCEPTO: DEVOLUCION DE FONDOS,DEP.: EMPRESA BOLIVIANA DE ALIMENTOS Y DERIVADOS , PROCEDENCIA: BANCO UNION S.A., CHEQUE: 618, FECHA DE EMISION:27/12/2023"/>
    <m/>
    <m/>
    <m/>
    <m/>
    <m/>
    <m/>
    <n v="0"/>
    <n v="39"/>
    <s v="NO_CONCILIADO"/>
    <m/>
    <m/>
  </r>
  <r>
    <x v="31"/>
    <m/>
    <x v="31"/>
    <x v="232"/>
    <s v="B21653720002"/>
    <s v="BOD"/>
    <n v="2165372"/>
    <m/>
    <s v="00599012001 DEP.DE CHEQ.AJENOS,RET.DE CAM.,CONCEPTO: DEVOLUCION DE FONDOS,DEP.: EMPRESA BOLIVIANA DE ALIMENTOS Y DERIVADOS , PROCEDENCIA: BANCO UNION S.A., CHEQUE: 619, FECHA DE EMISION:27/12/2023"/>
    <m/>
    <m/>
    <m/>
    <m/>
    <m/>
    <m/>
    <n v="0"/>
    <n v="39"/>
    <s v="NO_CONCILIADO"/>
    <m/>
    <m/>
  </r>
  <r>
    <x v="31"/>
    <m/>
    <x v="31"/>
    <x v="232"/>
    <s v="B21653790002"/>
    <s v="BOD"/>
    <n v="2165379"/>
    <m/>
    <s v="00599032003 DEP.DE CHEQ.AJENOS,RET.DE CAM.,CONCEPTO: REPOSICION CREDITO FISCAL FACT 42,DEP.: EMPRESA BOLIVIANA DE ALIMENTOS Y DERIVADOS , PROCEDENCIA: BANCO UNION S.A., CHEQUE: 1510, FECHA DE EMISION:27/12/2023"/>
    <m/>
    <m/>
    <m/>
    <m/>
    <m/>
    <m/>
    <n v="0"/>
    <n v="64.349999999999994"/>
    <s v="NO_CONCILIADO"/>
    <m/>
    <m/>
  </r>
  <r>
    <x v="48"/>
    <m/>
    <x v="48"/>
    <x v="232"/>
    <s v="B21653840002"/>
    <s v="BOD"/>
    <n v="2165384"/>
    <m/>
    <s v="00015011108 DEP.DE CHEQ.AJENOS,RET.DE CAM.,CONCEPTO: DEPÓSITO A LA CUT,DEP.: MINISTERIO DE GOBIERNO , PROCEDENCIA: BANCO UNION S.A., CHEQUE: 52423, FECHA DE EMISION:22/12/2023"/>
    <m/>
    <m/>
    <m/>
    <m/>
    <m/>
    <m/>
    <n v="0"/>
    <n v="100"/>
    <s v="NO_CONCILIADO"/>
    <m/>
    <m/>
  </r>
  <r>
    <x v="31"/>
    <m/>
    <x v="31"/>
    <x v="232"/>
    <s v="B21653850002"/>
    <s v="BOD"/>
    <n v="2165385"/>
    <m/>
    <s v="00599012001 DEP.DE CHEQ.AJENOS,RET.DE CAM.,CONCEPTO: DEVOLUCION DE RECURSOS,DEP.: EMPRESA BOLIVIANA DE ALIMENTOS Y DERIVADOS , PROCEDENCIA: BANCO UNION S.A., CHEQUE: 1506, FECHA DE EMISION:27/12/2023"/>
    <m/>
    <m/>
    <m/>
    <m/>
    <m/>
    <m/>
    <n v="0"/>
    <n v="344"/>
    <s v="NO_CONCILIADO"/>
    <m/>
    <m/>
  </r>
  <r>
    <x v="84"/>
    <m/>
    <x v="84"/>
    <x v="232"/>
    <s v="B21653940002"/>
    <s v="BOD"/>
    <n v="2165394"/>
    <m/>
    <s v="00155010001 DEP.DE CHEQ.AJENOS,RET.DE CAM.,CONCEPTO: ACTUALIZACION DE FIANZAS ECONOMICAS NOTARIOS DE FE PUBLICA CHUQUISACA,DEP.: DIRNOPLU , PROCEDENCIA: BANCO UNION S.A., CHEQUE: 911, FECHA DE EMISION:27/12/2023"/>
    <m/>
    <m/>
    <m/>
    <m/>
    <m/>
    <m/>
    <n v="0"/>
    <n v="43560"/>
    <s v="NO_CONCILIADO"/>
    <m/>
    <m/>
  </r>
  <r>
    <x v="84"/>
    <m/>
    <x v="84"/>
    <x v="232"/>
    <s v="B21653990002"/>
    <s v="BOD"/>
    <n v="2165399"/>
    <m/>
    <s v="00155010001 DEP.DE CHEQ.AJENOS,RET.DE CAM.,CONCEPTO: ACTUALIZACION DE FIANZAS ECONOMICAS NOTARIOS DE FE PUBLICA ORURO,DEP.: DIRNOPLU , PROCEDENCIA: BANCO UNION S.A., CHEQUE: 912, FECHA DE EMISION:27/12/2023"/>
    <m/>
    <m/>
    <m/>
    <m/>
    <m/>
    <m/>
    <n v="0"/>
    <n v="31680"/>
    <s v="NO_CONCILIADO"/>
    <m/>
    <m/>
  </r>
  <r>
    <x v="84"/>
    <m/>
    <x v="84"/>
    <x v="232"/>
    <s v="B21654000002"/>
    <s v="BOD"/>
    <n v="2165400"/>
    <m/>
    <s v="00155010001 DEP.DE CHEQ.AJENOS,RET.DE CAM.,CONCEPTO: ACTUALIZACION DE FIANZAS ECONOMICAS NOTARIOS DE FE PUBLICA POTOSI,DEP.: DIRNOPLU , PROCEDENCIA: BANCO UNION S.A., CHEQUE: 913, FECHA DE EMISION:27/12/2023"/>
    <m/>
    <m/>
    <m/>
    <m/>
    <m/>
    <m/>
    <n v="0"/>
    <n v="79200"/>
    <s v="NO_CONCILIADO"/>
    <m/>
    <m/>
  </r>
  <r>
    <x v="31"/>
    <m/>
    <x v="31"/>
    <x v="232"/>
    <s v="B21654010002"/>
    <s v="BOD"/>
    <n v="2165401"/>
    <m/>
    <s v="00599072001 DEP.DE CHEQ.AJENOS,RET.DE CAM.,CONCEPTO: DEVOLUCION DE RECURSOS,DEP.: EMPRESA BOLIVIANA DE ALIMENTOS Y DERIVADOS , PROCEDENCIA: BANCO UNION S.A., CHEQUE: 1498, FECHA DE EMISION:27/12/2023"/>
    <m/>
    <m/>
    <m/>
    <m/>
    <m/>
    <m/>
    <n v="0"/>
    <n v="368.57"/>
    <s v="NO_CONCILIADO"/>
    <m/>
    <m/>
  </r>
  <r>
    <x v="31"/>
    <m/>
    <x v="31"/>
    <x v="232"/>
    <s v="B21654030002"/>
    <s v="BOD"/>
    <n v="2165403"/>
    <m/>
    <s v="00599072001 DEP.DE CHEQ.AJENOS,RET.DE CAM.,CONCEPTO: DEVOLUCION DE RECURSOS,DEP.: EMPRESA BOLIVIANA DE ALIMENTOS Y DERIVADOS , PROCEDENCIA: BANCO UNION S.A., CHEQUE: 1499, FECHA DE EMISION:27/12/2023"/>
    <m/>
    <m/>
    <m/>
    <m/>
    <m/>
    <m/>
    <n v="0"/>
    <n v="2171.6"/>
    <s v="NO_CONCILIADO"/>
    <m/>
    <m/>
  </r>
  <r>
    <x v="46"/>
    <m/>
    <x v="46"/>
    <x v="232"/>
    <s v="B21654300002"/>
    <s v="BOD"/>
    <n v="2165430"/>
    <m/>
    <s v="00047364102 DEP.DE CHEQ.AJENOS,RET.DE CAM.,CONCEPTO: CONTRAPARTE MUNICIPAL SIST DE RIEGO ALBARANCHO,DEP.: GAM SANTIVAÑEZ , PROCEDENCIA: BANCO UNION S.A., CHEQUE: 8228, FECHA DE EMISION:20/12/2023"/>
    <m/>
    <m/>
    <m/>
    <m/>
    <m/>
    <m/>
    <n v="0"/>
    <n v="0.27"/>
    <s v="NO_CONCILIADO"/>
    <m/>
    <m/>
  </r>
  <r>
    <x v="46"/>
    <m/>
    <x v="46"/>
    <x v="232"/>
    <s v="B21654310002"/>
    <s v="BOD"/>
    <n v="2165431"/>
    <m/>
    <s v="00047364201 DEP.DE CHEQ.AJENOS,RET.DE CAM.,CONCEPTO: CONTRAPARTE MUNICIPAL SIST DE RIEGO ALBA RANCHO,DEP.: GAM SANTIVAÑEZ , PROCEDENCIA: BANCO UNION S.A., CHEQUE: 8237, FECHA DE EMISION:20/12/2023"/>
    <m/>
    <m/>
    <m/>
    <m/>
    <m/>
    <m/>
    <n v="0"/>
    <n v="6669.9"/>
    <s v="NO_CONCILIADO"/>
    <m/>
    <m/>
  </r>
  <r>
    <x v="88"/>
    <m/>
    <x v="88"/>
    <x v="232"/>
    <s v="B21654320002"/>
    <s v="BOD"/>
    <n v="2165432"/>
    <m/>
    <s v="00342012001 DEP.DE CHEQ.AJENOS,RET.DE CAM.,CONCEPTO: PERMISOS SIN GOCE DE HABER DEL PERSONAL EVENTUAL,DEP.: AGENCIA ESTATAL DE VIVIENDA , PROCEDENCIA: BANCO UNION S.A., CHEQUE: 516, FECHA DE EMISION:27/12/2023"/>
    <m/>
    <m/>
    <m/>
    <m/>
    <m/>
    <m/>
    <n v="0"/>
    <n v="4432.33"/>
    <s v="NO_CONCILIADO"/>
    <m/>
    <m/>
  </r>
  <r>
    <x v="8"/>
    <m/>
    <x v="8"/>
    <x v="232"/>
    <s v="G25343660003"/>
    <s v="CRV"/>
    <n v="2534366"/>
    <m/>
    <s v="PAGO A NATIXIS FRANCIA PRÉSTAMO 931-OB1 VCTO. 31-12-2023 POR CUENTA DE SEMAPA , VALOR 28-12-2023 CAPITAL EUR 16.142,00 INTERESES EUR 181,60 LIB. 00099031002 RECUP.DIFERENCIALES CAPITAL E INTERES-CRED.EXT."/>
    <m/>
    <m/>
    <m/>
    <m/>
    <m/>
    <m/>
    <n v="0"/>
    <n v="1029.1099999999999"/>
    <s v="NO_CONCILIADO"/>
    <m/>
    <m/>
  </r>
  <r>
    <x v="8"/>
    <m/>
    <x v="8"/>
    <x v="232"/>
    <s v="G25343670003"/>
    <s v="CRV"/>
    <n v="2534367"/>
    <m/>
    <s v="PAGO A NATIXIS FRANCIA PRÉSTAMO 931-OA1 VCTO. 31-12-2023 POR CUENTA DE GMSCZ , VALOR 28-12-2023 CAPITAL EUR 110.336,00 INTERESES EUR 6.801,88 LIB. 00099031002 RECUP.DIFERENCIALES CAPITAL E INTERES-CRED.EXT."/>
    <m/>
    <m/>
    <m/>
    <m/>
    <m/>
    <m/>
    <n v="0"/>
    <n v="38546.01"/>
    <s v="NO_CONCILIADO"/>
    <m/>
    <m/>
  </r>
  <r>
    <x v="78"/>
    <m/>
    <x v="78"/>
    <x v="232"/>
    <s v="F0015261"/>
    <s v="DAU"/>
    <n v="7210811"/>
    <m/>
    <s v="A:00373024105 Débito Automático al GAM Comarapa, por incumplimiento al Convenio Intergubernativo de Financiamiento FDI/CONV/Nº285/2017 de fecha 13 de septiembre de 2017, suscrito entre el Fondo de Desarrollo Indígena y el GAM Comarapa, para el proyecto “Construcción de Puente Vehicular en la Comunidad Chontal del Municipio de Comarapa”."/>
    <m/>
    <m/>
    <m/>
    <m/>
    <m/>
    <m/>
    <n v="0"/>
    <n v="336441.46"/>
    <s v="NO_CONCILIADO"/>
    <m/>
    <m/>
  </r>
  <r>
    <x v="41"/>
    <m/>
    <x v="41"/>
    <x v="232"/>
    <s v="F0015261"/>
    <s v="DAU"/>
    <n v="7355026"/>
    <m/>
    <s v="A:00046058003 Débito Automático por incumplimiento del GAM Guaqui, al Convenio Interinstitucional N°0043 de 12 de noviembre de 2010 y sus tres Enmiendas de 31 de diciembre de 2012, 2013 y 2014, respectivamente, suscritos entre el GAM Guaqui y el MIN SD, para el proyecto “Desarrollo del Programa de Atención Integral a la niñez y Adolescencia en el Municipio de Guaqui”."/>
    <m/>
    <m/>
    <m/>
    <m/>
    <m/>
    <m/>
    <n v="0"/>
    <n v="63897"/>
    <s v="NO_CONCILIADO"/>
    <m/>
    <m/>
  </r>
  <r>
    <x v="78"/>
    <m/>
    <x v="78"/>
    <x v="232"/>
    <s v="F0015261"/>
    <s v="DAU"/>
    <n v="7278678"/>
    <m/>
    <s v="A:00373024105 Débito Automático por incumplimiento del Gobierno Autónomo Municipal de Riberalta (GAM RIB), al Convenio Intergubernativo de Financiamiento FDI/CONV/N°437/2017 de 16 de octubre de 2017, suscrito entre el Fondo de Desarrollo Indígena y el GAM RIB correspondiente al proyecto “Construcción y Equipamiento de Piscinas para la Crianza de Pacú en la Comunidad Las Mercedes del Municipio de Riberalta”."/>
    <m/>
    <m/>
    <m/>
    <m/>
    <m/>
    <m/>
    <n v="0"/>
    <n v="118030.3"/>
    <s v="NO_CONCILIADO"/>
    <m/>
    <m/>
  </r>
  <r>
    <x v="8"/>
    <m/>
    <x v="8"/>
    <x v="232"/>
    <s v="G25347760003"/>
    <s v="CRV"/>
    <n v="2534776"/>
    <m/>
    <s v="PAGO A KFW ALEMANIA PRÉSTAMO KfW 199565359 VCTO. 30-12-2023 POR CUENTA DE GOB.AUT.DEPT.STCRUZ , VALOR 28-12-2023 CAPITAL EUR 42.000,00 INTERESES EUR 22.528,82 LIB. 00099031002 RECUP.DIFERENCIALES CAPITAL E INTERES-CRED.EXT."/>
    <m/>
    <m/>
    <m/>
    <m/>
    <m/>
    <m/>
    <n v="0"/>
    <n v="126614.79"/>
    <s v="NO_CONCILIADO"/>
    <m/>
    <m/>
  </r>
  <r>
    <x v="45"/>
    <m/>
    <x v="45"/>
    <x v="232"/>
    <s v="Q19332820002"/>
    <s v="CRV"/>
    <n v="1933282"/>
    <m/>
    <s v="NUMERO DE LIBRETA CUT: 00099021001 OPERACIÓN E75 TRANSFERENCIA DE LA CUENTA FISCAL BUN A LA CUT EN MN TRANSFERENCIA DE FONDOS A SOLICITUD DE: GOBIERNO AUTONOMO MUNICIPAL DE POOPO, CITE: GAMP-MAE/ NÂ° 167/2023 CUENTA CUT 3987 LIBRETA NÂ° 00099021001"/>
    <m/>
    <m/>
    <m/>
    <m/>
    <m/>
    <m/>
    <n v="0"/>
    <n v="239.37"/>
    <s v="NO_CONCILIADO"/>
    <m/>
    <m/>
  </r>
  <r>
    <x v="2"/>
    <m/>
    <x v="2"/>
    <x v="232"/>
    <s v="Q19332830002"/>
    <s v="CRV"/>
    <n v="1933283"/>
    <m/>
    <s v="NUMERO DE LIBRETA CUT: 00086014407 OPERACIÓN E75 TRANSFERENCIA DE LA CUENTA FISCAL BUN A LA CUT EN MN TRANSFERENCIA DE FONDOS A SOLICITUD DE: SEARPI, CITE: OF.SEARPI NÂ° 797/2023 CUENTA CUT 3987 LIBRETA NÂ° 00086014407"/>
    <m/>
    <m/>
    <m/>
    <m/>
    <m/>
    <m/>
    <n v="0"/>
    <n v="33913.019999999997"/>
    <s v="NO_CONCILIADO"/>
    <m/>
    <m/>
  </r>
  <r>
    <x v="78"/>
    <m/>
    <x v="78"/>
    <x v="232"/>
    <s v="Q19332840002"/>
    <s v="CRV"/>
    <n v="1933284"/>
    <m/>
    <s v="NUMERO DE LIBRETA CUT: 00373024105 OPERACIÓN E75 TRANSFERENCIA DE LA CUENTA FISCAL BUN A LA CUT EN MN TRANSFERENCIA DE FONDOS A SOLICITUD DE: GOBIERNO AUTONOMO MUNICIPAL DE INQUISIVI CITE: GAMI/MAE NÂ° 455/2023 CUENTA CUT 3987 LIBRETA NÂ° 00373024105"/>
    <m/>
    <m/>
    <m/>
    <m/>
    <m/>
    <m/>
    <n v="0"/>
    <n v="774.84"/>
    <s v="NO_CONCILIADO"/>
    <m/>
    <m/>
  </r>
  <r>
    <x v="45"/>
    <m/>
    <x v="45"/>
    <x v="232"/>
    <s v="Q19332860002"/>
    <s v="CRV"/>
    <n v="1933286"/>
    <m/>
    <s v="NUMERO DE LIBRETA CUT: 00099021001 OPERACIÓN E75 TRANSFERENCIA DE LA CUENTA FISCAL BUN A LA CUT EN MN TRANSFERENCIA DE FONDOS A SOLICITUD DE: GOBIERNO AUTONOMO MUNICIPAL PAMPA AULLAGAS, CITE: G.A.M.P.A./MAE-0268/2023 CUENTA CUT 3987 LIBRETA NÂ° 00099021001"/>
    <m/>
    <m/>
    <m/>
    <m/>
    <m/>
    <m/>
    <n v="0"/>
    <n v="7250"/>
    <s v="NO_CONCILIADO"/>
    <m/>
    <m/>
  </r>
  <r>
    <x v="45"/>
    <m/>
    <x v="45"/>
    <x v="232"/>
    <s v="Q19332890002"/>
    <s v="CRV"/>
    <n v="1933289"/>
    <m/>
    <s v="NUMERO DE LIBRETA CUT: 00099021001 OPERACIÓN E75 TRANSFERENCIA DE LA CUENTA FISCAL BUN A LA CUT EN MN TRANSFERENCIA DE FONDOS A SOLICITUD DE: GOBIERNO AUTONOMO MUNICIPAL DE SANTIAGO DE HUARI, CITE: GAMSH/577/2023 CUENTA CUT 3987 LIBRETA NÂ° 00099021001"/>
    <m/>
    <m/>
    <m/>
    <m/>
    <m/>
    <m/>
    <n v="0"/>
    <n v="190057.53"/>
    <s v="NO_CONCILIADO"/>
    <m/>
    <m/>
  </r>
  <r>
    <x v="78"/>
    <m/>
    <x v="78"/>
    <x v="232"/>
    <s v="Q19332900002"/>
    <s v="CRV"/>
    <n v="1933290"/>
    <m/>
    <s v="NUMERO DE LIBRETA CUT: 00373024105 OPERACIÓN E75 TRANSFERENCIA DE LA CUENTA FISCAL BUN A LA CUT EN MN TRANSFERENCIA DE FONDOS A SOLICITUD DE: GOBIERNO AUTONOMO MUNICIPAL DE SANTIAGO DE HUARI, CITE: GAMSH /576/2023 CUENTA CUT 3987 LIBRETA NÂ° 00373024105"/>
    <m/>
    <m/>
    <m/>
    <m/>
    <m/>
    <m/>
    <n v="0"/>
    <n v="40107.15"/>
    <s v="NO_CONCILIADO"/>
    <m/>
    <m/>
  </r>
  <r>
    <x v="45"/>
    <m/>
    <x v="45"/>
    <x v="232"/>
    <s v="Q19332910002"/>
    <s v="CRV"/>
    <n v="1933291"/>
    <m/>
    <s v="NUMERO DE LIBRETA CUT: 00099021001 OPERACIÓN E75 TRANSFERENCIA DE LA CUENTA FISCAL BUN A LA CUT EN MN TRANSFERENCIA DE FONDOS A SOLICITUD DE: GOB. AUTONOMO MUNICIPAL VILLA RIVERO - CUENTA UNICA MUNICIPAL - CUM, CITE: GAMVR NÂ° 973/2023 CUENTA CUT 3987 LIBRETA NÂ° 00099021001"/>
    <m/>
    <m/>
    <m/>
    <m/>
    <m/>
    <m/>
    <n v="0"/>
    <n v="628305.37"/>
    <s v="NO_CONCILIADO"/>
    <m/>
    <m/>
  </r>
  <r>
    <x v="45"/>
    <m/>
    <x v="45"/>
    <x v="232"/>
    <s v="Q19332920002"/>
    <s v="CRV"/>
    <n v="1933292"/>
    <m/>
    <s v="NUMERO DE LIBRETA CUT: 00099021001 OPERACIÓN E75 TRANSFERENCIA DE LA CUENTA FISCAL BUN A LA CUT EN MN TRANSFERENCIA DE FONDOS A SOLICITUD DE: GOBIERNO AUTONOMO MUNICIPAL YACUIBA, CITE: GAMY/DESP.MCPAL.2902/SMAF.239/DF.60/UT.68/2023 CUENTA CUT 3987 LIBRETA NÂ° 00099021001"/>
    <m/>
    <m/>
    <m/>
    <m/>
    <m/>
    <m/>
    <n v="0"/>
    <n v="37.950000000000003"/>
    <s v="NO_CONCILIADO"/>
    <m/>
    <m/>
  </r>
  <r>
    <x v="41"/>
    <m/>
    <x v="41"/>
    <x v="232"/>
    <s v="Q19332930002"/>
    <s v="CRV"/>
    <n v="1933293"/>
    <m/>
    <s v="NUMERO DE LIBRETA CUT: 00046021109 OPERACIÓN E75 TRANSFERENCIA DE LA CUENTA FISCAL BUN A LA CUT EN MN TRANSFERENCIA DE FONDOS A SOLICITUD DE: GOBIERNO AUTONOMO MUNICIPAL YACUIBA, CITE: SOL.SEG.CITE:STRIA./DESP NÂ° 2911-A/2023 CUENTA CUT 3987 LIBRETA NÂ° 00046021109"/>
    <m/>
    <m/>
    <m/>
    <m/>
    <m/>
    <m/>
    <n v="0"/>
    <n v="3034"/>
    <s v="NO_CONCILIADO"/>
    <m/>
    <m/>
  </r>
  <r>
    <x v="41"/>
    <m/>
    <x v="41"/>
    <x v="232"/>
    <s v="Q19332940002"/>
    <s v="CRV"/>
    <n v="1933294"/>
    <m/>
    <s v="NUMERO DE LIBRETA CUT: 00046021109 OPERACIÓN E75 TRANSFERENCIA DE LA CUENTA FISCAL BUN A LA CUT EN MN TRANSFERENCIA DE FONDOS A SOLICITUD DE: GOBIERNO AUTONOMO MUNICIPAL YACUIBA, CITE: SOL.SEG.CITE:STRIA./DESP NÂ° 2911/2023 CUENTA CUT 3987 LIBRETA NÂ° 00046021109"/>
    <m/>
    <m/>
    <m/>
    <m/>
    <m/>
    <m/>
    <n v="0"/>
    <n v="109"/>
    <s v="NO_CONCILIADO"/>
    <m/>
    <m/>
  </r>
  <r>
    <x v="80"/>
    <m/>
    <x v="80"/>
    <x v="232"/>
    <s v="Q19332950002"/>
    <s v="CRV"/>
    <n v="1933295"/>
    <m/>
    <s v="NUMERO DE LIBRETA CUT: 00016014101 OPERACIÓN E75 TRANSFERENCIA DE LA CUENTA FISCAL BUN A LA CUT EN MN TRANSFERENCIA DE FONDOS A SOLICITUD DE: GOBIERNO AUTONOMO DEPARTAMENTAL DE TARIJA, CITE: GADT/SDEF/EMM/OF .NÂ° 1313/23 CUENTA CUT 3987 LIBRETA NÂ° 00016014101"/>
    <m/>
    <m/>
    <m/>
    <m/>
    <m/>
    <m/>
    <n v="0"/>
    <n v="156450"/>
    <s v="NO_CONCILIADO"/>
    <m/>
    <m/>
  </r>
  <r>
    <x v="8"/>
    <m/>
    <x v="8"/>
    <x v="232"/>
    <s v="G25347920001"/>
    <s v="NTI"/>
    <n v="18172"/>
    <m/>
    <s v="PAGO PRÉSTAMO KFW ALEMANIA KfW 199365263 VCTO. 30-12-2023 POR CUENTA DE TGN , NTI. 018172 VALOR 28-12-2023 CAPITAL EUR 60.857,12 INTERESES EUR 4.792,50 CTA. 3987 CUENTA UNICA DEL TESORO LIB. 00099021001"/>
    <m/>
    <m/>
    <m/>
    <m/>
    <m/>
    <m/>
    <n v="500029.52"/>
    <n v="0"/>
    <s v="NO_CONCILIADO"/>
    <m/>
    <m/>
  </r>
  <r>
    <x v="8"/>
    <m/>
    <x v="8"/>
    <x v="232"/>
    <s v="G25347920003"/>
    <s v="COB"/>
    <n v="18172"/>
    <m/>
    <s v="PAGO PRÉSTAMO KFW ALEMANIA KfW 199365263 VCTO. 30-12-2023 POR CUENTA DE TGN , NTI. 018172 VALOR 28-12-2023 CAPITAL EUR 60.857,12 INTERESES EUR 4.792,50 CTA. 3987 CUENTA UNICA DEL TESORO LIB. 00099021001 REF.: COMISIONES BANCARIAS"/>
    <m/>
    <m/>
    <m/>
    <m/>
    <m/>
    <m/>
    <n v="400"/>
    <n v="0"/>
    <s v="NO_CONCILIADO"/>
    <m/>
    <m/>
  </r>
  <r>
    <x v="41"/>
    <m/>
    <x v="41"/>
    <x v="232"/>
    <s v="Q19333880002"/>
    <s v="CRV"/>
    <n v="1933388"/>
    <m/>
    <s v="NUMERO DE LIBRETA CUT: 00046021109 OPERACIÓN E75 TRANSFERENCIA DE LA CUENTA FISCAL BUN A LA CUT EN MN TRANSFERENCIA DE FONDOS A SOLICITUD DE: GOBIERNO AUTONOMO MUNICIPAL DE YOTALA, CITE: OFF.GMAY 877/2023 CUENTA CUT 3987 LIBRETA NÂ° 00046021109"/>
    <m/>
    <m/>
    <m/>
    <m/>
    <m/>
    <m/>
    <n v="0"/>
    <n v="3036"/>
    <s v="NO_CONCILIADO"/>
    <m/>
    <m/>
  </r>
  <r>
    <x v="41"/>
    <m/>
    <x v="41"/>
    <x v="232"/>
    <s v="Q19333910002"/>
    <s v="CRV"/>
    <n v="1933391"/>
    <m/>
    <s v="NUMERO DE LIBRETA CUT: 00046021109 OPERACIÓN E75 TRANSFERENCIA DE LA CUENTA FISCAL BUN A LA CUT EN MN TRANSFERENCIA DE FONDOS A SOLICITUD DE: GOBIERNO AUTONOMO MUNICIPAL DE YOTALA, CITE: OFF.GMAY 878/2023 CUENTA CUT 3987 LIBRETA NÂ° 00046021109"/>
    <m/>
    <m/>
    <m/>
    <m/>
    <m/>
    <m/>
    <n v="0"/>
    <n v="296"/>
    <s v="NO_CONCILIADO"/>
    <m/>
    <m/>
  </r>
  <r>
    <x v="137"/>
    <m/>
    <x v="137"/>
    <x v="232"/>
    <s v="Q19333960002"/>
    <s v="CRV"/>
    <n v="1933396"/>
    <m/>
    <s v="NUMERO DE LIBRETA CUT: 00150014201 OPERACIÓN E75 TRANSFERENCIA DE LA CUENTA FISCAL BUN A LA CUT EN MN TRANSFERENCIA DE FONDOS A SOLICITUD DE: PROYECTO SUCRE CIUDAD UNIVERSITARIA, CITE:PSCU-DAF 159/2023 CUENTA CUT 3987 LIBRETA NÂ° 00150014201"/>
    <m/>
    <m/>
    <m/>
    <m/>
    <m/>
    <m/>
    <n v="0"/>
    <n v="52253.82"/>
    <s v="NO_CONCILIADO"/>
    <m/>
    <m/>
  </r>
  <r>
    <x v="45"/>
    <m/>
    <x v="45"/>
    <x v="232"/>
    <s v="Q19333920002"/>
    <s v="CRV"/>
    <n v="1933392"/>
    <m/>
    <s v="NUMERO DE LIBRETA CUT: 00099021001 OPERACIÓN E75 TRANSFERENCIA DE LA CUENTA FISCAL BUN A LA CUT EN MN TRANSFERENCIA DE FONDOS A SOLICITUD DE: GOBIERNO AUTONOMO MUNICIPAL DE YOTALA, CITE:OFF.GMAY 876/2023 CUENTA CUT 3987 LIBRETA NÂ° 00099021001"/>
    <m/>
    <m/>
    <m/>
    <m/>
    <m/>
    <m/>
    <n v="0"/>
    <n v="4238"/>
    <s v="NO_CONCILIADO"/>
    <m/>
    <m/>
  </r>
  <r>
    <x v="41"/>
    <m/>
    <x v="41"/>
    <x v="232"/>
    <s v="Q19333930002"/>
    <s v="CRV"/>
    <n v="1933393"/>
    <m/>
    <s v="NUMERO DE LIBRETA CUT: 00046021109 OPERACIÓN E75 TRANSFERENCIA DE LA CUENTA FISCAL BUN A LA CUT EN MN TRANSFERENCIA DE FONDOS A SOLICITUD DE: GOBIERNO AUTONOMO MUNICIPAL DE YOTALA, CITE: OFF.GMAY 879/2023 CUENTA CUT 3987 LIBRETA NÂ° 00046021109"/>
    <m/>
    <m/>
    <m/>
    <m/>
    <m/>
    <m/>
    <n v="0"/>
    <n v="5068"/>
    <s v="NO_CONCILIADO"/>
    <m/>
    <m/>
  </r>
  <r>
    <x v="137"/>
    <m/>
    <x v="137"/>
    <x v="232"/>
    <s v="Q19333950002"/>
    <s v="CRV"/>
    <n v="1933395"/>
    <m/>
    <s v="NUMERO DE LIBRETA CUT: 00150012001 OPERACIÓN E75 TRANSFERENCIA DE LA CUENTA FISCAL BUN A LA CUT EN MN TRANSFERENCIA DE FONDOS A SOLICITUD DE: PROYECTO SUCRE CIUDAD UNIVERSITARIA, CITE:PSCU-DAF 158/2023 CUENTA CUT 3987 LIBRETA NÂ° 00150012001"/>
    <m/>
    <m/>
    <m/>
    <m/>
    <m/>
    <m/>
    <n v="0"/>
    <n v="7394.79"/>
    <s v="NO_CONCILIADO"/>
    <m/>
    <m/>
  </r>
  <r>
    <x v="66"/>
    <m/>
    <x v="66"/>
    <x v="232"/>
    <s v="Q19335980002"/>
    <s v="CRV"/>
    <n v="1933598"/>
    <m/>
    <s v="NUMERO DE LIBRETA CUT: 00572019203 OPERACIÓN E82 TRANSFERENCIA BDP FINPRO A LA CUT DESEBOLSO 9 OP. 20025 FINPRO - IMPLEMENTACION PLNATA PISCIOLA EN EL LAGO TITICACA"/>
    <m/>
    <m/>
    <m/>
    <m/>
    <m/>
    <m/>
    <n v="0"/>
    <n v="10350327.83"/>
    <s v="NO_CONCILIADO"/>
    <m/>
    <m/>
  </r>
  <r>
    <x v="66"/>
    <m/>
    <x v="66"/>
    <x v="232"/>
    <s v="Q19335990002"/>
    <s v="CRV"/>
    <n v="1933599"/>
    <m/>
    <s v="NUMERO DE LIBRETA CUT: 00572019202 OPERACIÓN E82 TRANSFERENCIA BDP FINPRO A LA CUT DESEMBOLSO 11 FINPRO OP.20024 - IMPLEMENTACION PLANTA PISCICOLA EN LA AMAZONIA"/>
    <m/>
    <m/>
    <m/>
    <m/>
    <m/>
    <m/>
    <n v="0"/>
    <n v="1986031.72"/>
    <s v="NO_CONCILIADO"/>
    <m/>
    <m/>
  </r>
  <r>
    <x v="66"/>
    <m/>
    <x v="66"/>
    <x v="232"/>
    <s v="Q19336040002"/>
    <s v="CRV"/>
    <n v="1933604"/>
    <m/>
    <s v="NUMERO DE LIBRETA CUT: 00572019204 OPERACIÓN E82 TRANSFERENCIA BDP FINPRO A LA CUT DESEMBOLSO 5 FINPRO OP. 20028 - IMPLEMENTACION PLANTA PISCICOLA EN EL CHACO"/>
    <m/>
    <m/>
    <m/>
    <m/>
    <m/>
    <m/>
    <n v="0"/>
    <n v="11256374.800000001"/>
    <s v="NO_CONCILIADO"/>
    <m/>
    <m/>
  </r>
  <r>
    <x v="66"/>
    <m/>
    <x v="66"/>
    <x v="232"/>
    <s v="Q19336060002"/>
    <s v="CRV"/>
    <n v="1933606"/>
    <m/>
    <s v="NUMERO DE LIBRETA CUT: 00572019205 OPERACIÓN E82 TRANSFERENCIA BDP FINPRO A LA CUT DESEMBOLSO 6 OP. 20027 FINPRO IMPLEMENTACION DE LA INDUSTRIA DE CARNICOS EN EL BENI"/>
    <m/>
    <m/>
    <m/>
    <m/>
    <m/>
    <m/>
    <n v="0"/>
    <n v="17728529.989999998"/>
    <s v="NO_CONCILIADO"/>
    <m/>
    <m/>
  </r>
  <r>
    <x v="41"/>
    <m/>
    <x v="41"/>
    <x v="232"/>
    <s v="Q19333060002"/>
    <s v="CRV"/>
    <n v="1933306"/>
    <m/>
    <s v="NUMERO DE LIBRETA CUT: 00046021109 OPERACIÓN E75 TRANSFERENCIA DE LA CUENTA FISCAL BUN A LA CUT EN MN TRANSFERENCIA DE FONDOS A SOLICITUD DE: GOBIERNO AUTONOMO MUNICIPAL DE ZUDAÃEZ, CITE: OF/GAMZ./M.A.E. NÂ°747/2023 CUENTA CUT 3987 LIBRETA NÂ° 00046021109"/>
    <m/>
    <m/>
    <m/>
    <m/>
    <m/>
    <m/>
    <n v="0"/>
    <n v="19320"/>
    <s v="NO_CONCILIADO"/>
    <m/>
    <m/>
  </r>
  <r>
    <x v="41"/>
    <m/>
    <x v="41"/>
    <x v="232"/>
    <s v="Q19333070002"/>
    <s v="CRV"/>
    <n v="1933307"/>
    <m/>
    <s v="NUMERO DE LIBRETA CUT: 00046021109 OPERACIÓN E75 TRANSFERENCIA DE LA CUENTA FISCAL BUN A LA CUT EN MN TRANSFERENCIA DE FONDOS A SOLICITUD DE: GOBIERNO AUTONOMO MUNICIPAL DE ZUDAÃEZ, CITE: OF/GAMZ./M.A.E. NÂ°754/2023 CUENTA CUT 3987 LIBRETA NÂ° 00046021109"/>
    <m/>
    <m/>
    <m/>
    <m/>
    <m/>
    <m/>
    <n v="0"/>
    <n v="8428"/>
    <s v="NO_CONCILIADO"/>
    <m/>
    <m/>
  </r>
  <r>
    <x v="45"/>
    <m/>
    <x v="45"/>
    <x v="232"/>
    <s v="Q19333080002"/>
    <s v="CRV"/>
    <n v="1933308"/>
    <m/>
    <s v="NUMERO DE LIBRETA CUT: 00099021001 OPERACIÓN E75 TRANSFERENCIA DE LA CUENTA FISCAL BUN A LA CUT EN MN TRANSFERENCIA DE FONDOS A SOLICITUD DE: GOBIERNO AUTONOMO MUNICIPAL DE TARVITA, CITE:MAE/GAMT.0532/2023 CUENTA CUT 3987 LIBRETA NÂ° 00099021001"/>
    <m/>
    <m/>
    <m/>
    <m/>
    <m/>
    <m/>
    <n v="0"/>
    <n v="0.03"/>
    <s v="NO_CONCILIADO"/>
    <m/>
    <m/>
  </r>
  <r>
    <x v="45"/>
    <m/>
    <x v="45"/>
    <x v="232"/>
    <s v="Q19333090002"/>
    <s v="CRV"/>
    <n v="1933309"/>
    <m/>
    <s v="NUMERO DE LIBRETA CUT: 00099021001 OPERACIÓN E75 TRANSFERENCIA DE LA CUENTA FISCAL BUN A LA CUT EN MN TRANSFERENCIA DE FONDOS A SOLICITUD DE: GOBIERNO AUTONOMO MUNICIPAL DE TARVITA, CITE:MAE/GAMT.0531/2023 CUENTA CUT 3987 LIBRETA NÂ° 00099021001"/>
    <m/>
    <m/>
    <m/>
    <m/>
    <m/>
    <m/>
    <n v="0"/>
    <n v="1250"/>
    <s v="NO_CONCILIADO"/>
    <m/>
    <m/>
  </r>
  <r>
    <x v="2"/>
    <m/>
    <x v="2"/>
    <x v="232"/>
    <s v="Q19333100002"/>
    <s v="CRV"/>
    <n v="1933310"/>
    <m/>
    <s v="NUMERO DE LIBRETA CUT: 00086014407 OPERACIÓN E75 TRANSFERENCIA DE LA CUENTA FISCAL BUN A LA CUT EN MN TRANSFERENCIA DE FONDOS A SOLICITUD DE: GOBIERNO AUTONOMO DEPARTAMENTAL DE ORURO, CITE: GAD.ORU/SDAFP/UF/ATCP/CE-0168/2023 CUENTA CUT 3987 LIBRETA NÂ° 00086014407"/>
    <m/>
    <m/>
    <m/>
    <m/>
    <m/>
    <m/>
    <n v="0"/>
    <n v="5652.91"/>
    <s v="NO_CONCILIADO"/>
    <m/>
    <m/>
  </r>
  <r>
    <x v="45"/>
    <m/>
    <x v="45"/>
    <x v="232"/>
    <s v="Q19333110002"/>
    <s v="CRV"/>
    <n v="1933311"/>
    <m/>
    <s v="NUMERO DE LIBRETA CUT: 00099021001 OPERACIÓN E75 TRANSFERENCIA DE LA CUENTA FISCAL BUN A LA CUT EN MN TRANSFERENCIA DE FONDOS A SOLICITUD DE: GOB. AUTONOMO MCPAL. MOJINETE- CUENTA UNICA MUNICIPAL - CUM CITE. GAM-MOJ/SAF-CMQ/NÂ°076/2023"/>
    <m/>
    <m/>
    <m/>
    <m/>
    <m/>
    <m/>
    <n v="0"/>
    <n v="3000"/>
    <s v="NO_CONCILIADO"/>
    <m/>
    <m/>
  </r>
  <r>
    <x v="45"/>
    <m/>
    <x v="45"/>
    <x v="232"/>
    <s v="Q19333680002"/>
    <s v="CRV"/>
    <n v="1933368"/>
    <m/>
    <s v="NUMERO DE LIBRETA CUT: 00099021001 OPERACIÓN E75 TRANSFERENCIA DE LA CUENTA FISCAL BUN A LA CUT EN MN TRANSFERENCIA DE FONDOS A SOLICITUD DE: GOBIERNO AUTONOMO MUNICIPAL YUNCHARA, CITE: GAMY-MU/0450/2023 CUENTA CUT 3987 LIBRETA NÂ° 00099021001"/>
    <m/>
    <m/>
    <m/>
    <m/>
    <m/>
    <m/>
    <n v="0"/>
    <n v="188"/>
    <s v="NO_CONCILIADO"/>
    <m/>
    <m/>
  </r>
  <r>
    <x v="8"/>
    <m/>
    <x v="8"/>
    <x v="232"/>
    <s v="G25354240002"/>
    <s v="CRV"/>
    <n v="2535424"/>
    <m/>
    <s v="DIFERENCIAL POR PAGO PRÉSTAMO KFW ALEMANIA KfW 199565359 VCTO. 30-12-2023 POR CUENTA DE GOB.AUT.DEPT.STCRUZ SEGÚN NOTA COD.LIQ. 018211 DE FECHA 27-12-2023, VALOR 28-12-2023 INTERESES UFV 274.012,35 LIBRETA NRO. 00099031002 RECUP. DIFERENCIALES CAPITAL E INTERESES CRED.EXT."/>
    <m/>
    <m/>
    <m/>
    <m/>
    <m/>
    <m/>
    <n v="0"/>
    <n v="677936.7"/>
    <s v="NO_CONCILIADO"/>
    <m/>
    <m/>
  </r>
  <r>
    <x v="8"/>
    <m/>
    <x v="8"/>
    <x v="232"/>
    <s v="G25352570002"/>
    <s v="CRV"/>
    <n v="2535257"/>
    <m/>
    <s v="DIFERENCIAL POR PAGO PRÉSTAMO KFW ALEMANIA KfW 199865734 VCTO. 30-12-2023 POR CUENTA DE GOB.AUT.DEPT.CHUQUIS SEGÚN NOTA COD.LIQ. 018213 DE FECHA 15-12-2023, VALOR 28-12-2023 INTERESES UFV 165.520,14 LIBRETA NRO. 00099031002 RECUP. DIFERENCIALES CAPITAL E INTERESES CRED.EXT."/>
    <m/>
    <m/>
    <m/>
    <m/>
    <m/>
    <m/>
    <n v="0"/>
    <n v="409515.03"/>
    <s v="NO_CONCILIADO"/>
    <m/>
    <m/>
  </r>
  <r>
    <x v="8"/>
    <m/>
    <x v="8"/>
    <x v="232"/>
    <s v="G25352320002"/>
    <s v="CRV"/>
    <n v="2535232"/>
    <m/>
    <s v="DIFERENCIAL POR PAGO PRÉSTAMO KFW ALEMANIA KfW 199365263 VCTO. 31-12-2023 POR CUENTA DE EMPRESA CORANI SA SEGÚN NOTA EC-GG-54/12-2023 DE FECHA 18-12-2023, VALOR 28-12-2023 CAPITAL EUR 21.514,46 INTERESES EUR 242,03 LIBRETA NRO. 00099031002 RECUP. DIFERENCIALES CAPITAL E INTERESES CRED.EXT."/>
    <m/>
    <m/>
    <m/>
    <m/>
    <m/>
    <m/>
    <n v="0"/>
    <n v="168127.01"/>
    <s v="NO_CONCILIADO"/>
    <m/>
    <m/>
  </r>
  <r>
    <x v="8"/>
    <m/>
    <x v="8"/>
    <x v="232"/>
    <s v="G25352440002"/>
    <s v="CRV"/>
    <n v="2535244"/>
    <m/>
    <s v="DIFERENCIAL POR PAGO PRÉSTAMO KFW ALEMANIA KfW 198766453 VCTO. 31-12-2023 POR CUENTA DE GOB.AUT.DEPT.CHUQUIS SEGÚN COD. LIQ. 018208 DE FECHA 15-12-2023, VALOR 28-12-2023 INTERESES UFV 61.598,13 LIBRETA NRO. 00099031002 RECUP. DIFERENCIALES CAPITAL E INTERESES CRED.EXT."/>
    <m/>
    <m/>
    <m/>
    <m/>
    <m/>
    <m/>
    <n v="0"/>
    <n v="152400.54999999999"/>
    <s v="NO_CONCILIADO"/>
    <m/>
    <m/>
  </r>
  <r>
    <x v="8"/>
    <m/>
    <x v="8"/>
    <x v="232"/>
    <s v="G25352540002"/>
    <s v="CRV"/>
    <n v="2535254"/>
    <m/>
    <s v="DIFERENCIAL POR PAGO PRÉSTAMO KFW ALEMANIA KfW 199665928 VCTO. 30-12-2023 POR CUENTA DE GOB.AUT.DEPT.CBBA SEGÚN NOTA COD.LIQ. 018212 DE FECHA 06-12-2023, VALOR 28-12-2023 INTERESES UFV 67.254,17 LIBRETA NRO. 00099031002 RECUP. DIFERENCIALES CAPITAL E INTERESES CRED.EXT."/>
    <m/>
    <m/>
    <m/>
    <m/>
    <m/>
    <m/>
    <n v="0"/>
    <n v="166394.21"/>
    <s v="NO_CONCILIADO"/>
    <m/>
    <m/>
  </r>
  <r>
    <x v="49"/>
    <m/>
    <x v="49"/>
    <x v="232"/>
    <s v="G25349290002"/>
    <s v="CRV"/>
    <n v="2534929"/>
    <m/>
    <s v="TRANSFERENCIA DEL EXTERIOR SEGUN SWIFT NO.22121 Y NO.22120 DE FECHA 28/12/2023 ORDENANTE: SONOKONG CO LTD (KOREA) REF.: CRED 010654OR2300659 LIB. 00597012001 RECURSOS PROPIOS VENTAS YLB"/>
    <m/>
    <m/>
    <m/>
    <m/>
    <m/>
    <m/>
    <n v="0"/>
    <n v="9900.35"/>
    <s v="NO_CONCILIADO"/>
    <m/>
    <m/>
  </r>
  <r>
    <x v="45"/>
    <m/>
    <x v="45"/>
    <x v="232"/>
    <s v="F0015282"/>
    <s v="NTE"/>
    <n v="7360549"/>
    <m/>
    <s v="A:00099021001 TRANSFERENCIA DE RECURSOS POR DEVOLUCIÓN DE RECURSOS SEGÚN INFORME CON CITE GEF-LCR-CZC-1417-INF/23 EN LA QUE SOLICITA LA DEVOLUCIÓN DE RECURSOS AL TGN POR MORA DEL GAD BENI POR INCUMPLIMIENTO EN PAGO EN SUS CUOTAS."/>
    <m/>
    <m/>
    <m/>
    <m/>
    <m/>
    <m/>
    <n v="0"/>
    <n v="897510.83"/>
    <s v="NO_CONCILIADO"/>
    <m/>
    <m/>
  </r>
  <r>
    <x v="78"/>
    <m/>
    <x v="78"/>
    <x v="232"/>
    <s v="F0015285"/>
    <s v="DAU"/>
    <n v="7227897"/>
    <m/>
    <s v="A:00373024105 Débito Automático por incumplimiento del Gobierno Autónomo Municipal de San Miguel (GAM MIG), al Convenio Intergubernativo de Financiamiento FDI/CONV/N°002-A/2018 de 08 de enero de 2018, suscrito entre el Fondo de Desarrollo Indígena y el GAM MIG correspondiente al proyecto “Ampliación de Áreas Agrícolas en el Municipio de San Miguel de Velasco”."/>
    <m/>
    <m/>
    <m/>
    <m/>
    <m/>
    <m/>
    <n v="0"/>
    <n v="3199968"/>
    <s v="NO_CONCILIADO"/>
    <m/>
    <m/>
  </r>
  <r>
    <x v="8"/>
    <m/>
    <x v="8"/>
    <x v="232"/>
    <s v="G25350750001"/>
    <s v="COB"/>
    <n v="2535075"/>
    <m/>
    <s v="COMISIONES POR PAGO PRÉSTAMO KFW ALEMANIA 1993 65 263 VCTO. 30-12-2023 POR CUENTA DE TGN SEGÚN NOTA COD.LIQ. 018210 DE FECHA 27-12-2023, VALOR 28-12-2023 CAPITAL UFV 663.953,72 INTERESES UFV 52.286,36 LIBRETA NRO.00099021001 TGN-RECURSOS ORDINARIOS - 3987 REF.: COMISIONES BANCARIAS"/>
    <m/>
    <m/>
    <m/>
    <m/>
    <m/>
    <m/>
    <n v="1290.44"/>
    <n v="0"/>
    <s v="NO_CONCILIADO"/>
    <m/>
    <m/>
  </r>
  <r>
    <x v="49"/>
    <m/>
    <x v="49"/>
    <x v="232"/>
    <s v="G25349300001"/>
    <s v="CVD"/>
    <n v="2534930"/>
    <m/>
    <s v="COBRO COSTOS DE PAPELERIA SEGUN TRANSFERENCIA DEL EXTERIOR POR ORDEN DE SONOKONG CO LTD (KOREA) REF.: CRED 010654OR2300659 LIB. 00597012001 RECURSOS PROPIOS VENTAS YLB"/>
    <m/>
    <m/>
    <m/>
    <m/>
    <m/>
    <m/>
    <n v="50"/>
    <n v="0"/>
    <s v="NO_CONCILIADO"/>
    <m/>
    <m/>
  </r>
  <r>
    <x v="8"/>
    <m/>
    <x v="8"/>
    <x v="232"/>
    <s v="G25349330001"/>
    <s v="COB"/>
    <n v="2534933"/>
    <m/>
    <s v="COMISIONES POR PAGO PRÉSTAMO KFW ALEMANIA I-H-047 VCTO. 31-12-2023 POR CUENTA DE TGN SEGÚN NOTA COD.LIQ 018209 DE FECHA 27-12-2023, VALOR 28-12-2023 CAPITAL UFV 947.536,15 INTERESES UFV 63.958,68 LIBRETA NRO.00099021001 TGN-RECURSOS ORDINARIOS - 3987 REF.: COMISIONES BANCARIAS"/>
    <m/>
    <m/>
    <m/>
    <m/>
    <m/>
    <m/>
    <n v="1801.78"/>
    <n v="0"/>
    <s v="NO_CONCILIADO"/>
    <m/>
    <m/>
  </r>
  <r>
    <x v="8"/>
    <m/>
    <x v="8"/>
    <x v="232"/>
    <s v="G25349340001"/>
    <s v="NTI"/>
    <n v="2534934"/>
    <m/>
    <s v="PAGO PRÉSTAMO KFW ALEMANIA I-H-047 VCTO. 31-12-2023 POR CUENTA DE TGN SEGÚN NOTA COD.LIQ 018209 DE FECHA 27-12-2023, VALOR 28-12-2023 CAPITAL UFV 947.536,15 INTERESES UFV 63.958,68 LIBRETA NRO.00099021001 TGN-RECURSOS ORDINARIOS - 3987"/>
    <m/>
    <m/>
    <m/>
    <m/>
    <m/>
    <m/>
    <n v="2502549.4700000002"/>
    <n v="0"/>
    <s v="NO_CONCILIADO"/>
    <m/>
    <m/>
  </r>
  <r>
    <x v="8"/>
    <m/>
    <x v="8"/>
    <x v="232"/>
    <s v="G25350760001"/>
    <s v="NTI"/>
    <n v="2535076"/>
    <m/>
    <s v="PAGO PRÉSTAMO KFW ALEMANIA 1993 65 263 VCTO. 30-12-2023 POR CUENTA DE TGN SEGÚN NOTA COD.LIQ. 018210 DE FECHA 27-12-2023, VALOR 28-12-2023 CAPITAL UFV 663.953,72 INTERESES UFV 52.286,36 LIBRETA NRO.00099021001 TGN-RECURSOS ORDINARIOS - 3987"/>
    <m/>
    <m/>
    <m/>
    <m/>
    <m/>
    <m/>
    <n v="1772056.74"/>
    <n v="0"/>
    <s v="NO_CONCILIADO"/>
    <m/>
    <m/>
  </r>
  <r>
    <x v="8"/>
    <m/>
    <x v="8"/>
    <x v="232"/>
    <s v="G25350770001"/>
    <s v="COB"/>
    <n v="2535077"/>
    <m/>
    <s v="COMISIONES POR PAGO PRÉSTAMO KFW ALEMANIA KfW 199265711 VCTO. 30-12-2023 POR CUENTA DE TGN SEGÚN NOTA COD.LIQ. 018321 DE FECHA 28-12-2023, VALOR 28-12-2023 CAPITAL UFV 2.122.155,02 INTERESES UFV 155.212,40 LIBRETA NRO.00099021001 TGN-RECURSOS ORDINARIOS - 3987 REF.: COMISIONES BANCARIAS"/>
    <m/>
    <m/>
    <m/>
    <m/>
    <m/>
    <m/>
    <n v="3994.12"/>
    <n v="0"/>
    <s v="NO_CONCILIADO"/>
    <m/>
    <m/>
  </r>
  <r>
    <x v="8"/>
    <m/>
    <x v="8"/>
    <x v="232"/>
    <s v="G25350780001"/>
    <s v="NTI"/>
    <n v="2535078"/>
    <m/>
    <s v="PAGO PRÉSTAMO KFW ALEMANIA KfW 199265711 VCTO. 30-12-2023 POR CUENTA DE TGN SEGÚN NOTA COD.LIQ. 018321 DE FECHA 28-12-2023, VALOR 28-12-2023 CAPITAL UFV 2.122.155,02 INTERESES UFV 155.212,40 LIBRETA NRO.00099021001 TGN-RECURSOS ORDINARIOS - 3987"/>
    <m/>
    <m/>
    <m/>
    <m/>
    <m/>
    <m/>
    <n v="5634457.5099999998"/>
    <n v="0"/>
    <s v="NO_CONCILIADO"/>
    <m/>
    <m/>
  </r>
  <r>
    <x v="8"/>
    <m/>
    <x v="8"/>
    <x v="232"/>
    <s v="G25350790001"/>
    <s v="COB"/>
    <n v="2535079"/>
    <m/>
    <s v="PAGO PRÉSTAMO KFW ALEMANIA KfW 199065947 VCTO. 30-12-2023 POR CUENTA DE TGN SEGÚN NOTA COD.LIQ. 018320 DE FECHA 28-12-2023, VALOR 28-12-2023 CAPITAL UFV 11.087.664,00 INTERESES UFV 695.455,82 LIBRETA NRO.00099021001 TGN-RECURSOS ORDINARIOS - 3987 REF.: COMISIONES BANCARIAS"/>
    <m/>
    <m/>
    <m/>
    <m/>
    <m/>
    <m/>
    <n v="20456.91"/>
    <n v="0"/>
    <s v="NO_CONCILIADO"/>
    <m/>
    <m/>
  </r>
  <r>
    <x v="8"/>
    <m/>
    <x v="8"/>
    <x v="232"/>
    <s v="G25350800001"/>
    <s v="NTI"/>
    <n v="2535080"/>
    <m/>
    <s v="PAGO PRÉSTAMO KFW ALEMANIA KfW 199065947 VCTO. 30-12-2023 POR CUENTA DE TGN SEGÚN NOTA COD.LIQ. 018320 DE FECHA 28-12-2023, VALOR 28-12-2023 CAPITAL UFV 11.087.664,00 INTERESES UFV 695.455,82 LIBRETA NRO.00099021001 TGN-RECURSOS ORDINARIOS - 3987"/>
    <m/>
    <m/>
    <m/>
    <m/>
    <m/>
    <m/>
    <n v="29152734.579999998"/>
    <n v="0"/>
    <s v="NO_CONCILIADO"/>
    <m/>
    <m/>
  </r>
  <r>
    <x v="15"/>
    <m/>
    <x v="15"/>
    <x v="232"/>
    <s v="G25352390001"/>
    <s v="CVD"/>
    <n v="2535239"/>
    <m/>
    <s v="COBRO COSTOS DE PAPELERIA SEGUN TRANSFERENCIA DEL EXTERIOR POR ORDEN DE INVERSIONES SAN ISIDRO S.A. (PY/ASUNCION) REF.: OPE 0/688538 - 0560037 FECHA VALOR 27/12/2023 LIB. 00513062002 YPFB - EXPORTACIÓN DE GLP Y OTROS-BOLIVIANOS"/>
    <m/>
    <m/>
    <m/>
    <m/>
    <m/>
    <m/>
    <n v="50"/>
    <n v="0"/>
    <s v="NO_CONCILIADO"/>
    <m/>
    <m/>
  </r>
  <r>
    <x v="15"/>
    <m/>
    <x v="15"/>
    <x v="232"/>
    <s v="G25352410001"/>
    <s v="CVD"/>
    <n v="2535241"/>
    <m/>
    <s v="COBRO COSTOS DE PAPELERIA SEGUN TRANSFERENCIA DEL EXTERIOR POR ORDEN DE PETROLEOS PARAGUAYOS (PETROPAR) REF.: SWF OF 23/12/27 - 0588490 FECHA VALOR 27/12/2023 LIB. 00513062002 YPFB - EXPORTACIÓN DE GLP Y OTROS-BOLIVIANOS"/>
    <m/>
    <m/>
    <m/>
    <m/>
    <m/>
    <m/>
    <n v="50"/>
    <n v="0"/>
    <s v="NO_CONCILIADO"/>
    <m/>
    <m/>
  </r>
  <r>
    <x v="15"/>
    <m/>
    <x v="15"/>
    <x v="232"/>
    <s v="G25352460001"/>
    <s v="CVD"/>
    <n v="2535246"/>
    <m/>
    <s v="COBRO COSTOS DE PAPELERIA SEGUN TRANSFERENCIA DEL EXTERIOR POR ORDEN DE PETROLEOS PARAGUAYOS (PETROPAR) REF.: SWF OF 23/12/27 - 0585419 FECHA VALOR 27/12/2023 LIB. 00513062002 YPFB - EXPORTACIÓN DE GLP Y OTROS-BOLIVIANOS"/>
    <m/>
    <m/>
    <m/>
    <m/>
    <m/>
    <m/>
    <n v="50"/>
    <n v="0"/>
    <s v="NO_CONCILIADO"/>
    <m/>
    <m/>
  </r>
  <r>
    <x v="15"/>
    <m/>
    <x v="15"/>
    <x v="232"/>
    <s v="G25352480001"/>
    <s v="CVD"/>
    <n v="2535248"/>
    <m/>
    <s v="COBRO COSTOS DE PAPELERIA SEGUN TRANSFERENCIA DEL EXTERIOR POR ORDEN DE PETROLEOS PARAGUAYOS (PETROPAR) REF.: SWF OF 23/12/27 - 0588490 FECHA VALOR 27/12/2023 LIB. 00513062002 YPFB - EXPORTACIÓN DE GLP Y OTROS-BOLIVIANOS"/>
    <m/>
    <m/>
    <m/>
    <m/>
    <m/>
    <m/>
    <n v="50"/>
    <n v="0"/>
    <s v="NO_CONCILIADO"/>
    <m/>
    <m/>
  </r>
  <r>
    <x v="15"/>
    <m/>
    <x v="15"/>
    <x v="232"/>
    <s v="G25352510001"/>
    <s v="CVD"/>
    <n v="2535251"/>
    <m/>
    <s v="COBRO COSTOS DE PAPELERIA SEGUN TRANSFERENCIA DEL EXTERIOR POR ORDEN DE OILY LUBRIFICANTES E QUIMICOS LTDA (BR/CAMPO GRANDE) REF.: CRED INV/017/2023 FECHA VALOR 27/12/2023 LIB. 00513012007 YPFB - RECURSOS NACIONALIZACIÓN"/>
    <m/>
    <m/>
    <m/>
    <m/>
    <m/>
    <m/>
    <n v="50"/>
    <n v="0"/>
    <s v="NO_CONCILIADO"/>
    <m/>
    <m/>
  </r>
  <r>
    <x v="15"/>
    <m/>
    <x v="15"/>
    <x v="232"/>
    <s v="G25354260001"/>
    <s v="CVD"/>
    <n v="2535426"/>
    <m/>
    <s v="COBRO COSTOS DE PAPELERIA SEGUN TRANSFERENCIA DEL EXTERIOR POR ORDEN DE MGAS COMERCIALIZADORA DE GAS (BRAZIL RIO DE JANEIRO) REF.: 4813174.21016 - 0513875 FECHA VALOR 28/12/2023 LIB. 00513012007 YPFB - RECURSOS NACIONALIZACIÓN"/>
    <m/>
    <m/>
    <m/>
    <m/>
    <m/>
    <m/>
    <n v="50"/>
    <n v="0"/>
    <s v="NO_CONCILIADO"/>
    <m/>
    <m/>
  </r>
  <r>
    <x v="15"/>
    <m/>
    <x v="15"/>
    <x v="232"/>
    <s v="G25355840001"/>
    <s v="CVD"/>
    <n v="2535584"/>
    <m/>
    <s v="COBRO COSTOS DE PAPELERIA SEGUN TRANSFERENCIA DEL EXTERIOR POR ORDEN DE CORPORACIÓN PARAGUAYA DISTRIBUCIÓN DE DERIVADOS DE PETROLEO SA, FECHA VALOR 28/12/2023 REF:PAGO A PROVEEDORES LIB. 00513062002 YPFB - EXPORTACIÓN DE GLP Y OTROS-BOLIVIANOS"/>
    <m/>
    <m/>
    <m/>
    <m/>
    <m/>
    <m/>
    <n v="50"/>
    <n v="0"/>
    <s v="NO_CONCILIADO"/>
    <m/>
    <m/>
  </r>
  <r>
    <x v="8"/>
    <m/>
    <x v="8"/>
    <x v="232"/>
    <s v="G25357290003"/>
    <s v="COB"/>
    <n v="2535729"/>
    <m/>
    <s v="PAGO A KFW ALEMANIA PRÉSTAMO KfW 199365925 VCTO. 30-12-2023 POR CUENTA DE COATRI LTDA. SEGÚN NOTA MEFP/VTCP/DGCP/UODP/N° 1270/2023 DE FECHA 28-12-2023, VALOR 28-12-2023 CAPITAL EUR 7.000,00 INTERESES USD 1.050,13 CTA. 3987 CUENTA UNICA DEL TESORO LIB. 00099021001 REF.: COMISIONES BANCARIAS"/>
    <m/>
    <m/>
    <m/>
    <m/>
    <m/>
    <m/>
    <n v="312.94"/>
    <n v="0"/>
    <s v="NO_CONCILIADO"/>
    <m/>
    <m/>
  </r>
  <r>
    <x v="39"/>
    <m/>
    <x v="39"/>
    <x v="232"/>
    <s v="S10793910001"/>
    <s v="COB"/>
    <n v="1079391"/>
    <m/>
    <s v="||COMISION TRANSFERENCIA FDOS.AL EXTERIOR 0,10% S/USD333.570.-,REEMB.GSTS.COMUNICACION BS220.-Y EMISION COMP.CONTABLE BS50.-REF.:PAGO 1 LC I-2023-34 FABRICA BOLIVIANA DE MUNICION A/F COMPANHIA BRASILEIRA DE CARTUCHOS,EN COMPL.A COMP.1079390,28/12/23. LIB.00548022001 COFADENA - FÁBRICA BOLIVIANA DE MUNICIÓN REF.:COMISIONES PAGO 1 LC I-2023-34"/>
    <m/>
    <m/>
    <m/>
    <m/>
    <m/>
    <m/>
    <n v="2558.29"/>
    <n v="0"/>
    <s v="NO_CONCILIADO"/>
    <m/>
    <m/>
  </r>
  <r>
    <x v="79"/>
    <m/>
    <x v="79"/>
    <x v="232"/>
    <s v="S10794030003"/>
    <s v="COB"/>
    <n v="1079403"/>
    <m/>
    <s v="||TRANSFERENCIA DE FONDOS S/G. MENSAJES SWIFT NROS. 22107 Y 22155 DE LA FECHA, Y NOTA REMITIDA POR LA DIRECCIÓN GENERAL DE AERONAUTICA CIVIL CITE: DGAC/3568/2023 DE FECHA 15/06/2023 (HRE-TGL-9395) (SECTOR PÚBLICO). DÉBITO DE LA LIBRETA 00117012001 DGAC, REPOSICIÓN ÚTILES DE ESCRITORIO."/>
    <m/>
    <m/>
    <m/>
    <m/>
    <m/>
    <m/>
    <n v="50"/>
    <n v="0"/>
    <s v="NO_CONCILIADO"/>
    <m/>
    <m/>
  </r>
  <r>
    <x v="40"/>
    <m/>
    <x v="40"/>
    <x v="232"/>
    <s v="S10794060001"/>
    <s v="DEV"/>
    <n v="1079406"/>
    <m/>
    <s v="||COMISIONES QUE COBRA EL MUFG BANK LTD. POR QUINTO PAGO INTERMEDIO JPY121.032.000 CORRESPONDIENTE A LA DONACIÓN JAPONESA N° 1660870 REF. 28-VJ-156 S/G MENSAJE SWIFT N° 22109 DE 28-12-2023 Y NOTA ABC/GNA/SAF/ATE/2022-2043 DE FECHA 10-10-2022. CTA. 3987069001 - LIBRETA N° 00291012002 ABC-RECURSOS PROPIOS"/>
    <m/>
    <m/>
    <m/>
    <m/>
    <m/>
    <m/>
    <n v="2966.14"/>
    <n v="0"/>
    <s v="NO_CONCILIADO"/>
    <m/>
    <m/>
  </r>
  <r>
    <x v="40"/>
    <m/>
    <x v="40"/>
    <x v="232"/>
    <s v="S10794060004"/>
    <s v="COB"/>
    <n v="1079406"/>
    <m/>
    <s v="||COMISIONES QUE COBRA EL MUFG BANK LTD. POR QUINTO PAGO INTERMEDIO JPY121.032.000 CORRESPONDIENTE A LA DONACIÓN JAPONESA N° 1660870 REF. 28-VJ-156 S/G MENSAJE SWIFT N° 22109 DE 28-12-2023 Y NOTA ABC/GNA/SAF/ATE/2022-2043 DE FECHA 10-10-2022. CTA. 3987069001 - LIBRETA N° 00291012002 ABC-RECURSOS PROPIOS. REF.: ÚTILES DE ESCRITORIO"/>
    <m/>
    <m/>
    <m/>
    <m/>
    <m/>
    <m/>
    <n v="50"/>
    <n v="0"/>
    <s v="NO_CONCILIADO"/>
    <m/>
    <m/>
  </r>
  <r>
    <x v="39"/>
    <m/>
    <x v="39"/>
    <x v="232"/>
    <s v="S10794140001"/>
    <s v="COB"/>
    <n v="1079414"/>
    <m/>
    <s v="||AMPLIACION DE VALIDEZ 0,15% S/USD 86.501,02 POR 60 DIAS, REEMB. GASTOS DE COMUNICACION BS220.- Y EMISION DE COMPROBANTE CONTABLE BS50.- S/G NOTA FBM.JAF:210/2023 REC. EN FECHA 27/12/23. LIB: 00548022001 COFADENA-FABRICA BOLIVIANA DE MUNICION REF: COMISIONES ENMIENDA 1 LC I-2023-33"/>
    <m/>
    <m/>
    <m/>
    <m/>
    <m/>
    <m/>
    <n v="418.38"/>
    <n v="0"/>
    <s v="NO_CONCILIADO"/>
    <m/>
    <m/>
  </r>
  <r>
    <x v="15"/>
    <m/>
    <x v="15"/>
    <x v="232"/>
    <s v="S10794260001"/>
    <s v="COB"/>
    <n v="1079426"/>
    <m/>
    <s v="'COBRO DE'||ÚTILES DE ESCRITORIO POR EL COMPROBANTE NRO.1079424 DE LA FECHA S/G. NOTA CITE CITE PRS/GAFC-1382/2023 DFC-423/2023 DE F.14.06.2023 (HRE-TGL-9344) ENVIADA POR YACIMIENTOS PETROLIFEROS FISCALES BOLIVIANOS DEBITO DE LA LIBRETA 00513022001 YPFB  OPERACIONES"/>
    <m/>
    <m/>
    <m/>
    <m/>
    <m/>
    <m/>
    <n v="50"/>
    <n v="0"/>
    <s v="NO_CONCILIADO"/>
    <m/>
    <m/>
  </r>
  <r>
    <x v="79"/>
    <m/>
    <x v="79"/>
    <x v="232"/>
    <s v="S10794410003"/>
    <s v="COB"/>
    <n v="1079441"/>
    <m/>
    <s v="||REGULARIZACIÓN DE NUESTRA OPERACIÓN NRO.1078919 DE F.26/12/2023 EN ATENCIÓN A NOTAS CITE DGAC/7395/2023 DE LA FECHA (HRE-TSO-1742) ENVIADA POR LA DGAC Y CITE: CAR/DGE-UNC N°0283/2023 DE F.27.12.2023 (HRE-TSO-1732) ENVIADA POR NAABOL. DEBITO DE LA LIBRETA 00117012001 DGAC, REPOSICIÓN DE ÚTILES DE ESCRITORIO."/>
    <m/>
    <m/>
    <m/>
    <m/>
    <m/>
    <m/>
    <n v="50"/>
    <n v="0"/>
    <s v="NO_CONCILIADO"/>
    <m/>
    <m/>
  </r>
  <r>
    <x v="79"/>
    <m/>
    <x v="79"/>
    <x v="232"/>
    <s v="S10794440003"/>
    <s v="COB"/>
    <n v="1079444"/>
    <m/>
    <s v="||TRANSFERENCIA DE FONDOS SEGÚN MENSAJES SWIFT N°22114 Y 22113 DE LA FECHA Y NOTA CITE: DGAC/3568/2023 (HRE-TGL-9395) DE FECHA 15/06/2023 DE LA DIRECCIÓN GENERAL DE AERONÁUTICA CIVIL. (SECTOR PÚBLICO). DÉBITO DE LA LIBRETA 00117012001 DGAC, REPOSICIÓN DE ÚTILES DE ESCRITORIO."/>
    <m/>
    <m/>
    <m/>
    <m/>
    <m/>
    <m/>
    <n v="50"/>
    <n v="0"/>
    <s v="NO_CONCILIADO"/>
    <m/>
    <m/>
  </r>
  <r>
    <x v="79"/>
    <m/>
    <x v="79"/>
    <x v="232"/>
    <s v="S10794610003"/>
    <s v="COB"/>
    <n v="1079461"/>
    <m/>
    <s v="||REGULARIZACIÓN DE NUESTRA OPERACIÓN N°1078971 DE FECHA 26/12/23 SEGÚN NOTAS DGAC/7395/2023 ENVIADA POR DGAC (HRE-TSO-1742)(ORIGINAL CURSA EN COMP. N°1079441) Y CAR/DGE-UNC N°0283/2023 ENVIADA POR NAABOL (HRE-TSO-1732)(ORIGINAL CURSA EN COMP. N°1079450).(SECTOR PÚBLICO). DÉBITO DE LA LIBRETA 00117012001 DGAC, REPOSICIÓN DE ÚTILES DE ESCRITORIO."/>
    <m/>
    <m/>
    <m/>
    <m/>
    <m/>
    <m/>
    <n v="50"/>
    <n v="0"/>
    <s v="NO_CONCILIADO"/>
    <m/>
    <m/>
  </r>
  <r>
    <x v="74"/>
    <m/>
    <x v="74"/>
    <x v="232"/>
    <s v="S10794560003"/>
    <s v="COB"/>
    <n v="1079456"/>
    <m/>
    <s v="||REGULARIZACIÓN DE NUESTRA OPERACIÓN N°1078962 DE FECHA 26/12/23 SEGÚN NOTAS CAR/DGE-UNC N°0283/2023 ENVIADA POR NAABOL (HRE-TSO-1732)(ORIGINAL CURSA EN COMP. N°1079450) Y DGAC/7395/2023 ENVIADA POR DGAC (HRE-TSO-1742)(ORIGINAL CURSA EN COMP. N°1079441).(SECTOR PÚBLICO). DÉBITO DE LA LIBRETA 00389012001 NAABOL  ADMINISTRACIÓN CENTRAL, REPOSICIÓN DE ÚTILES DE ESCRITORIO"/>
    <m/>
    <m/>
    <m/>
    <m/>
    <m/>
    <m/>
    <n v="50"/>
    <n v="0"/>
    <s v="NO_CONCILIADO"/>
    <m/>
    <m/>
  </r>
  <r>
    <x v="15"/>
    <m/>
    <x v="15"/>
    <x v="232"/>
    <s v="S10794630001"/>
    <s v="COB"/>
    <n v="1079463"/>
    <m/>
    <s v="'COBRO DE'||ÚTILES DE ESCRITORIO POR EL COMPROBANTE NRO. 1079458 DE LA FECHA, S/G. NOTA CITE PRS/GAFC-1382 DFC-423/2023 DE FECHA 14/06/2023 (HRE-TGL-9344) ENVIADA POR YACIMIENTOS PETROLIFEROS FISCALES BOLIVIANOS. DEBITO DE LA LIBRETA 00513022001 YPFB  OPERACIONES."/>
    <m/>
    <m/>
    <m/>
    <m/>
    <m/>
    <m/>
    <n v="50"/>
    <n v="0"/>
    <s v="NO_CONCILIADO"/>
    <m/>
    <m/>
  </r>
  <r>
    <x v="79"/>
    <m/>
    <x v="79"/>
    <x v="232"/>
    <s v="S10794680003"/>
    <s v="COB"/>
    <n v="1079468"/>
    <m/>
    <s v="||TRANSFERENCIA DE FONDOS S/G MENSAJE SWIFT NRO 22072, EN ATENCION A NOTA: DGAC/3568/2023 DE F.15/6/2023 (HRE-TGL-9395) ENVIADO POR LA DIRECCION GENERAL DE AERONAUTICA CIVIL (SECTOR PÚBLICO). DEBITO DE LA LIBRETA 00117012001 DGAC, REPOSICION ÚTILES DE ESCRITORIO."/>
    <m/>
    <m/>
    <m/>
    <m/>
    <m/>
    <m/>
    <n v="50"/>
    <n v="0"/>
    <s v="NO_CONCILIADO"/>
    <m/>
    <m/>
  </r>
  <r>
    <x v="45"/>
    <m/>
    <x v="45"/>
    <x v="232"/>
    <s v="S10794970001"/>
    <s v="COB"/>
    <n v="1079497"/>
    <m/>
    <s v="COBRO DE||ÚTILES DE ESCRITORIO POR REGISTRO DEL COMPROBANTE CONTABLE N°1079487 DE LA FECHA SG CITE:MEFP/VTCP/DGAFT/UOIET/TES/N°3697/2023 POR TRANSFERENCIA DE FONDOS A LOS GOB. AUT. MCPALES, GOB. AUT. INDIG. ORIG. CAMPESINOS DE CHARAGUA IYAMBAE Y GUARANÍ KEREIMBA IYAAMBAE COSTO ÚTILES DE ESCRITORIO DE LA CUT N°3987, LIBRETA N°00099021001 TGN. RECURSOS ORDINARIOS"/>
    <m/>
    <m/>
    <m/>
    <m/>
    <m/>
    <m/>
    <n v="50"/>
    <n v="0"/>
    <s v="NO_CONCILIADO"/>
    <m/>
    <m/>
  </r>
  <r>
    <x v="79"/>
    <m/>
    <x v="79"/>
    <x v="232"/>
    <s v="S10794980003"/>
    <s v="COB"/>
    <n v="1079498"/>
    <m/>
    <s v="||REG.DE NUESTRA OPERACIÓN NRO.1078966 DE F.26/12/2023 S/G NOTAS DGAC/7395/2023 DE FECHA 28/12/2023 (HRE-TSO-1742) (ORIG.CURSA EN EL CBTE.N°1079441) Y CAR/DGE-UNC N°0283/2023 DE F.27/12/2023 (HRE-TSO-1732). DEBITO DE LA LIBRETA 00117012001 DGAC, REPOSICION DE UTILES DE ESCRITORIO."/>
    <m/>
    <m/>
    <m/>
    <m/>
    <m/>
    <m/>
    <n v="50"/>
    <n v="0"/>
    <s v="NO_CONCILIADO"/>
    <m/>
    <m/>
  </r>
  <r>
    <x v="79"/>
    <m/>
    <x v="79"/>
    <x v="232"/>
    <s v="S10795010003"/>
    <s v="COB"/>
    <n v="1079501"/>
    <m/>
    <s v="||REG.DE NUESTRA OPERACIÓN NRO.1079217 DE F.27/12/2023 S/G NOTAS DGAC/7395/2023 DE FECHA 28/12/2023 (HRE-TSO-1742) (ORIG.CURSA EN EL CBTE.N°1079441) Y CAR/DGE-UNC N°0283/2023 DE F.27/12/2023 (HRE-TSO-1732). DEBITO DE LA LIBRETA 00117012001 DGAC, REPOSICION DE UTILES DE ESCRITORIO."/>
    <m/>
    <m/>
    <m/>
    <m/>
    <m/>
    <m/>
    <n v="50"/>
    <n v="0"/>
    <s v="NO_CONCILIADO"/>
    <m/>
    <m/>
  </r>
  <r>
    <x v="79"/>
    <m/>
    <x v="79"/>
    <x v="232"/>
    <s v="S10795470003"/>
    <s v="COB"/>
    <n v="1079547"/>
    <m/>
    <s v="||REGULARIZACIÓN DE NUESTRA OPERACIÓN NRO.1079207 DE F.27/12/2023 EN ATENCIÓN A NOTAS CITE DGAC/7395/2023 DE F.28.12.2023 (HRE-TSO-1742) ENVIADA POR LA DGAC, ORIGINAL CURSA EN CMBTE NRO.1079441 DE LA FECHA Y NOTA CITE CAR/DGE-UNC N°0283/2023 (HRE-TSO-1732) DE F.27.12.2023 DEBITO DE LA LIBRETA 00117012001 DGAC, REPOSICIÓN DE ÚTILES DE ESCRITORIO."/>
    <m/>
    <m/>
    <m/>
    <m/>
    <m/>
    <m/>
    <n v="50"/>
    <n v="0"/>
    <s v="NO_CONCILIADO"/>
    <m/>
    <m/>
  </r>
  <r>
    <x v="102"/>
    <m/>
    <x v="102"/>
    <x v="233"/>
    <s v="O21658230002"/>
    <s v="BOD"/>
    <n v="2165823"/>
    <m/>
    <s v="00594012001 DEPOSITO DE EFECTIVO, DEPOSITANTE: JOSE LUIS DUARTE AQUISE, CONCEPTO: DEVOLUCION PARCIAL DE LOS RECURSOS SOLICITADO PARA EL ALQUILER DE MAQUINARIA, CUENTA DE DEPOSITO: CUENTA UNICA DEL TESORO"/>
    <m/>
    <m/>
    <m/>
    <m/>
    <m/>
    <m/>
    <n v="0"/>
    <n v="2600"/>
    <s v="NO_CONCILIADO"/>
    <m/>
    <m/>
  </r>
  <r>
    <x v="41"/>
    <m/>
    <x v="41"/>
    <x v="233"/>
    <s v="O21658320002"/>
    <s v="BOD"/>
    <n v="2165832"/>
    <m/>
    <s v="00046031102 DEPOSITO DE EFECTIVO, DEPOSITANTE: RENE TAPIA REYES, CONCEPTO: DEVOLUCION DE REFRIGERIO, CUENTA DE DEPOSITO: CUENTA UNICA DEL TESORO"/>
    <m/>
    <m/>
    <m/>
    <m/>
    <m/>
    <m/>
    <n v="0"/>
    <n v="36"/>
    <s v="NO_CONCILIADO"/>
    <m/>
    <m/>
  </r>
  <r>
    <x v="138"/>
    <m/>
    <x v="138"/>
    <x v="233"/>
    <s v="O21658870002"/>
    <s v="BOD"/>
    <n v="2165887"/>
    <m/>
    <s v="00099021001 DEPOSITO DE EFECTIVO, DEPOSITANTE: VERONICA VICTORIA VIZCARRA ANGULO, CONCEPTO: DEVOLUCION DE SALDOS NO UTILIZADOS EN FONDOS EN AVANCE, CUENTA DE DEPOSITO: CUENTA UNICA DEL TESORO/DJBR"/>
    <m/>
    <m/>
    <m/>
    <m/>
    <m/>
    <m/>
    <n v="0"/>
    <n v="284"/>
    <s v="NO_CONCILIADO"/>
    <m/>
    <m/>
  </r>
  <r>
    <x v="31"/>
    <m/>
    <x v="31"/>
    <x v="233"/>
    <s v="O21659140002"/>
    <s v="BOD"/>
    <n v="2165914"/>
    <m/>
    <s v="00599042001 DEPOSITO DE EFECTIVO, DEPOSITANTE: EBA, CONCEPTO: DEVOLUCION DE SALDO FONDOS EN AVANCE DA4 C-31 194, CUENTA DE DEPOSITO: CUENTA UNICA DEL TESORO"/>
    <m/>
    <m/>
    <m/>
    <m/>
    <m/>
    <m/>
    <n v="0"/>
    <n v="0.5"/>
    <s v="NO_CONCILIADO"/>
    <m/>
    <m/>
  </r>
  <r>
    <x v="0"/>
    <m/>
    <x v="0"/>
    <x v="233"/>
    <s v="O21659170002"/>
    <s v="BOD"/>
    <n v="2165917"/>
    <m/>
    <s v="00099021001 DEPOSITO DE EFECTIVO, DEPOSITANTE: LUDWIN FLORES MAMANI, CONCEPTO: DEVOLUCION DE SERVICIOS DE PASANTI LUDWIN FLORES MAMANI, CUENTA DE DEPOSITO: CUENTA UNICA DEL TESORO"/>
    <m/>
    <m/>
    <m/>
    <m/>
    <m/>
    <m/>
    <n v="0"/>
    <n v="1620"/>
    <s v="NO_CONCILIADO"/>
    <m/>
    <m/>
  </r>
  <r>
    <x v="102"/>
    <m/>
    <x v="102"/>
    <x v="233"/>
    <s v="O21659740002"/>
    <s v="BOD"/>
    <n v="2165974"/>
    <m/>
    <s v="00594012001 DEPOSITO DE EFECTIVO, DEPOSITANTE: ISRAEL HUMBERTO AGUILAR BAZAN, CONCEPTO: DEVOLUCION PARCIAL DEL C-31 N°110 DE LOS GASTOS DE FUNCIONAMIENTO DEL PUERTO DE ARICA, CUENTA DE DEPOSITO: CUENTA UNICA DEL TESORO"/>
    <m/>
    <m/>
    <m/>
    <m/>
    <m/>
    <m/>
    <n v="0"/>
    <n v="211.23"/>
    <s v="NO_CONCILIADO"/>
    <m/>
    <m/>
  </r>
  <r>
    <x v="41"/>
    <m/>
    <x v="41"/>
    <x v="233"/>
    <s v="O21659460002"/>
    <s v="BOD"/>
    <n v="2165946"/>
    <m/>
    <s v="00046171101 DEPOSITO DE EFECTIVO, DEPOSITANTE: INDUSTRIAS DE ALIMENTOS GYV SRL, CONCEPTO: SANCION PECUNIARIA IMPUESTA EN EL ARTICULO PRIMERO DE LA RESOLUCION ADMINISTRATIVA N°S/158, CUENTA DE DEPOSITO: CUENTA UNICA DEL TESORO"/>
    <m/>
    <m/>
    <m/>
    <m/>
    <m/>
    <m/>
    <n v="0"/>
    <n v="500"/>
    <s v="NO_CONCILIADO"/>
    <m/>
    <m/>
  </r>
  <r>
    <x v="80"/>
    <m/>
    <x v="80"/>
    <x v="233"/>
    <s v="O21660530002"/>
    <s v="BOD"/>
    <n v="2166053"/>
    <m/>
    <s v="00099021001 DEPOSITO DE EFECTIVO, DEPOSITANTE: JANE LEONOR ROQUE MAMANI, CONCEPTO: DEVOLUCION, DEPÓSITO A CUENTA DEL PROGRAMA 100 BECAS DEL MINISTERIO DE EDUCACION, CUENTA DE DEPOSITO: CUENTA UNICA DEL TESORO"/>
    <m/>
    <m/>
    <m/>
    <m/>
    <m/>
    <m/>
    <n v="0"/>
    <n v="3000"/>
    <s v="NO_CONCILIADO"/>
    <m/>
    <m/>
  </r>
  <r>
    <x v="92"/>
    <m/>
    <x v="92"/>
    <x v="233"/>
    <s v="O21659990002"/>
    <s v="BOD"/>
    <n v="2165999"/>
    <m/>
    <s v="00099021001 DEPOSITO DE EFECTIVO, DEPOSITANTE: GONZALO ANTONIO MARK QUIROGA, CONCEPTO: DEVOLUCION POR 1 DIA DE MULTA EMPRESA MAQUIMAT- GONZALO ANTONIO MARK QUIROGA, CUENTA DE DEPOSITO: CUENTA UNICA DEL TESORO"/>
    <m/>
    <m/>
    <m/>
    <m/>
    <m/>
    <m/>
    <n v="0"/>
    <n v="40.32"/>
    <s v="NO_CONCILIADO"/>
    <m/>
    <m/>
  </r>
  <r>
    <x v="67"/>
    <m/>
    <x v="67"/>
    <x v="233"/>
    <s v="O21660090002"/>
    <s v="BOD"/>
    <n v="2166009"/>
    <m/>
    <s v="00099021001 DEPOSITO DE EFECTIVO, DEPOSITANTE: MINISTERIO DE DEFENSA, CONCEPTO: DEVOLUCION DE PAGO EN DEMASIA DE VACACIONES NO UTILIZADAS DEL SR. VEIZAGA P/REV C-31 N°1388, CUENTA DE DEPOSITO: CUENTA UNICA DEL TESORO"/>
    <m/>
    <m/>
    <m/>
    <m/>
    <m/>
    <m/>
    <n v="0"/>
    <n v="398.23"/>
    <s v="NO_CONCILIADO"/>
    <m/>
    <m/>
  </r>
  <r>
    <x v="76"/>
    <m/>
    <x v="76"/>
    <x v="233"/>
    <s v="O21660190002"/>
    <s v="BOD"/>
    <n v="2166019"/>
    <m/>
    <s v="00099021001 DEPOSITO DE EFECTIVO, DEPOSITANTE: EDGAR SUXO APAZA, CONCEPTO: DEVOLUCION POR CONCEPTO DE PASAJE AEREO PREVEDNTIVO N°202/2023 COMPROMISO 2, CUENTA DE DEPOSITO: CUENTA UNICA DEL TESORO/DJBR"/>
    <m/>
    <m/>
    <m/>
    <m/>
    <m/>
    <m/>
    <n v="0"/>
    <n v="1313"/>
    <s v="NO_CONCILIADO"/>
    <m/>
    <m/>
  </r>
  <r>
    <x v="139"/>
    <m/>
    <x v="139"/>
    <x v="233"/>
    <s v="O21660270002"/>
    <s v="BOD"/>
    <n v="2166027"/>
    <m/>
    <s v="00526012001 DEPOSITO DE EFECTIVO, DEPOSITANTE: BOLIVIA TV - WILSON CADENA, CONCEPTO: DEVOLUCION DE FONDOS EN AVANCE, CUENTA DE DEPOSITO: CUENTA UNICA DEL TESORO"/>
    <m/>
    <m/>
    <m/>
    <m/>
    <m/>
    <m/>
    <n v="0"/>
    <n v="2428"/>
    <s v="NO_CONCILIADO"/>
    <m/>
    <m/>
  </r>
  <r>
    <x v="101"/>
    <m/>
    <x v="101"/>
    <x v="233"/>
    <s v="O21660330002"/>
    <s v="BOD"/>
    <n v="2166033"/>
    <m/>
    <s v="00576012002 DEPOSITO DE EFECTIVO, DEPOSITANTE: IMELDA ROCIO MOYA LUPE, CONCEPTO: DEVOLUCION DE MULTAS SERVICIOS BASICOS, CUENTA DE DEPOSITO: CUENTA UNICA DEL TESORO"/>
    <m/>
    <m/>
    <m/>
    <m/>
    <m/>
    <m/>
    <n v="0"/>
    <n v="523.75"/>
    <s v="NO_CONCILIADO"/>
    <m/>
    <m/>
  </r>
  <r>
    <x v="101"/>
    <m/>
    <x v="101"/>
    <x v="233"/>
    <s v="O21660360002"/>
    <s v="BOD"/>
    <n v="2166036"/>
    <m/>
    <s v="00576012002 DEPOSITO DE EFECTIVO, DEPOSITANTE: IMELDA ROCIO MOYA LUPE, CONCEPTO: DEVOLUCION DE MULTAS SERVICIOS BASICOS, CUENTA DE DEPOSITO: CUENTA UNICA DEL TESORO"/>
    <m/>
    <m/>
    <m/>
    <m/>
    <m/>
    <m/>
    <n v="0"/>
    <n v="24.1"/>
    <s v="NO_CONCILIADO"/>
    <m/>
    <m/>
  </r>
  <r>
    <x v="41"/>
    <m/>
    <x v="41"/>
    <x v="233"/>
    <s v="O21660520002"/>
    <s v="BOD"/>
    <n v="2166052"/>
    <m/>
    <s v="00046114201 DEPOSITO DE EFECTIVO, DEPOSITANTE: ZULMA ZULEMA RODRIGUEZ QUINSUMOLLE, CONCEPTO: DEVOLUCION DE FONDOS NO EJECUTADOS, CUENTA DE DEPOSITO: CUENTA UNICA DEL TESORO"/>
    <m/>
    <m/>
    <m/>
    <m/>
    <m/>
    <m/>
    <n v="0"/>
    <n v="185"/>
    <s v="NO_CONCILIADO"/>
    <m/>
    <m/>
  </r>
  <r>
    <x v="31"/>
    <m/>
    <x v="31"/>
    <x v="233"/>
    <s v="O21660570002"/>
    <s v="BOD"/>
    <n v="2166057"/>
    <m/>
    <s v="00599042001 DEPOSITO DE EFECTIVO, DEPOSITANTE: EBA, CONCEPTO: DEVOLUCION DE FONDOS EN AVANCE DA4 - C-3 194, CUENTA DE DEPOSITO: CUENTA UNICA DEL TESORO"/>
    <m/>
    <m/>
    <m/>
    <m/>
    <m/>
    <m/>
    <n v="0"/>
    <n v="0.02"/>
    <s v="NO_CONCILIADO"/>
    <m/>
    <m/>
  </r>
  <r>
    <x v="80"/>
    <m/>
    <x v="80"/>
    <x v="233"/>
    <s v="O21660590002"/>
    <s v="BOD"/>
    <n v="2166059"/>
    <m/>
    <s v="00016011101 DEPOSITO DE EFECTIVO, DEPOSITANTE: LIBRERIA DEL MINISTERIO DE EDUCACION, CONCEPTO: VENTA DE MATERIAL BIBLIOGRAFICO Y/O MULTIMEDIA DE LA LIBRERIA DEL MINISTERIO DE EDUCACION, CUENTA DE DEPOSITO: CUENTA UNICA DEL TESORO"/>
    <m/>
    <m/>
    <m/>
    <m/>
    <m/>
    <m/>
    <n v="0"/>
    <n v="129"/>
    <s v="NO_CONCILIADO"/>
    <m/>
    <m/>
  </r>
  <r>
    <x v="0"/>
    <m/>
    <x v="0"/>
    <x v="233"/>
    <s v="O21660630002"/>
    <s v="BOD"/>
    <n v="2166063"/>
    <m/>
    <s v="00099021001 DEPOSITO DE EFECTIVO, DEPOSITANTE: ROSA AMALIA QUISBERT DE MARCA, CONCEPTO: DEVOLUCION DE RETROACTIVO, CUENTA DE DEPOSITO: CUENTA UNICA DEL TESORO"/>
    <m/>
    <m/>
    <m/>
    <m/>
    <m/>
    <m/>
    <n v="0"/>
    <n v="200"/>
    <s v="NO_CONCILIADO"/>
    <m/>
    <m/>
  </r>
  <r>
    <x v="77"/>
    <m/>
    <x v="77"/>
    <x v="233"/>
    <s v="O21660640002"/>
    <s v="BOD"/>
    <n v="2166064"/>
    <m/>
    <s v="00099021001 DEPOSITO DE EFECTIVO, DEPOSITANTE: AGENCIA ESTATAL DE VIVIENDA, CONCEPTO: PAGO DE SERVICIO DE AGUA POTABLE (EPSAS) DE LA AGENCIA ESTATAL DE VIVIENDA 11/23, CUENTA DE DEPOSITO: CUENTA UNICA DEL TESORO"/>
    <m/>
    <m/>
    <m/>
    <m/>
    <m/>
    <m/>
    <n v="0"/>
    <n v="2264.0500000000002"/>
    <s v="NO_CONCILIADO"/>
    <m/>
    <m/>
  </r>
  <r>
    <x v="14"/>
    <m/>
    <x v="14"/>
    <x v="233"/>
    <s v="O21660850002"/>
    <s v="BOD"/>
    <n v="2166085"/>
    <m/>
    <s v="00099021001 DEPOSITO DE EFECTIVO, DEPOSITANTE: CAMARA DE SENADORES, CONCEPTO: EXCEDENTE DE ENERO A JUNIO POR TELEFONIA MOVIL, SEGUN INFORME DE FISCAL DE SERVICIO, CUENTA DE DEPOSITO: CUENTA UNICA DEL TESORO"/>
    <m/>
    <m/>
    <m/>
    <m/>
    <m/>
    <m/>
    <n v="0"/>
    <n v="1086.2"/>
    <s v="NO_CONCILIADO"/>
    <m/>
    <m/>
  </r>
  <r>
    <x v="14"/>
    <m/>
    <x v="14"/>
    <x v="233"/>
    <s v="O21660870002"/>
    <s v="BOD"/>
    <n v="2166087"/>
    <m/>
    <s v="00099021001 DEPOSITO DE EFECTIVO, DEPOSITANTE: CAMARA DE SENADORES, CONCEPTO: EXTRAVIO DE TARJETA MAGNETICA, CUENTA DE DEPOSITO: CUENTA UNICA DEL TESORO"/>
    <m/>
    <m/>
    <m/>
    <m/>
    <m/>
    <m/>
    <n v="0"/>
    <n v="120"/>
    <s v="NO_CONCILIADO"/>
    <m/>
    <m/>
  </r>
  <r>
    <x v="48"/>
    <m/>
    <x v="48"/>
    <x v="233"/>
    <s v="O21660930002"/>
    <s v="BOD"/>
    <n v="2166093"/>
    <m/>
    <s v="00099021001 DEPOSITO DE EFECTIVO, DEPOSITANTE: SIMON VENTURA CONDORI, CONCEPTO: DEVOLUCION DE SALARIOS, CUENTA DE DEPOSITO: CUENTA UNICA DEL TESORO/DJBR"/>
    <m/>
    <m/>
    <m/>
    <m/>
    <m/>
    <m/>
    <n v="0"/>
    <n v="2000"/>
    <s v="NO_CONCILIADO"/>
    <m/>
    <m/>
  </r>
  <r>
    <x v="45"/>
    <m/>
    <x v="45"/>
    <x v="233"/>
    <s v="O21661020002"/>
    <s v="BOD"/>
    <n v="2166102"/>
    <m/>
    <s v="00099021001 DEPOSITO DE EFECTIVO, DEPOSITANTE: GOBIERNO AUTONOMO MUNICIPAL AUCAPATA, CONCEPTO: DEVOLUCION POR CONCPETO DEL BONO PARA PERSONAS CON DISCAPACIDAD DEL AL GESTION 2023, CUENTA DE DEPOSITO: CUENTA UNICA DEL TESORO"/>
    <m/>
    <m/>
    <m/>
    <m/>
    <m/>
    <m/>
    <n v="0"/>
    <n v="4950"/>
    <s v="NO_CONCILIADO"/>
    <m/>
    <m/>
  </r>
  <r>
    <x v="48"/>
    <m/>
    <x v="48"/>
    <x v="233"/>
    <s v="O21661060002"/>
    <s v="BOD"/>
    <n v="2166106"/>
    <m/>
    <s v="00099021001 DEPOSITO DE EFECTIVO, DEPOSITANTE: SGTO 1RO HIDALGO YUJRA WUENDY, CONCEPTO: PAGO POR DEVOLUCION DE VIATICOS DE SGTO 1RO HIDALGO YUJRA WUENDY C31 3247, CUENTA DE DEPOSITO: CUENTA UNICA DEL TESORO/DJBR"/>
    <m/>
    <m/>
    <m/>
    <m/>
    <m/>
    <m/>
    <n v="0"/>
    <n v="371"/>
    <s v="NO_CONCILIADO"/>
    <m/>
    <m/>
  </r>
  <r>
    <x v="2"/>
    <m/>
    <x v="2"/>
    <x v="233"/>
    <s v="O21661100002"/>
    <s v="BOD"/>
    <n v="2166110"/>
    <m/>
    <s v="00086058004 DEPOSITO DE EFECTIVO, DEPOSITANTE: ANA LIA GONZALES CARRASCO, CONCEPTO: DEVOLCUION DE C31-1486, CUENTA DE DEPOSITO: CUENTA UNICA DEL TESORO"/>
    <m/>
    <m/>
    <m/>
    <m/>
    <m/>
    <m/>
    <n v="0"/>
    <n v="325"/>
    <s v="NO_CONCILIADO"/>
    <m/>
    <m/>
  </r>
  <r>
    <x v="31"/>
    <m/>
    <x v="31"/>
    <x v="233"/>
    <s v="O21661130002"/>
    <s v="BOD"/>
    <n v="2166113"/>
    <m/>
    <s v="00599062002 DEPOSITO DE EFECTIVO, DEPOSITANTE: EBA, CONCEPTO: DEVOLUCION DE FONDOS, CUENTA DE DEPOSITO: CUENTA UNICA DEL TESORO"/>
    <m/>
    <m/>
    <m/>
    <m/>
    <m/>
    <m/>
    <n v="0"/>
    <n v="111"/>
    <s v="NO_CONCILIADO"/>
    <m/>
    <m/>
  </r>
  <r>
    <x v="98"/>
    <m/>
    <x v="98"/>
    <x v="233"/>
    <s v="O21661150002"/>
    <s v="BOD"/>
    <n v="2166115"/>
    <m/>
    <s v="00585012002 DEPOSITO DE EFECTIVO, DEPOSITANTE: AGENCIA BOLIVIANA ESPACIAL-GRACIELA CORONEL, CONCEPTO: DEVOLUCION DE FONDOS, CUENTA DE DEPOSITO: CUENTA UNICA DEL TESORO"/>
    <m/>
    <m/>
    <m/>
    <m/>
    <m/>
    <m/>
    <n v="0"/>
    <n v="5707.2"/>
    <s v="NO_CONCILIADO"/>
    <m/>
    <m/>
  </r>
  <r>
    <x v="43"/>
    <m/>
    <x v="43"/>
    <x v="233"/>
    <s v="O21661170002"/>
    <s v="BOD"/>
    <n v="2166117"/>
    <m/>
    <s v="00132072001 DEPOSITO DE EFECTIVO, DEPOSITANTE: HELEN AMPARO RAMIREZ, CONCEPTO: SALDO PREV. 1079, CUENTA DE DEPOSITO: CUENTA UNICA DEL TESORO"/>
    <m/>
    <m/>
    <m/>
    <m/>
    <m/>
    <m/>
    <n v="0"/>
    <n v="8577.5"/>
    <s v="NO_CONCILIADO"/>
    <m/>
    <m/>
  </r>
  <r>
    <x v="48"/>
    <m/>
    <x v="48"/>
    <x v="233"/>
    <s v="O21661280002"/>
    <s v="BOD"/>
    <n v="2166128"/>
    <m/>
    <s v="00099021001 DEPOSITO DE EFECTIVO, DEPOSITANTE: ALEX SAUL FACIO FLORES, CONCEPTO: IMPORTE NO UTILIZADO PARA LA ADQUISICION DEL SOAT GESTION 2024, PREVENTIVO N°3142, CUENTA DE DEPOSITO: CUENTA UNICA DEL TESORO/DJBR"/>
    <m/>
    <m/>
    <m/>
    <m/>
    <m/>
    <m/>
    <n v="0"/>
    <n v="740"/>
    <s v="NO_CONCILIADO"/>
    <m/>
    <m/>
  </r>
  <r>
    <x v="65"/>
    <m/>
    <x v="65"/>
    <x v="233"/>
    <s v="O21661320002"/>
    <s v="BOD"/>
    <n v="2166132"/>
    <m/>
    <s v="00066047003 DEPOSITO DE EFECTIVO, DEPOSITANTE: FABIOLA LECOÑA SARAVIA, CONCEPTO: DEVOLUCION POR ATRASOS MES DE OCTUBRE, CUENTA DE DEPOSITO: CUENTA UNICA DEL TESORO"/>
    <m/>
    <m/>
    <m/>
    <m/>
    <m/>
    <m/>
    <n v="0"/>
    <n v="154.69999999999999"/>
    <s v="NO_CONCILIADO"/>
    <m/>
    <m/>
  </r>
  <r>
    <x v="65"/>
    <m/>
    <x v="65"/>
    <x v="233"/>
    <s v="O21661330002"/>
    <s v="BOD"/>
    <n v="2166133"/>
    <m/>
    <s v="00066047003 DEPOSITO DE EFECTIVO, DEPOSITANTE: FABIOLA LECOÑA SARAVIA, CONCEPTO: DEVOLUCION POR ATRASOS MES DE AGOSTO, CUENTA DE DEPOSITO: CUENTA UNICA DEL TESORO"/>
    <m/>
    <m/>
    <m/>
    <m/>
    <m/>
    <m/>
    <n v="0"/>
    <n v="928.2"/>
    <s v="NO_CONCILIADO"/>
    <m/>
    <m/>
  </r>
  <r>
    <x v="68"/>
    <m/>
    <x v="68"/>
    <x v="233"/>
    <s v="O21661400002"/>
    <s v="BOD"/>
    <n v="2166140"/>
    <m/>
    <s v="00099021001 DEPOSITO DE EFECTIVO, DEPOSITANTE: RODRIGO CHAVARRIA HERRERA, CONCEPTO: DEVOLUCION DE RECURSOS PARA CIERRE DE FONDOS EN AVANCE, CUENTA DE DEPOSITO: CUENTA UNICA DEL TESORO/DJBR"/>
    <m/>
    <m/>
    <m/>
    <m/>
    <m/>
    <m/>
    <n v="0"/>
    <n v="14694.4"/>
    <s v="NO_CONCILIADO"/>
    <m/>
    <m/>
  </r>
  <r>
    <x v="68"/>
    <m/>
    <x v="68"/>
    <x v="233"/>
    <s v="O21661410002"/>
    <s v="BOD"/>
    <n v="2166141"/>
    <m/>
    <s v="00081011101 DEPOSITO DE EFECTIVO, DEPOSITANTE: RODRIGO CHAVARRIA HERRERA, CONCEPTO: DEVOLUCION DE RECURSOS PARA CIERRE DE FONDOS EN AVANCE, CUENTA DE DEPOSITO: CUENTA UNICA DEL TESORO"/>
    <m/>
    <m/>
    <m/>
    <m/>
    <m/>
    <m/>
    <n v="0"/>
    <n v="7338.8"/>
    <s v="NO_CONCILIADO"/>
    <m/>
    <m/>
  </r>
  <r>
    <x v="68"/>
    <m/>
    <x v="68"/>
    <x v="233"/>
    <s v="O21661420002"/>
    <s v="BOD"/>
    <n v="2166142"/>
    <m/>
    <s v="00081011101 DEPOSITO DE EFECTIVO, DEPOSITANTE: MINISTERIO DE OBRAS PUBLICAS SERVICIOS Y VIVIENDA, CONCEPTO: FONDOS NO UTILIZADOS, CUENTA DE DEPOSITO: CUENTA UNICA DEL TESORO"/>
    <m/>
    <m/>
    <m/>
    <m/>
    <m/>
    <m/>
    <n v="0"/>
    <n v="9480.4"/>
    <s v="NO_CONCILIADO"/>
    <m/>
    <m/>
  </r>
  <r>
    <x v="67"/>
    <m/>
    <x v="67"/>
    <x v="233"/>
    <s v="O21661650002"/>
    <s v="BOD"/>
    <n v="2166165"/>
    <m/>
    <s v="00020031101 DEPOSITO DE EFECTIVO, DEPOSITANTE: GISELA CRUZ YUJRA, CONCEPTO: REVERSION DEL 13% RC - IVA, NO DEVENGADO 506, CUENTA DE DEPOSITO: CUENTA UNICA DEL TESORO"/>
    <m/>
    <m/>
    <m/>
    <m/>
    <m/>
    <m/>
    <n v="0"/>
    <n v="144.69"/>
    <s v="NO_CONCILIADO"/>
    <m/>
    <m/>
  </r>
  <r>
    <x v="80"/>
    <m/>
    <x v="80"/>
    <x v="233"/>
    <s v="O21661750002"/>
    <s v="BOD"/>
    <n v="2166175"/>
    <m/>
    <s v="00016051101 DEPOSITO DE EFECTIVO, DEPOSITANTE: PROGRAMA DE POST ALFABETIZACION, CONCEPTO: DEVOLUCION DE VIATICOS, CUENTA DE DEPOSITO: CUENTA UNICA DEL TESORO"/>
    <m/>
    <m/>
    <m/>
    <m/>
    <m/>
    <m/>
    <n v="0"/>
    <n v="2988"/>
    <s v="NO_CONCILIADO"/>
    <m/>
    <m/>
  </r>
  <r>
    <x v="80"/>
    <m/>
    <x v="80"/>
    <x v="233"/>
    <s v="O21661760002"/>
    <s v="BOD"/>
    <n v="2166176"/>
    <m/>
    <s v="00099021001 DEPOSITO DE EFECTIVO, DEPOSITANTE: PROGRAMA DE POST ALFABETIZACION, CONCEPTO: DEVOLUCION SALDOS NO EJECUTADOS, CUENTA DE DEPOSITO: CUENTA UNICA DEL TESORO"/>
    <m/>
    <m/>
    <m/>
    <m/>
    <m/>
    <m/>
    <n v="0"/>
    <n v="20390.03"/>
    <s v="NO_CONCILIADO"/>
    <m/>
    <m/>
  </r>
  <r>
    <x v="46"/>
    <m/>
    <x v="46"/>
    <x v="233"/>
    <s v="O21661770002"/>
    <s v="BOD"/>
    <n v="2166177"/>
    <m/>
    <s v="00099021001 DEPOSITO DE EFECTIVO, DEPOSITANTE: IPD-SA, CONCEPTO: DEVOLUCION POR ERROR INVOLUNTARIO EN C-31 3628,2, CUENTA DE DEPOSITO: CUENTA UNICA DEL TESORO"/>
    <m/>
    <m/>
    <m/>
    <m/>
    <m/>
    <m/>
    <n v="0"/>
    <n v="825"/>
    <s v="NO_CONCILIADO"/>
    <m/>
    <m/>
  </r>
  <r>
    <x v="46"/>
    <m/>
    <x v="46"/>
    <x v="233"/>
    <s v="O21661790002"/>
    <s v="BOD"/>
    <n v="2166179"/>
    <m/>
    <s v="00099021001 DEPOSITO DE EFECTIVO, DEPOSITANTE: FABIO REYNALDO RIVERA CHOQUE, CONCEPTO: DEVOLUCION DE PASAJES NO UTILIZADOS GESTION 2023 C-31 PREVENTIVO 3321, CUENTA DE DEPOSITO: CUENTA UNICA DEL TESORO/DJBR"/>
    <m/>
    <m/>
    <m/>
    <m/>
    <m/>
    <m/>
    <n v="0"/>
    <n v="284"/>
    <s v="NO_CONCILIADO"/>
    <m/>
    <m/>
  </r>
  <r>
    <x v="46"/>
    <m/>
    <x v="46"/>
    <x v="233"/>
    <s v="O21661800002"/>
    <s v="BOD"/>
    <n v="2166180"/>
    <m/>
    <s v="00099021001 DEPOSITO DE EFECTIVO, DEPOSITANTE: WILMER CHOQUE CHOQUE, CONCEPTO: DEVOLUCION DE PASAJES NO UTILIZADOS GESTION 2023 C-31-241 PREVENTIVO, CUENTA DE DEPOSITO: CUENTA UNICA DEL TESORO/DJBR"/>
    <m/>
    <m/>
    <m/>
    <m/>
    <m/>
    <m/>
    <n v="0"/>
    <n v="658"/>
    <s v="NO_CONCILIADO"/>
    <m/>
    <m/>
  </r>
  <r>
    <x v="65"/>
    <m/>
    <x v="65"/>
    <x v="233"/>
    <s v="O21661900002"/>
    <s v="BOD"/>
    <n v="2166190"/>
    <m/>
    <s v="00066047003 DEPOSITO DE EFECTIVO, DEPOSITANTE: DAVID A. HERRERA CALDERON, CONCEPTO: DEVOLUCION POR ATRASOS FISCAL AMBIENTAL (OCTUBRE), CUENTA DE DEPOSITO: CUENTA UNICA DEL TESORO"/>
    <m/>
    <m/>
    <m/>
    <m/>
    <m/>
    <m/>
    <n v="0"/>
    <n v="1425.2"/>
    <s v="NO_CONCILIADO"/>
    <m/>
    <m/>
  </r>
  <r>
    <x v="65"/>
    <m/>
    <x v="65"/>
    <x v="233"/>
    <s v="O21661930002"/>
    <s v="BOD"/>
    <n v="2166193"/>
    <m/>
    <s v="00066047003 DEPOSITO DE EFECTIVO, DEPOSITANTE: DAVID A. HERERRA CALDERON, CONCEPTO: DEVOLUCION POR ATRASOS FISCAL AMBIENTAL (JUNIO), CUENTA DE DEPOSITO: CUENTA UNICA DEL TESORO"/>
    <m/>
    <m/>
    <m/>
    <m/>
    <m/>
    <m/>
    <n v="0"/>
    <n v="950.53"/>
    <s v="NO_CONCILIADO"/>
    <m/>
    <m/>
  </r>
  <r>
    <x v="65"/>
    <m/>
    <x v="65"/>
    <x v="233"/>
    <s v="O21661940002"/>
    <s v="BOD"/>
    <n v="2166194"/>
    <m/>
    <s v="00066047003 DEPOSITO DE EFECTIVO, DEPOSITANTE: DAVID A. HERRERA CALDERON, CONCEPTO: DEVOLUCION POR ATRASOS FISCAL AMBIENTAL (SEPTIEMBRE), CUENTA DE DEPOSITO: CUENTA UNICA DEL TESORO"/>
    <m/>
    <m/>
    <m/>
    <m/>
    <m/>
    <m/>
    <n v="0"/>
    <n v="1425.8"/>
    <s v="NO_CONCILIADO"/>
    <m/>
    <m/>
  </r>
  <r>
    <x v="65"/>
    <m/>
    <x v="65"/>
    <x v="233"/>
    <s v="O21661960002"/>
    <s v="BOD"/>
    <n v="2166196"/>
    <m/>
    <s v="00066047003 DEPOSITO DE EFECTIVO, DEPOSITANTE: DAVID A. HERRERA CALDERON, CONCEPTO: DEVOLUCION POR ATRASOS FISCAL AMBIENTAL (OCTUBRE) RECTIFICADO DE 0,60BS, CUENTA DE DEPOSITO: CUENTA UNICA DEL TESORO"/>
    <m/>
    <m/>
    <m/>
    <m/>
    <m/>
    <m/>
    <n v="0"/>
    <n v="0.6"/>
    <s v="NO_CONCILIADO"/>
    <m/>
    <m/>
  </r>
  <r>
    <x v="53"/>
    <m/>
    <x v="53"/>
    <x v="233"/>
    <s v="B21658240002"/>
    <s v="BOD"/>
    <n v="2165824"/>
    <m/>
    <s v="00587012001 DEP.DE CHEQ.AJENOS,RET.DE CAM.,CONCEPTO: UNASUR-CERT 2-OCT/23,DEP.: E.B.C. , PROCEDENCIA: BANCO UNION S.A., CHEQUE: 2041, FECHA DE EMISION:28/12/2023"/>
    <m/>
    <m/>
    <m/>
    <m/>
    <m/>
    <m/>
    <n v="0"/>
    <n v="1589791.73"/>
    <s v="NO_CONCILIADO"/>
    <m/>
    <m/>
  </r>
  <r>
    <x v="53"/>
    <m/>
    <x v="53"/>
    <x v="233"/>
    <s v="B21658250002"/>
    <s v="BOD"/>
    <n v="2165825"/>
    <m/>
    <s v="00587012016 DEP.DE CHEQ.AJENOS,RET.DE CAM.,CONCEPTO: YACUIBA-CERT32-NOVIEMBRE/23,DEP.: E.B.C. , PROCEDENCIA: BANCO UNION S.A., CHEQUE: 2040, FECHA DE EMISION:28/12/2023"/>
    <m/>
    <m/>
    <m/>
    <m/>
    <m/>
    <m/>
    <n v="0"/>
    <n v="5909336.5300000003"/>
    <s v="NO_CONCILIADO"/>
    <m/>
    <m/>
  </r>
  <r>
    <x v="90"/>
    <m/>
    <x v="90"/>
    <x v="233"/>
    <s v="B21658270002"/>
    <s v="BOD"/>
    <n v="2165827"/>
    <m/>
    <s v="00287102001 DEP.DE CHEQ.AJENOS,RET.DE CAM.,CONCEPTO: RECURSOS DESCUENTO POR PERMISO SIN GOCE DE HABERES GESTION 2022,DEP.: F.P.S. , PROCEDENCIA: BANCO UNION S.A., CHEQUE: 1777, FECHA DE EMISION:28/12/2023"/>
    <m/>
    <m/>
    <m/>
    <m/>
    <m/>
    <m/>
    <n v="0"/>
    <n v="34465.360000000001"/>
    <s v="NO_CONCILIADO"/>
    <m/>
    <m/>
  </r>
  <r>
    <x v="90"/>
    <m/>
    <x v="90"/>
    <x v="233"/>
    <s v="B21658300002"/>
    <s v="BOD"/>
    <n v="2165830"/>
    <m/>
    <s v="00287102001 DEP.DE CHEQ.AJENOS,RET.DE CAM.,CONCEPTO: RECURSOS DESCUENTO POR PERMISO SIN GOCE DE HABERES GESTION 2021,DEP.: F.P.S. , PROCEDENCIA: BANCO UNION S.A., CHEQUE: 1776, FECHA DE EMISION:28/12/2023"/>
    <m/>
    <m/>
    <m/>
    <m/>
    <m/>
    <m/>
    <n v="0"/>
    <n v="14786.9"/>
    <s v="NO_CONCILIADO"/>
    <m/>
    <m/>
  </r>
  <r>
    <x v="66"/>
    <m/>
    <x v="66"/>
    <x v="233"/>
    <s v="B21658360002"/>
    <s v="BOD"/>
    <n v="2165836"/>
    <m/>
    <s v="00572012001 DEP.DE CHEQ.AJENOS,RET.DE CAM.,CONCEPTO: DEVOLUCION POR PAGO EN DEMASIA,DEP.: EMAPA , PROCEDENCIA: BANCO UNION S.A., CHEQUE: 26388, FECHA DE EMISION:28/12/2023"/>
    <m/>
    <m/>
    <m/>
    <m/>
    <m/>
    <m/>
    <n v="0"/>
    <n v="8334.9699999999993"/>
    <s v="NO_CONCILIADO"/>
    <m/>
    <m/>
  </r>
  <r>
    <x v="66"/>
    <m/>
    <x v="66"/>
    <x v="233"/>
    <s v="B21658370002"/>
    <s v="BOD"/>
    <n v="2165837"/>
    <m/>
    <s v="00572012001 DEP.DE CHEQ.AJENOS,RET.DE CAM.,CONCEPTO: DEVOLUCION DE PERDIDA DE CREDITO FISCAL,DEP.: EMAPA , PROCEDENCIA: BANCO UNION S.A., CHEQUE: 26387, FECHA DE EMISION:28/12/2023"/>
    <m/>
    <m/>
    <m/>
    <m/>
    <m/>
    <m/>
    <n v="0"/>
    <n v="26382.47"/>
    <s v="NO_CONCILIADO"/>
    <m/>
    <m/>
  </r>
  <r>
    <x v="87"/>
    <m/>
    <x v="87"/>
    <x v="233"/>
    <s v="B21658410002"/>
    <s v="BOD"/>
    <n v="2165841"/>
    <m/>
    <s v="00340012003 DEP.DE CHEQ.AJENOS,RET.DE CAM.,CONCEPTO: REEMBOLSO VALOR TOTAL CURSO PYTHON APLICADO AL POW B FUENTE 41-OF111,DEP.: SEGIP , PROCEDENCIA: BANCO UNION S.A., CHEQUE: 16306, FECHA DE EMISION:20/12/2023"/>
    <m/>
    <m/>
    <m/>
    <m/>
    <m/>
    <m/>
    <n v="0"/>
    <n v="1050"/>
    <s v="NO_CONCILIADO"/>
    <m/>
    <m/>
  </r>
  <r>
    <x v="87"/>
    <m/>
    <x v="87"/>
    <x v="233"/>
    <s v="B21658440002"/>
    <s v="BOD"/>
    <n v="2165844"/>
    <m/>
    <s v="00340012003 DEP.DE CHEQ.AJENOS,RET.DE CAM.,CONCEPTO: BOLETA POR PERMISOS SIN GOCE DE HONORARIOS DE OCTUBRE 2023 FUENTE 20-OF230,DEP.: SEGIP , PROCEDENCIA: BANCO UNION S.A., CHEQUE: 16307, FECHA DE EMISION:20/12/2023"/>
    <m/>
    <m/>
    <m/>
    <m/>
    <m/>
    <m/>
    <n v="0"/>
    <n v="405"/>
    <s v="NO_CONCILIADO"/>
    <m/>
    <m/>
  </r>
  <r>
    <x v="138"/>
    <m/>
    <x v="138"/>
    <x v="233"/>
    <s v="B21658500002"/>
    <s v="BOD"/>
    <n v="2165850"/>
    <m/>
    <s v="00224012007 DEP.DE CHEQ.AJENOS,RET.DE CAM.,CONCEPTO: PARA EFECTUAR PAGOS VIA SIGEP, PROGRAMA PLANTA IVIRGARZAMA,DEP.: INSUMOS BOLIVIA , PROCEDENCIA: BANCO UNION S.A., CHEQUE: 2282, FECHA DE EMISION:28/12/2023"/>
    <m/>
    <m/>
    <m/>
    <m/>
    <m/>
    <m/>
    <n v="0"/>
    <n v="2000000"/>
    <s v="NO_CONCILIADO"/>
    <m/>
    <m/>
  </r>
  <r>
    <x v="87"/>
    <m/>
    <x v="87"/>
    <x v="233"/>
    <s v="B21658470002"/>
    <s v="BOD"/>
    <n v="2165847"/>
    <m/>
    <s v="00340012003 DEP.DE CHEQ.AJENOS,RET.DE CAM.,CONCEPTO: DEPÓSITOS POR CONSUMO EXCESO SERVICIO DE TELEFONIA MOVIL FUENTE 41-OF111,DEP.: SEGIP , PROCEDENCIA: BANCO UNION S.A., CHEQUE: 16304, FECHA DE EMISION:20/12/2023"/>
    <m/>
    <m/>
    <m/>
    <m/>
    <m/>
    <m/>
    <n v="0"/>
    <n v="1301.72"/>
    <s v="NO_CONCILIADO"/>
    <m/>
    <m/>
  </r>
  <r>
    <x v="138"/>
    <m/>
    <x v="138"/>
    <x v="233"/>
    <s v="B21658480002"/>
    <s v="BOD"/>
    <n v="2165848"/>
    <m/>
    <s v="00224012002 DEP.DE CHEQ.AJENOS,RET.DE CAM.,CONCEPTO: PARA EFECTUAR PAGOS VIA SIGEP, PROGRAMA PLANTA SHINAHOTA,DEP.: INSUMOS BOLIVIA , PROCEDENCIA: BANCO UNION S.A., CHEQUE: 3390, FECHA DE EMISION:28/12/2023"/>
    <m/>
    <m/>
    <m/>
    <m/>
    <m/>
    <m/>
    <n v="0"/>
    <n v="1000000"/>
    <s v="NO_CONCILIADO"/>
    <m/>
    <m/>
  </r>
  <r>
    <x v="87"/>
    <m/>
    <x v="87"/>
    <x v="233"/>
    <s v="B21658490002"/>
    <s v="BOD"/>
    <n v="2165849"/>
    <m/>
    <s v="00340012003 DEP.DE CHEQ.AJENOS,RET.DE CAM.,CONCEPTO: REPOSICION POR PASAJES AEREOS FUENTE 20-OF 230,DEP.: SEGIP , PROCEDENCIA: BANCO UNION S.A., CHEQUE: 16321, FECHA DE EMISION:21/12/2023"/>
    <m/>
    <m/>
    <m/>
    <m/>
    <m/>
    <m/>
    <n v="0"/>
    <n v="820"/>
    <s v="NO_CONCILIADO"/>
    <m/>
    <m/>
  </r>
  <r>
    <x v="87"/>
    <m/>
    <x v="87"/>
    <x v="233"/>
    <s v="B21658510002"/>
    <s v="BOD"/>
    <n v="2165851"/>
    <m/>
    <s v="00340012003 DEP.DE CHEQ.AJENOS,RET.DE CAM.,CONCEPTO: DEVOLUCION COSTO DE PASAJES POR PRESENTACION INFORME FUERA DE PLAZO FUENTE 41-OF111,DEP.: SEGIP , PROCEDENCIA: BANCO UNION S.A., CHEQUE: 16319, FECHA DE EMISION:21/12/2023"/>
    <m/>
    <m/>
    <m/>
    <m/>
    <m/>
    <m/>
    <n v="0"/>
    <n v="559"/>
    <s v="NO_CONCILIADO"/>
    <m/>
    <m/>
  </r>
  <r>
    <x v="97"/>
    <m/>
    <x v="97"/>
    <x v="233"/>
    <s v="B21658520002"/>
    <s v="BOD"/>
    <n v="2165852"/>
    <m/>
    <s v="00099021001 DEP.DE CHEQ.AJENOS,RET.DE CAM.,CONCEPTO: DEVOLUCION DESCUENTO EN PLANILLA POR FALTAS INJUSTIFICADAS,DEP.: AGENCIA NACIONAL DE HIDROCARBUROS , PROCEDENCIA: BANCO UNION S.A., CHEQUE: 7400, FECHA DE EMISION:26/12/2023"/>
    <m/>
    <m/>
    <m/>
    <m/>
    <m/>
    <m/>
    <n v="0"/>
    <n v="46146.23"/>
    <s v="NO_CONCILIADO"/>
    <m/>
    <m/>
  </r>
  <r>
    <x v="87"/>
    <m/>
    <x v="87"/>
    <x v="233"/>
    <s v="B21658530002"/>
    <s v="BOD"/>
    <n v="2165853"/>
    <m/>
    <s v="00340012003 DEP.DE CHEQ.AJENOS,RET.DE CAM.,CONCEPTO: REPORTE BOLETOS NO UTILIZADOS CHUQUISACA GESTION 2023 FUENTE 41-OF111,DEP.: SEGIP , PROCEDENCIA: BANCO UNION S.A., CHEQUE: 16318, FECHA DE EMISION:21/12/2023"/>
    <m/>
    <m/>
    <m/>
    <m/>
    <m/>
    <m/>
    <n v="0"/>
    <n v="800"/>
    <s v="NO_CONCILIADO"/>
    <m/>
    <m/>
  </r>
  <r>
    <x v="97"/>
    <m/>
    <x v="97"/>
    <x v="233"/>
    <s v="B21658540002"/>
    <s v="BOD"/>
    <n v="2165854"/>
    <m/>
    <s v="00099021001 DEP.DE CHEQ.AJENOS,RET.DE CAM.,CONCEPTO: DEVOLUCION DESCUENTO EN PLANILLA PASAJES Y VIATICOS Y REPROBACION DE CURSOS,DEP.: AGENCIA NACIONAL DE HIDROCARBUROS , PROCEDENCIA: BANCO UNION S.A., CHEQUE: 7399, FECHA DE EMISION:26/12/2023"/>
    <m/>
    <m/>
    <m/>
    <m/>
    <m/>
    <m/>
    <n v="0"/>
    <n v="48049.97"/>
    <s v="NO_CONCILIADO"/>
    <m/>
    <m/>
  </r>
  <r>
    <x v="87"/>
    <m/>
    <x v="87"/>
    <x v="233"/>
    <s v="B21658570002"/>
    <s v="BOD"/>
    <n v="2165857"/>
    <m/>
    <s v="00340012003 DEP.DE CHEQ.AJENOS,RET.DE CAM.,CONCEPTO: DEVOLUCION DE VIATICOS SEGUN C-31 N°338 FUENTE 41-OF 111,DEP.: SEGIP , PROCEDENCIA: BANCO UNION S.A., CHEQUE: 16317, FECHA DE EMISION:21/12/2023"/>
    <m/>
    <m/>
    <m/>
    <m/>
    <m/>
    <m/>
    <n v="0"/>
    <n v="742"/>
    <s v="NO_CONCILIADO"/>
    <m/>
    <m/>
  </r>
  <r>
    <x v="74"/>
    <m/>
    <x v="74"/>
    <x v="233"/>
    <s v="B21658580002"/>
    <s v="BOD"/>
    <n v="2165858"/>
    <m/>
    <s v="00389012001 DEP.DE CHEQ.AJENOS,RET.DE CAM.,CONCEPTO: DEPÓSITOS DNI 2023,DEP.: NAABOL , PROCEDENCIA: BANCO UNION S.A., CHEQUE: 527, FECHA DE EMISION:28/12/2023"/>
    <m/>
    <m/>
    <m/>
    <m/>
    <m/>
    <m/>
    <n v="0"/>
    <n v="65398.44"/>
    <s v="NO_CONCILIADO"/>
    <m/>
    <m/>
  </r>
  <r>
    <x v="87"/>
    <m/>
    <x v="87"/>
    <x v="233"/>
    <s v="B21658590002"/>
    <s v="BOD"/>
    <n v="2165859"/>
    <m/>
    <s v="00340012003 DEP.DE CHEQ.AJENOS,RET.DE CAM.,CONCEPTO: DEPÓSITO POR CONSUMO EN EXCESO SERVICIO TELEFONIA MOVIL LINEA 71535393 FUENTE 41-OF111,DEP.: SEGIP , PROCEDENCIA: BANCO UNION S.A., CHEQUE: 16325, FECHA DE EMISION:27/12/2023"/>
    <m/>
    <m/>
    <m/>
    <m/>
    <m/>
    <m/>
    <n v="0"/>
    <n v="278.14"/>
    <s v="NO_CONCILIADO"/>
    <m/>
    <m/>
  </r>
  <r>
    <x v="114"/>
    <m/>
    <x v="114"/>
    <x v="233"/>
    <s v="B21658610002"/>
    <s v="BOD"/>
    <n v="2165861"/>
    <m/>
    <s v="00591012001 DEP.DE CHEQ.AJENOS,RET.DE CAM.,CONCEPTO: DEPÓSITOS IDENTIFICADOS POR SERVICIOS BASICOS GESTION 2022 SG HR MT/2022-09077,DEP.: EMP. ESTATAL DE TRANSPORTE POR CABLE MI TELEFERICO"/>
    <m/>
    <m/>
    <m/>
    <m/>
    <m/>
    <m/>
    <n v="0"/>
    <n v="141334.85999999999"/>
    <s v="NO_CONCILIADO"/>
    <m/>
    <m/>
  </r>
  <r>
    <x v="74"/>
    <m/>
    <x v="74"/>
    <x v="233"/>
    <s v="B21658620002"/>
    <s v="BOD"/>
    <n v="2165862"/>
    <m/>
    <s v="00389012001 DEP.DE CHEQ.AJENOS,RET.DE CAM.,CONCEPTO: DEPÓSITO DE GARANTIA CBB REGIONAL,DEP.: NAABOL/LPZ , PROCEDENCIA: BANCO UNION S.A., CHEQUE: 522, FECHA DE EMISION:28/12/2023"/>
    <m/>
    <m/>
    <m/>
    <m/>
    <m/>
    <m/>
    <n v="0"/>
    <n v="26341.43"/>
    <s v="NO_CONCILIADO"/>
    <m/>
    <m/>
  </r>
  <r>
    <x v="74"/>
    <m/>
    <x v="74"/>
    <x v="233"/>
    <s v="B21658640002"/>
    <s v="BOD"/>
    <n v="2165864"/>
    <m/>
    <s v="00389012001 DEP.DE CHEQ.AJENOS,RET.DE CAM.,CONCEPTO: DEPÓSITO DE GARANTIA REGIONAL LPZ,DEP.: NAABOL/LPZ , PROCEDENCIA: BANCO UNION S.A., CHEQUE: 521, FECHA DE EMISION:28/12/2023"/>
    <m/>
    <m/>
    <m/>
    <m/>
    <m/>
    <m/>
    <n v="0"/>
    <n v="11533.85"/>
    <s v="NO_CONCILIADO"/>
    <m/>
    <m/>
  </r>
  <r>
    <x v="87"/>
    <m/>
    <x v="87"/>
    <x v="233"/>
    <s v="B21658650002"/>
    <s v="BOD"/>
    <n v="2165865"/>
    <m/>
    <s v="00340012003 DEP.DE CHEQ.AJENOS,RET.DE CAM.,CONCEPTO: DEPÓSITOS POR ERRORES HUMANOS Y REPOSICION DE CREDENCIALES 2022 FUENTE 20-OF230,DEP.: SEGIP , PROCEDENCIA: BANCO UNION S.A., CHEQUE: 16334, FECHA DE EMISION:28/12/2023"/>
    <m/>
    <m/>
    <m/>
    <m/>
    <m/>
    <m/>
    <n v="0"/>
    <n v="12837.95"/>
    <s v="NO_CONCILIADO"/>
    <m/>
    <m/>
  </r>
  <r>
    <x v="114"/>
    <m/>
    <x v="114"/>
    <x v="233"/>
    <s v="B21658660002"/>
    <s v="BOD"/>
    <n v="2165866"/>
    <m/>
    <s v="00591012001 DEP.DE CHEQ.AJENOS,RET.DE CAM.,CONCEPTO: DEPÓSITOS IDENTIFICADOS POR ALQUILERES PUBLICIDAD Y OTROS GESTION 2022 SG HR MT/2023-05135,DEP.: EMP. ESTATAL DE TRANSPORTE POR CABLE MI TELEFERICO"/>
    <m/>
    <m/>
    <m/>
    <m/>
    <m/>
    <m/>
    <n v="0"/>
    <n v="10695.78"/>
    <s v="NO_CONCILIADO"/>
    <m/>
    <m/>
  </r>
  <r>
    <x v="74"/>
    <m/>
    <x v="74"/>
    <x v="233"/>
    <s v="B21658670002"/>
    <s v="BOD"/>
    <n v="2165867"/>
    <m/>
    <s v="00389012001 DEP.DE CHEQ.AJENOS,RET.DE CAM.,CONCEPTO: DEPÓSITO DE GARANTIA REGIONAL SCZ,DEP.: NAABOL/SCZ , PROCEDENCIA: BANCO UNION S.A., CHEQUE: 520, FECHA DE EMISION:28/12/2023"/>
    <m/>
    <m/>
    <m/>
    <m/>
    <m/>
    <m/>
    <n v="0"/>
    <n v="26012.82"/>
    <s v="NO_CONCILIADO"/>
    <m/>
    <m/>
  </r>
  <r>
    <x v="87"/>
    <m/>
    <x v="87"/>
    <x v="233"/>
    <s v="B21658680002"/>
    <s v="BOD"/>
    <n v="2165868"/>
    <m/>
    <s v="00340012003 DEP.DE CHEQ.AJENOS,RET.DE CAM.,CONCEPTO: REPOSICION CREDENCIALES FUNCIONARIOS DEL SEGIP FUENTE 20-OF230,DEP.: SEGIP , PROCEDENCIA: BANCO UNION S.A., CHEQUE: 16330, FECHA DE EMISION:27/12/2023"/>
    <m/>
    <m/>
    <m/>
    <m/>
    <m/>
    <m/>
    <n v="0"/>
    <n v="1500"/>
    <s v="NO_CONCILIADO"/>
    <m/>
    <m/>
  </r>
  <r>
    <x v="74"/>
    <m/>
    <x v="74"/>
    <x v="233"/>
    <s v="B21658720002"/>
    <s v="BOD"/>
    <n v="2165872"/>
    <m/>
    <s v="00389012001 DEP.DE CHEQ.AJENOS,RET.DE CAM.,CONCEPTO: DEPÓSITO DE GARANTIAS REGIONAL BNI,DEP.: NAABOL/BNI , PROCEDENCIA: BANCO UNION S.A., CHEQUE: 518, FECHA DE EMISION:28/12/2023"/>
    <m/>
    <m/>
    <m/>
    <m/>
    <m/>
    <m/>
    <n v="0"/>
    <n v="5078.97"/>
    <s v="NO_CONCILIADO"/>
    <m/>
    <m/>
  </r>
  <r>
    <x v="114"/>
    <m/>
    <x v="114"/>
    <x v="233"/>
    <s v="B21658690002"/>
    <s v="BOD"/>
    <n v="2165869"/>
    <m/>
    <s v="00591012001 DEP.DE CHEQ.AJENOS,RET.DE CAM.,CONCEPTO: DEPÓSITOS IDENTIFICADOS POR ALQUILER PUBLICIDAD Y OTROS GESTION 2022 SG HR MT/2023-03170,DEP.: EMP. ESTATAL DE TRANSPORTE POR CABLE MI TELEFERICO"/>
    <m/>
    <m/>
    <m/>
    <m/>
    <m/>
    <m/>
    <n v="0"/>
    <n v="13781.83"/>
    <s v="NO_CONCILIADO"/>
    <m/>
    <m/>
  </r>
  <r>
    <x v="74"/>
    <m/>
    <x v="74"/>
    <x v="233"/>
    <s v="B21658700002"/>
    <s v="BOD"/>
    <n v="2165870"/>
    <m/>
    <s v="00389012001 DEP.DE CHEQ.AJENOS,RET.DE CAM.,CONCEPTO: DEPÓSITO DE GARANTIAS REGIONAL CBB,DEP.: NAABOL/CBB , PROCEDENCIA: BANCO UNION S.A., CHEQUE: 519, FECHA DE EMISION:28/12/2023"/>
    <m/>
    <m/>
    <m/>
    <m/>
    <m/>
    <m/>
    <n v="0"/>
    <n v="17430.34"/>
    <s v="NO_CONCILIADO"/>
    <m/>
    <m/>
  </r>
  <r>
    <x v="87"/>
    <m/>
    <x v="87"/>
    <x v="233"/>
    <s v="B21658710002"/>
    <s v="BOD"/>
    <n v="2165871"/>
    <m/>
    <s v="00340012003 DEP.DE CHEQ.AJENOS,RET.DE CAM.,CONCEPTO: ASIGNACION DE VIATICOS VIAJE EN COMISION A ORURO FUENTE 20 OF 230,DEP.: SEGIP , PROCEDENCIA: BANCO UNION S.A., CHEQUE: 16336, FECHA DE EMISION:28/12/2023"/>
    <m/>
    <m/>
    <m/>
    <m/>
    <m/>
    <m/>
    <n v="0"/>
    <n v="371"/>
    <s v="NO_CONCILIADO"/>
    <m/>
    <m/>
  </r>
  <r>
    <x v="114"/>
    <m/>
    <x v="114"/>
    <x v="233"/>
    <s v="B21658730002"/>
    <s v="BOD"/>
    <n v="2165873"/>
    <m/>
    <s v="00591012001 DEP.DE CHEQ.AJENOS,RET.DE CAM.,CONCEPTO: DEPÓSITOS IDENTIFICADOS POR ALQUILERES PUBLICIDAD Y OTROS GESTION 2022 SG HR MT/2023-02690,DEP.: EMP. ESTATAL DE TRANSPORTE POR CABLE MI TELEFERICO"/>
    <m/>
    <m/>
    <m/>
    <m/>
    <m/>
    <m/>
    <n v="0"/>
    <n v="7988.13"/>
    <s v="NO_CONCILIADO"/>
    <m/>
    <m/>
  </r>
  <r>
    <x v="87"/>
    <m/>
    <x v="87"/>
    <x v="233"/>
    <s v="B21658740002"/>
    <s v="BOD"/>
    <n v="2165874"/>
    <m/>
    <s v="00340012003 DEP.DE CHEQ.AJENOS,RET.DE CAM.,CONCEPTO: DEPÓSITO POR PAGO DE MULTAS DE MATERIAL VALORADO FUENTE 20 OF230,DEP.: SEGIP , PROCEDENCIA: BANCO UNION S.A., CHEQUE: 16332, FECHA DE EMISION:27/12/2023"/>
    <m/>
    <m/>
    <m/>
    <m/>
    <m/>
    <m/>
    <n v="0"/>
    <n v="15577.48"/>
    <s v="NO_CONCILIADO"/>
    <m/>
    <m/>
  </r>
  <r>
    <x v="114"/>
    <m/>
    <x v="114"/>
    <x v="233"/>
    <s v="B21658750002"/>
    <s v="BOD"/>
    <n v="2165875"/>
    <m/>
    <s v="00591012001 DEP.DE CHEQ.AJENOS,RET.DE CAM.,CONCEPTO: DEPÓSITOS IDENTIFICADOS POR ALQUILERES PUBLICIDAD Y OTROS GESTION 2022 SG HR MT/2023-06591,DEP.: EMP. ESTATAL DE TRANSPORTE POR CABLE MI TELEFERICO"/>
    <m/>
    <m/>
    <m/>
    <m/>
    <m/>
    <m/>
    <n v="0"/>
    <n v="7000"/>
    <s v="NO_CONCILIADO"/>
    <m/>
    <m/>
  </r>
  <r>
    <x v="87"/>
    <m/>
    <x v="87"/>
    <x v="233"/>
    <s v="B21658760002"/>
    <s v="BOD"/>
    <n v="2165876"/>
    <m/>
    <s v="00340012003 DEP.DE CHEQ.AJENOS,RET.DE CAM.,CONCEPTO: DEVOLUCION RETENCION 7% POR CUMPLIMIENTO DE CONTRATO FUENTE 20 OF230,DEP.: SEGIP , PROCEDENCIA: BANCO UNION S.A., CHEQUE: 16328, FECHA DE EMISION:27/12/2023"/>
    <m/>
    <m/>
    <m/>
    <m/>
    <m/>
    <m/>
    <n v="0"/>
    <n v="2826.32"/>
    <s v="NO_CONCILIADO"/>
    <m/>
    <m/>
  </r>
  <r>
    <x v="114"/>
    <m/>
    <x v="114"/>
    <x v="233"/>
    <s v="B21658770002"/>
    <s v="BOD"/>
    <n v="2165877"/>
    <m/>
    <s v="00591012001 DEP.DE CHEQ.AJENOS,RET.DE CAM.,CONCEPTO: DEPÓSITOS REEMBOLSOS POR INCAPACIDAD TEMPORAL CAJA PETROLERA DE SALUD 2022-2023,DEP.: EMP. ESTATAL DE TRANSPORTE POR CABLE MI TELEFERICO"/>
    <m/>
    <m/>
    <m/>
    <m/>
    <m/>
    <m/>
    <n v="0"/>
    <n v="310087.03999999998"/>
    <s v="NO_CONCILIADO"/>
    <m/>
    <m/>
  </r>
  <r>
    <x v="87"/>
    <m/>
    <x v="87"/>
    <x v="233"/>
    <s v="B21658780002"/>
    <s v="BOD"/>
    <n v="2165878"/>
    <m/>
    <s v="00340012003 DEP.DE CHEQ.AJENOS,RET.DE CAM.,CONCEPTO: BOLETA DE DEPÓSITO (PASAJES DE IDA)DEPARTAMENTO DE TARIJA FUENTE 41 OF 111,DEP.: SEGIP , PROCEDENCIA: BANCO UNION S.A., CHEQUE: 16323, FECHA DE EMISION:21/12/2023"/>
    <m/>
    <m/>
    <m/>
    <m/>
    <m/>
    <m/>
    <n v="0"/>
    <n v="673"/>
    <s v="NO_CONCILIADO"/>
    <m/>
    <m/>
  </r>
  <r>
    <x v="87"/>
    <m/>
    <x v="87"/>
    <x v="233"/>
    <s v="B21658790002"/>
    <s v="BOD"/>
    <n v="2165879"/>
    <m/>
    <s v="00340012003 DEP.DE CHEQ.AJENOS,RET.DE CAM.,CONCEPTO: REPORTE BOLETO NO UTILIZADO PRIMER TRIMESTRE 2023 FUENTE 41-OF111,DEP.: SEGIP , PROCEDENCIA: BANCO UNION S.A., CHEQUE: 16320, FECHA DE EMISION:21/12/2023"/>
    <m/>
    <m/>
    <m/>
    <m/>
    <m/>
    <m/>
    <n v="0"/>
    <n v="604"/>
    <s v="NO_CONCILIADO"/>
    <m/>
    <m/>
  </r>
  <r>
    <x v="87"/>
    <m/>
    <x v="87"/>
    <x v="233"/>
    <s v="B21658800002"/>
    <s v="BOD"/>
    <n v="2165880"/>
    <m/>
    <s v="00340012003 DEP.DE CHEQ.AJENOS,RET.DE CAM.,CONCEPTO: DEPÓSITO POR CONSUMO EN EXCESO SERVICIO TELEFONIA MOVIL LINEA 71535393 FUENTE 41-OF111,DEP.: SEGIP , PROCEDENCIA: BANCO UNION S.A., CHEQUE: 16326, FECHA DE EMISION:27/12/2023"/>
    <m/>
    <m/>
    <m/>
    <m/>
    <m/>
    <m/>
    <n v="0"/>
    <n v="227.88"/>
    <s v="NO_CONCILIADO"/>
    <m/>
    <m/>
  </r>
  <r>
    <x v="87"/>
    <m/>
    <x v="87"/>
    <x v="233"/>
    <s v="B21658840002"/>
    <s v="BOD"/>
    <n v="2165884"/>
    <m/>
    <s v="00340012003 DEP.DE CHEQ.AJENOS,RET.DE CAM.,CONCEPTO: REPOSICION DE PASAJES AEREOS SEGUN C-31 N°2489 FUENTE 20-OF230,DEP.: SEGIP , PROCEDENCIA: BANCO UNION S.A., CHEQUE: 16322, FECHA DE EMISION:21/12/2023"/>
    <m/>
    <m/>
    <m/>
    <m/>
    <m/>
    <m/>
    <n v="0"/>
    <n v="455"/>
    <s v="NO_CONCILIADO"/>
    <m/>
    <m/>
  </r>
  <r>
    <x v="87"/>
    <m/>
    <x v="87"/>
    <x v="233"/>
    <s v="B21658860002"/>
    <s v="BOD"/>
    <n v="2165886"/>
    <m/>
    <s v="00340012003 DEP.DE CHEQ.AJENOS,RET.DE CAM.,CONCEPTO: DEPÓSITOS POR CONSUMO EN EXCESO DEL SERVICIO DE TELEFONIA MOVIL FUENTE 41-OF111,DEP.: SEGIP , PROCEDENCIA: BANCO UNION S.A., CHEQUE: 16305, FECHA DE EMISION:20/12/2023"/>
    <m/>
    <m/>
    <m/>
    <m/>
    <m/>
    <m/>
    <n v="0"/>
    <n v="32.200000000000003"/>
    <s v="NO_CONCILIADO"/>
    <m/>
    <m/>
  </r>
  <r>
    <x v="80"/>
    <m/>
    <x v="80"/>
    <x v="233"/>
    <s v="B21658880002"/>
    <s v="BOD"/>
    <n v="2165888"/>
    <m/>
    <s v="00016071101 DEP.DE CHEQ.AJENOS,RET.DE CAM.,CONCEPTO: CIERRE FONDO ROTATIVO UNIVERSIDAD PEDAGOGICA,DEP.: UNIVERSIDAD PEDAGOGICA , PROCEDENCIA: BANCO UNION S.A., CHEQUE: 14, FECHA DE EMISION:27/12/2023"/>
    <m/>
    <m/>
    <m/>
    <m/>
    <m/>
    <m/>
    <n v="0"/>
    <n v="25000"/>
    <s v="NO_CONCILIADO"/>
    <m/>
    <m/>
  </r>
  <r>
    <x v="81"/>
    <m/>
    <x v="81"/>
    <x v="233"/>
    <s v="B21658890002"/>
    <s v="BOD"/>
    <n v="2165889"/>
    <m/>
    <s v="00206012001 DEP.DE CHEQ.AJENOS,RET.DE CAM.,CONCEPTO: DEPÓSITO POR OTROS INGRESOS,DEP.: INSTITUTO NACIONAL DE ESTADISTICA , PROCEDENCIA: BANCO UNION S.A., CHEQUE: 5570, FECHA DE EMISION:28/12/2023"/>
    <m/>
    <m/>
    <m/>
    <m/>
    <m/>
    <m/>
    <n v="0"/>
    <n v="102.07"/>
    <s v="NO_CONCILIADO"/>
    <m/>
    <m/>
  </r>
  <r>
    <x v="84"/>
    <m/>
    <x v="84"/>
    <x v="233"/>
    <s v="B21658900002"/>
    <s v="BOD"/>
    <n v="2165890"/>
    <m/>
    <s v="00155012001 DEP.DE CHEQ.AJENOS,RET.DE CAM.,CONCEPTO: SANCION DISCIPLINARIA A NOTARIA DE FE PUBLICA MONICA ESCOBAR ESPINOZA,DEP.: DIRNOPLU , PROCEDENCIA: BANCO UNION S.A., CHEQUE: 914, FECHA DE EMISION:28/12/2023"/>
    <m/>
    <m/>
    <m/>
    <m/>
    <m/>
    <m/>
    <n v="0"/>
    <n v="4724"/>
    <s v="NO_CONCILIADO"/>
    <m/>
    <m/>
  </r>
  <r>
    <x v="81"/>
    <m/>
    <x v="81"/>
    <x v="233"/>
    <s v="B21658910002"/>
    <s v="BOD"/>
    <n v="2165891"/>
    <m/>
    <s v="00206012001 DEP.DE CHEQ.AJENOS,RET.DE CAM.,CONCEPTO: DEVOLUCION DE RECURSOS,DEP.: INSTITUTO NACIONAL DE ESTADISTICA , PROCEDENCIA: BANCO UNION S.A., CHEQUE: 5569, FECHA DE EMISION:28/12/2023"/>
    <m/>
    <m/>
    <m/>
    <m/>
    <m/>
    <m/>
    <n v="0"/>
    <n v="88542"/>
    <s v="NO_CONCILIADO"/>
    <m/>
    <m/>
  </r>
  <r>
    <x v="107"/>
    <m/>
    <x v="107"/>
    <x v="233"/>
    <s v="B21659020002"/>
    <s v="BOD"/>
    <n v="2165902"/>
    <m/>
    <s v="00070011102 DEP.DE CHEQ.AJENOS,RET.DE CAM.,CONCEPTO: DEPÓSITO DE CONFEDERACION SINDICAL DE TRABAJADORES CONSTRUCCION BOLIVIA SEGUN H.R. MTEPS/2023-21581,DEP.: MINISTERIO DE TRABAJO EMPLEO Y PREVISION SOCIAL"/>
    <m/>
    <m/>
    <m/>
    <m/>
    <m/>
    <m/>
    <n v="0"/>
    <n v="15000"/>
    <s v="NO_CONCILIADO"/>
    <m/>
    <m/>
  </r>
  <r>
    <x v="83"/>
    <m/>
    <x v="83"/>
    <x v="233"/>
    <s v="B21659260002"/>
    <s v="BOD"/>
    <n v="2165926"/>
    <m/>
    <s v="00290014102 DEP.DE CHEQ.AJENOS,RET.DE CAM.,CONCEPTO: PARA REVERSION PREV 405-1 DA 9,DEP.: SERVICIO DE IMPUESTOS NACIONALES , PROCEDENCIA: BANCO UNION S.A., CHEQUE: 7474, FECHA DE EMISION:28/12/2023"/>
    <m/>
    <m/>
    <m/>
    <m/>
    <m/>
    <m/>
    <n v="0"/>
    <n v="280"/>
    <s v="NO_CONCILIADO"/>
    <m/>
    <m/>
  </r>
  <r>
    <x v="107"/>
    <m/>
    <x v="107"/>
    <x v="233"/>
    <s v="B21659060002"/>
    <s v="BOD"/>
    <n v="2165906"/>
    <m/>
    <s v="00070011102 DEP.DE CHEQ.AJENOS,RET.DE CAM.,CONCEPTO: DEPÓSITO DE CONFEDERACION SINDICAL DE TRABAJADORES CONSTRUCCION BOLIVIA SEGUN H.R. MTEPS/2023-21581,DEP.: MINISTERIO DE TRABAJO EMPLEO Y PREVISION SOCIAL"/>
    <m/>
    <m/>
    <m/>
    <m/>
    <m/>
    <m/>
    <n v="0"/>
    <n v="15440"/>
    <s v="NO_CONCILIADO"/>
    <m/>
    <m/>
  </r>
  <r>
    <x v="48"/>
    <m/>
    <x v="48"/>
    <x v="233"/>
    <s v="B21659310002"/>
    <s v="BOD"/>
    <n v="2165931"/>
    <m/>
    <s v="00015011108 DEP.DE CHEQ.AJENOS,RET.DE CAM.,CONCEPTO: DEPÓSITO A LA CUT,DEP.: MINISTERIO DE GOBIERNO , PROCEDENCIA: BANCO UNION S.A., CHEQUE: 52427, FECHA DE EMISION:28/12/2023"/>
    <m/>
    <m/>
    <m/>
    <m/>
    <m/>
    <m/>
    <n v="0"/>
    <n v="2000"/>
    <s v="NO_CONCILIADO"/>
    <m/>
    <m/>
  </r>
  <r>
    <x v="46"/>
    <m/>
    <x v="46"/>
    <x v="233"/>
    <s v="B21659320002"/>
    <s v="BOD"/>
    <n v="2165932"/>
    <m/>
    <s v="00099021001 DEP.DE CHEQ.AJENOS,RET.DE CAM.,CONCEPTO: DEVOLUCION DE RECURSOS POR REPOSICION DE CREDENCIALES EXTRAVIADAS,DEP.: MDRYT-ADM CENTRAL , PROCEDENCIA: BANCO UNION S.A., CHEQUE: 6794, FECHA DE EMISION:28/12/2023"/>
    <m/>
    <m/>
    <m/>
    <m/>
    <m/>
    <m/>
    <n v="0"/>
    <n v="250"/>
    <s v="NO_CONCILIADO"/>
    <m/>
    <m/>
  </r>
  <r>
    <x v="48"/>
    <m/>
    <x v="48"/>
    <x v="233"/>
    <s v="B21659340002"/>
    <s v="BOD"/>
    <n v="2165934"/>
    <m/>
    <s v="00015011108 DEP.DE CHEQ.AJENOS,RET.DE CAM.,CONCEPTO: DEPÓSITO A LA CUT,DEP.: MINISTERIO DE GOBIERNO , PROCEDENCIA: BANCO UNION S.A., CHEQUE: 52426, FECHA DE EMISION:28/12/2023"/>
    <m/>
    <m/>
    <m/>
    <m/>
    <m/>
    <m/>
    <n v="0"/>
    <n v="1000"/>
    <s v="NO_CONCILIADO"/>
    <m/>
    <m/>
  </r>
  <r>
    <x v="52"/>
    <m/>
    <x v="52"/>
    <x v="233"/>
    <s v="B21659630002"/>
    <s v="BOD"/>
    <n v="2165963"/>
    <m/>
    <s v="00041011104 DEP.DE CHEQ.AJENOS,RET.DE CAM.,CONCEPTO: TRANSFERENCIA DE RECURSOS POR LA EMISION DE SELLO HECHO EN BOLIVIA MES DE NOVIEMBRE 2023,DEP.: MDPYEP , PROCEDENCIA: BANCO UNION S.A., CHEQUE: 1287, FECHA DE EMISION:27/12/2023"/>
    <m/>
    <m/>
    <m/>
    <m/>
    <m/>
    <m/>
    <n v="0"/>
    <n v="84050"/>
    <s v="NO_CONCILIADO"/>
    <m/>
    <m/>
  </r>
  <r>
    <x v="59"/>
    <m/>
    <x v="59"/>
    <x v="233"/>
    <s v="B21659650002"/>
    <s v="BOD"/>
    <n v="2165965"/>
    <m/>
    <s v="00660102001 DEP.DE CHEQ.AJENOS,RET.DE CAM.,CONCEPTO: DEVOLUCION DE PASAJES ESTIPENDIOS Y VIATICOS ASIGNADOS,DEP.: ORGANO JUDICIAL DISTRITO POTOSI , PROCEDENCIA: BANCO UNION S.A., CHEQUE: 412, FECHA DE EMISION:27/12/2023"/>
    <m/>
    <m/>
    <m/>
    <m/>
    <m/>
    <m/>
    <n v="0"/>
    <n v="2037"/>
    <s v="NO_CONCILIADO"/>
    <m/>
    <m/>
  </r>
  <r>
    <x v="52"/>
    <m/>
    <x v="52"/>
    <x v="233"/>
    <s v="B21659660002"/>
    <s v="BOD"/>
    <n v="2165966"/>
    <m/>
    <s v="00041011103 DEP.DE CHEQ.AJENOS,RET.DE CAM.,CONCEPTO: TRANSFERENCIA DE RECURSOS POR LA EMISION DE AUTORIZACIONES PREVIAS DE IMPORTACION MES DE NOVIEMBRE 2,DEP.: MDPYEP , PROCEDENCIA: BANCO UNION S.A., CHEQUE: 1286, FECHA DE EMISION:27/12/2023"/>
    <m/>
    <m/>
    <m/>
    <m/>
    <m/>
    <m/>
    <n v="0"/>
    <n v="282470"/>
    <s v="NO_CONCILIADO"/>
    <m/>
    <m/>
  </r>
  <r>
    <x v="52"/>
    <m/>
    <x v="52"/>
    <x v="233"/>
    <s v="B21659680002"/>
    <s v="BOD"/>
    <n v="2165968"/>
    <m/>
    <s v="00041014101 DEP.DE CHEQ.AJENOS,RET.DE CAM.,CONCEPTO: TRANSFERENCIA DE RECURSOS POR DEPÓSITOS DEL GAM VILLA SERRANO CHUQUISACA,DEP.: MDPYEP , PROCEDENCIA: BANCO UNION S.A., CHEQUE: 3078, FECHA DE EMISION:21/12/2023"/>
    <m/>
    <m/>
    <m/>
    <m/>
    <m/>
    <m/>
    <n v="0"/>
    <n v="141984"/>
    <s v="NO_CONCILIADO"/>
    <m/>
    <m/>
  </r>
  <r>
    <x v="123"/>
    <m/>
    <x v="123"/>
    <x v="233"/>
    <s v="B21659700002"/>
    <s v="BOD"/>
    <n v="2165970"/>
    <m/>
    <s v="00343014201 DEP.DE CHEQ.AJENOS,RET.DE CAM.,CONCEPTO: DEVOLUCION LICENCIAS SIN GOCE DE HABER,DEP.: ESCUELA DE JUECES DEL ESTADO , PROCEDENCIA: BANCO UNION S.A., CHEQUE: 513, FECHA DE EMISION:27/12/2023"/>
    <m/>
    <m/>
    <m/>
    <m/>
    <m/>
    <m/>
    <n v="0"/>
    <n v="4724.9399999999996"/>
    <s v="NO_CONCILIADO"/>
    <m/>
    <m/>
  </r>
  <r>
    <x v="40"/>
    <m/>
    <x v="40"/>
    <x v="233"/>
    <s v="B21659780002"/>
    <s v="BOD"/>
    <n v="2165978"/>
    <m/>
    <s v="00291012008 DEP.DE CHEQ.AJENOS,RET.DE CAM.,CONCEPTO: SERGIO IVAN AVILA CASTELLANOS,DEP.: BANCO UNION S.A. , PROCEDENCIA: BANCO UNION S.A., CHEQUE: 196957, FECHA DE EMISION:29/12/2023"/>
    <m/>
    <m/>
    <m/>
    <m/>
    <m/>
    <m/>
    <n v="0"/>
    <n v="24985.3"/>
    <s v="NO_CONCILIADO"/>
    <m/>
    <m/>
  </r>
  <r>
    <x v="61"/>
    <m/>
    <x v="61"/>
    <x v="233"/>
    <s v="B21659790002"/>
    <s v="BOD"/>
    <n v="2165979"/>
    <m/>
    <s v="00283014101 DEP.DE CHEQ.AJENOS,RET.DE CAM.,CONCEPTO: LICENCIA SIN GOCE DE HABERES - DANIEL RIVERO ROCHA,DEP.: ADUANA NACIONAL , PROCEDENCIA: BANCO UNION S.A., CHEQUE: 4843, FECHA DE EMISION:20/12/2023"/>
    <m/>
    <m/>
    <m/>
    <m/>
    <m/>
    <m/>
    <n v="0"/>
    <n v="888.26"/>
    <s v="NO_CONCILIADO"/>
    <m/>
    <m/>
  </r>
  <r>
    <x v="61"/>
    <m/>
    <x v="61"/>
    <x v="233"/>
    <s v="B21659810002"/>
    <s v="BOD"/>
    <n v="2165981"/>
    <m/>
    <s v="00283012002 DEP.DE CHEQ.AJENOS,RET.DE CAM.,CONCEPTO: EXTRAVIO DE CREDENCIAL - OFICINA CENTRAL 2023,DEP.: ADUANA NACIONAL , PROCEDENCIA: BANCO UNION S.A., CHEQUE: 4844, FECHA DE EMISION:20/12/2023"/>
    <m/>
    <m/>
    <m/>
    <m/>
    <m/>
    <m/>
    <n v="0"/>
    <n v="346"/>
    <s v="NO_CONCILIADO"/>
    <m/>
    <m/>
  </r>
  <r>
    <x v="46"/>
    <m/>
    <x v="46"/>
    <x v="233"/>
    <s v="B21659820002"/>
    <s v="BOD"/>
    <n v="2165982"/>
    <m/>
    <s v="00047377001 DEP.DE CHEQ.AJENOS,RET.DE CAM.,CONCEPTO: EDWIN RAMIRO VILLARROEL ALEJANDRO,DEP.: BANCO UNION S.A. , PROCEDENCIA: BANCO UNION S.A., CHEQUE: 196956, FECHA DE EMISION:29/12/2023"/>
    <m/>
    <m/>
    <m/>
    <m/>
    <m/>
    <m/>
    <n v="0"/>
    <n v="3143.7"/>
    <s v="NO_CONCILIADO"/>
    <m/>
    <m/>
  </r>
  <r>
    <x v="61"/>
    <m/>
    <x v="61"/>
    <x v="233"/>
    <s v="B21659840002"/>
    <s v="BOD"/>
    <n v="2165984"/>
    <m/>
    <s v="00283012002 DEP.DE CHEQ.AJENOS,RET.DE CAM.,CONCEPTO: REPOSICION ROPA DE TRABAJO - VICTOR MOLLO HUAYGUA,DEP.: ADUANA NACIONAL , PROCEDENCIA: BANCO UNION S.A., CHEQUE: 4845, FECHA DE EMISION:20/12/2023"/>
    <m/>
    <m/>
    <m/>
    <m/>
    <m/>
    <m/>
    <n v="0"/>
    <n v="165"/>
    <s v="NO_CONCILIADO"/>
    <m/>
    <m/>
  </r>
  <r>
    <x v="0"/>
    <m/>
    <x v="0"/>
    <x v="233"/>
    <s v="B21659850002"/>
    <s v="BOD"/>
    <n v="2165985"/>
    <m/>
    <s v="00099021001 DEP.DE CHEQ.AJENOS,RET.DE CAM.,CONCEPTO: JULIO CESAR HUARACHI TORRICOS,DEP.: BANCO UNION S.A. , PROCEDENCIA: BANCO UNION S.A., CHEQUE: 196955, FECHA DE EMISION:29/12/2023"/>
    <m/>
    <m/>
    <m/>
    <m/>
    <m/>
    <m/>
    <n v="0"/>
    <n v="354.7"/>
    <s v="NO_CONCILIADO"/>
    <m/>
    <m/>
  </r>
  <r>
    <x v="43"/>
    <m/>
    <x v="43"/>
    <x v="233"/>
    <s v="B21659910002"/>
    <s v="BOD"/>
    <n v="2165991"/>
    <m/>
    <s v="00132042002 DEP.DE CHEQ.AJENOS,RET.DE CAM.,CONCEPTO: DEPÓSITO POR EL DESCUENTO DE PERMISOS SIN GOCE DE HABER DEL PERSONAL DE LA EEPAF GESTION 2023,DEP.: EEPAF , PROCEDENCIA: BANCO UNION S.A., CHEQUE: 81, FECHA DE EMISION:26/12/2023"/>
    <m/>
    <m/>
    <m/>
    <m/>
    <m/>
    <m/>
    <n v="0"/>
    <n v="6270.31"/>
    <s v="NO_CONCILIADO"/>
    <m/>
    <m/>
  </r>
  <r>
    <x v="0"/>
    <m/>
    <x v="0"/>
    <x v="233"/>
    <s v="B21659880002"/>
    <s v="BOD"/>
    <n v="2165988"/>
    <m/>
    <s v="00099024113 DEP.DE CHEQ.AJENOS,RET.DE CAM.,CONCEPTO: ALINDA LINA SANCHEZ BOZO,DEP.: BANCO UNION S.A. , PROCEDENCIA: BANCO UNION S.A., CHEQUE: 196954, FECHA DE EMISION:29/12/2023"/>
    <m/>
    <m/>
    <m/>
    <m/>
    <m/>
    <m/>
    <n v="0"/>
    <n v="15380.59"/>
    <s v="NO_CONCILIADO"/>
    <m/>
    <m/>
  </r>
  <r>
    <x v="61"/>
    <m/>
    <x v="61"/>
    <x v="233"/>
    <s v="B21659890002"/>
    <s v="BOD"/>
    <n v="2165989"/>
    <m/>
    <s v="00283032001 DEP.DE CHEQ.AJENOS,RET.DE CAM.,CONCEPTO: DESCUENTO POR MULTAS Y ATRASOS CONSULTORES -GRCBBA2023,DEP.: ADUANA NACIONAL , PROCEDENCIA: BANCO UNION S.A., CHEQUE: 4869, FECHA DE EMISION:29/12/2023"/>
    <m/>
    <m/>
    <m/>
    <m/>
    <m/>
    <m/>
    <n v="0"/>
    <n v="9946.6299999999992"/>
    <s v="NO_CONCILIADO"/>
    <m/>
    <m/>
  </r>
  <r>
    <x v="61"/>
    <m/>
    <x v="61"/>
    <x v="233"/>
    <s v="B21659900002"/>
    <s v="BOD"/>
    <n v="2165990"/>
    <m/>
    <s v="00283042001 DEP.DE CHEQ.AJENOS,RET.DE CAM.,CONCEPTO: DESCUENTO POR MULTA Y ATARSO DE CONSULTORES - GRORO 2023,DEP.: ADUANA NACIONAL , PROCEDENCIA: BANCO UNION S.A., CHEQUE: 4868, FECHA DE EMISION:29/12/2023"/>
    <m/>
    <m/>
    <m/>
    <m/>
    <m/>
    <m/>
    <n v="0"/>
    <n v="9307.52"/>
    <s v="NO_CONCILIADO"/>
    <m/>
    <m/>
  </r>
  <r>
    <x v="94"/>
    <m/>
    <x v="94"/>
    <x v="233"/>
    <s v="B21659920002"/>
    <s v="BOD"/>
    <n v="2165992"/>
    <m/>
    <s v="00578012002 DEP.DE CHEQ.AJENOS,RET.DE CAM.,CONCEPTO: REVERSION,DEP.: BOLIVIANA DE AVIACION , PROCEDENCIA: BANCO UNION S.A., CHEQUE: 17453, FECHA DE EMISION:28/12/2023"/>
    <m/>
    <m/>
    <m/>
    <m/>
    <m/>
    <m/>
    <n v="0"/>
    <n v="16041.04"/>
    <s v="NO_CONCILIADO"/>
    <m/>
    <m/>
  </r>
  <r>
    <x v="61"/>
    <m/>
    <x v="61"/>
    <x v="233"/>
    <s v="B21659940002"/>
    <s v="BOD"/>
    <n v="2165994"/>
    <m/>
    <s v="00283072001 DEP.DE CHEQ.AJENOS,RET.DE CAM.,CONCEPTO: DESCUENTO POR MULTAS Y ATRASOS A CONSULTORES GRPT2023,DEP.: ADUANA NACIONAL , PROCEDENCIA: BANCO UNION S.A., CHEQUE: 4866, FECHA DE EMISION:23/12/2023"/>
    <m/>
    <m/>
    <m/>
    <m/>
    <m/>
    <m/>
    <n v="0"/>
    <n v="11467.59"/>
    <s v="NO_CONCILIADO"/>
    <m/>
    <m/>
  </r>
  <r>
    <x v="94"/>
    <m/>
    <x v="94"/>
    <x v="233"/>
    <s v="B21659960002"/>
    <s v="BOD"/>
    <n v="2165996"/>
    <m/>
    <s v="00578012002 DEP.DE CHEQ.AJENOS,RET.DE CAM.,CONCEPTO: REVERSION,DEP.: BOLIVIANA DE AVIACION , PROCEDENCIA: BANCO UNION S.A., CHEQUE: 17455, FECHA DE EMISION:29/12/2023"/>
    <m/>
    <m/>
    <m/>
    <m/>
    <m/>
    <m/>
    <n v="0"/>
    <n v="14616"/>
    <s v="NO_CONCILIADO"/>
    <m/>
    <m/>
  </r>
  <r>
    <x v="94"/>
    <m/>
    <x v="94"/>
    <x v="233"/>
    <s v="B21659970002"/>
    <s v="BOD"/>
    <n v="2165997"/>
    <m/>
    <s v="00578012002 DEP.DE CHEQ.AJENOS,RET.DE CAM.,CONCEPTO: REVERSION,DEP.: BOLIVIANA DE AVIACION , PROCEDENCIA: BANCO UNION S.A., CHEQUE: 17454, FECHA DE EMISION:29/12/2023"/>
    <m/>
    <m/>
    <m/>
    <m/>
    <m/>
    <m/>
    <n v="0"/>
    <n v="203.39"/>
    <s v="NO_CONCILIADO"/>
    <m/>
    <m/>
  </r>
  <r>
    <x v="94"/>
    <m/>
    <x v="94"/>
    <x v="233"/>
    <s v="B21660000002"/>
    <s v="BOD"/>
    <n v="2166000"/>
    <m/>
    <s v="00578012002 DEP.DE CHEQ.AJENOS,RET.DE CAM.,CONCEPTO: REVERSION,DEP.: BOLIVIANA DE AVIACION , PROCEDENCIA: BANCO UNION S.A., CHEQUE: 17456, FECHA DE EMISION:29/12/2023"/>
    <m/>
    <m/>
    <m/>
    <m/>
    <m/>
    <m/>
    <n v="0"/>
    <n v="280"/>
    <s v="NO_CONCILIADO"/>
    <m/>
    <m/>
  </r>
  <r>
    <x v="78"/>
    <m/>
    <x v="78"/>
    <x v="233"/>
    <s v="B21660040002"/>
    <s v="BOD"/>
    <n v="2166004"/>
    <m/>
    <s v="00373024108 DEP.DE CHEQ.AJENOS,RET.DE CAM.,CONCEPTO: DEVOLUCION DE RECURSOS NO EJCUTADOS AL TESORO - FDI,DEP.: GOBIERNO AUTONOMO MUNICIPAL DE CAJUATA , PROCEDENCIA: BANCO UNION S.A., CHEQUE: 6475, FECHA DE EMISION:19/12/2023"/>
    <m/>
    <m/>
    <m/>
    <m/>
    <m/>
    <m/>
    <n v="0"/>
    <n v="69"/>
    <s v="NO_CONCILIADO"/>
    <m/>
    <m/>
  </r>
  <r>
    <x v="136"/>
    <m/>
    <x v="136"/>
    <x v="233"/>
    <s v="B21660160002"/>
    <s v="BOD"/>
    <n v="2166016"/>
    <m/>
    <s v="00234012001 DEP.DE CHEQ.AJENOS,RET.DE CAM.,CONCEPTO: DEVOLUCION DE CUENTAS POR COBRAR SEGUN INFORME DE AUDITORIA,DEP.: WALTER ROBERTO ALFARO MOREIRA , PROCEDENCIA: BANCO UNION S.A., CHEQUE: 1441, FECHA DE EMISION:28/12/2023"/>
    <m/>
    <m/>
    <m/>
    <m/>
    <m/>
    <m/>
    <n v="0"/>
    <n v="684.8"/>
    <s v="NO_CONCILIADO"/>
    <m/>
    <m/>
  </r>
  <r>
    <x v="136"/>
    <m/>
    <x v="136"/>
    <x v="233"/>
    <s v="B21660210002"/>
    <s v="BOD"/>
    <n v="2166021"/>
    <m/>
    <s v="00234012001 DEP.DE CHEQ.AJENOS,RET.DE CAM.,CONCEPTO: DEVOLUCION, POR OTROSINGRESOS,DEP.: SERGEOMIN - FONDO ROTATIVO , PROCEDENCIA: BANCO UNION S.A., CHEQUE: 1442, FECHA DE EMISION:28/12/2023"/>
    <m/>
    <m/>
    <m/>
    <m/>
    <m/>
    <m/>
    <n v="0"/>
    <n v="4.6900000000000004"/>
    <s v="NO_CONCILIADO"/>
    <m/>
    <m/>
  </r>
  <r>
    <x v="86"/>
    <m/>
    <x v="86"/>
    <x v="233"/>
    <s v="B21660260002"/>
    <s v="BOD"/>
    <n v="2166026"/>
    <m/>
    <s v="00580012001 DEP.DE CHEQ.AJENOS,RET.DE CAM.,CONCEPTO: REPOSICION ENERGIA ELECTRICA AGUA MULTAS DIC/2023,DEP.: DEPÓSITO ADUANEROS BOLIVIANOS , PROCEDENCIA: BANCO UNION S.A., CHEQUE: 1281, FECHA DE EMISION:29/12/2023"/>
    <m/>
    <m/>
    <m/>
    <m/>
    <m/>
    <m/>
    <n v="0"/>
    <n v="1756.28"/>
    <s v="NO_CONCILIADO"/>
    <m/>
    <m/>
  </r>
  <r>
    <x v="138"/>
    <m/>
    <x v="138"/>
    <x v="233"/>
    <s v="B21660280002"/>
    <s v="BOD"/>
    <n v="2166028"/>
    <m/>
    <s v="00099021001 DEP.DE CHEQ.AJENOS,RET.DE CAM.,CONCEPTO: SALDO NO UTILIZADO FONDOS EN AVANCE,DEP.: INSUMOS BOLIVIA , PROCEDENCIA: BANCO UNION S.A., CHEQUE: 2406, FECHA DE EMISION:29/12/2023"/>
    <m/>
    <m/>
    <m/>
    <m/>
    <m/>
    <m/>
    <n v="0"/>
    <n v="1960"/>
    <s v="NO_CONCILIADO"/>
    <m/>
    <m/>
  </r>
  <r>
    <x v="138"/>
    <m/>
    <x v="138"/>
    <x v="233"/>
    <s v="B21660320002"/>
    <s v="BOD"/>
    <n v="2166032"/>
    <m/>
    <s v="00224012007 DEP.DE CHEQ.AJENOS,RET.DE CAM.,CONCEPTO: FONDOS DESCUENTOS SIN GOCE DE HABERES- IVIRGARZAMA,DEP.: INSUMOS BOLIVIA , PROCEDENCIA: BANCO UNION S.A., CHEQUE: 2408, FECHA DE EMISION:29/12/2023"/>
    <m/>
    <m/>
    <m/>
    <m/>
    <m/>
    <m/>
    <n v="0"/>
    <n v="1672.86"/>
    <s v="NO_CONCILIADO"/>
    <m/>
    <m/>
  </r>
  <r>
    <x v="138"/>
    <m/>
    <x v="138"/>
    <x v="233"/>
    <s v="B21660380002"/>
    <s v="BOD"/>
    <n v="2166038"/>
    <m/>
    <s v="00224012002 DEP.DE CHEQ.AJENOS,RET.DE CAM.,CONCEPTO: FONDOS DESCUENTO SIN GOCE DE HABERES - SHINAHOTA,DEP.: INSUMOS BOLIVIA , PROCEDENCIA: BANCO UNION S.A., CHEQUE: 2409, FECHA DE EMISION:29/12/2023"/>
    <m/>
    <m/>
    <m/>
    <m/>
    <m/>
    <m/>
    <n v="0"/>
    <n v="531"/>
    <s v="NO_CONCILIADO"/>
    <m/>
    <m/>
  </r>
  <r>
    <x v="138"/>
    <m/>
    <x v="138"/>
    <x v="233"/>
    <s v="B21660410002"/>
    <s v="BOD"/>
    <n v="2166041"/>
    <m/>
    <s v="00224012002 DEP.DE CHEQ.AJENOS,RET.DE CAM.,CONCEPTO: DEVOLUCION SALDO NO UTILIZADO FDOS EN AVANCE,DEP.: INSUMOS BOLIVIA , PROCEDENCIA: BANCO UNION S.A., CHEQUE: 3391, FECHA DE EMISION:29/12/2023"/>
    <m/>
    <m/>
    <m/>
    <m/>
    <m/>
    <m/>
    <n v="0"/>
    <n v="36391.089999999997"/>
    <s v="NO_CONCILIADO"/>
    <m/>
    <m/>
  </r>
  <r>
    <x v="138"/>
    <m/>
    <x v="138"/>
    <x v="233"/>
    <s v="B21660440002"/>
    <s v="BOD"/>
    <n v="2166044"/>
    <m/>
    <s v="00224012007 DEP.DE CHEQ.AJENOS,RET.DE CAM.,CONCEPTO: DEVOLUCION SALDO FONDO EN AVANCE,DEP.: INSUMOS BOLIVIA , PROCEDENCIA: BANCO UNION S.A., CHEQUE: 2407, FECHA DE EMISION:29/12/2023"/>
    <m/>
    <m/>
    <m/>
    <m/>
    <m/>
    <m/>
    <n v="0"/>
    <n v="19.96"/>
    <s v="NO_CONCILIADO"/>
    <m/>
    <m/>
  </r>
  <r>
    <x v="100"/>
    <m/>
    <x v="100"/>
    <x v="233"/>
    <s v="B21660490002"/>
    <s v="BOD"/>
    <n v="2166049"/>
    <m/>
    <s v="00222012001 DEP.DE CHEQ.AJENOS,RET.DE CAM.,CONCEPTO: DEVOLUCION DE SALDOS NO UTILIZADOS,DEP.: INIAF , PROCEDENCIA: BANCO UNION S.A., CHEQUE: 1982, FECHA DE EMISION:29/12/2023"/>
    <m/>
    <m/>
    <m/>
    <m/>
    <m/>
    <m/>
    <n v="0"/>
    <n v="16406.150000000001"/>
    <s v="NO_CONCILIADO"/>
    <m/>
    <m/>
  </r>
  <r>
    <x v="100"/>
    <m/>
    <x v="100"/>
    <x v="233"/>
    <s v="B21660500002"/>
    <s v="BOD"/>
    <n v="2166050"/>
    <m/>
    <s v="00222012001 DEP.DE CHEQ.AJENOS,RET.DE CAM.,CONCEPTO: DEVOLUCION DE SALDOS NO UTILIZADOS,DEP.: INIAF , PROCEDENCIA: BANCO UNION S.A., CHEQUE: 1979, FECHA DE EMISION:29/12/2023"/>
    <m/>
    <m/>
    <m/>
    <m/>
    <m/>
    <m/>
    <n v="0"/>
    <n v="1081.46"/>
    <s v="NO_CONCILIADO"/>
    <m/>
    <m/>
  </r>
  <r>
    <x v="100"/>
    <m/>
    <x v="100"/>
    <x v="233"/>
    <s v="B21660540002"/>
    <s v="BOD"/>
    <n v="2166054"/>
    <m/>
    <s v="00222012001 DEP.DE CHEQ.AJENOS,RET.DE CAM.,CONCEPTO: DEVOLUCION DE SALDOS NO UTILIZADOS,DEP.: INIAF , PROCEDENCIA: BANCO UNION S.A., CHEQUE: 1980, FECHA DE EMISION:29/12/2023"/>
    <m/>
    <m/>
    <m/>
    <m/>
    <m/>
    <m/>
    <n v="0"/>
    <n v="706.38"/>
    <s v="NO_CONCILIADO"/>
    <m/>
    <m/>
  </r>
  <r>
    <x v="80"/>
    <m/>
    <x v="80"/>
    <x v="233"/>
    <s v="Q19340140002"/>
    <s v="CRV"/>
    <n v="1934014"/>
    <m/>
    <s v="NUMERO DE LIBRETA CUT: 00990201009 OPERACIÓN E18 TRANSFERENCIA DEL SISTEMA FINANCIERO POR CUENTA DE TERCEROS A LA CUT TRANBSFERENCIA DEVOLUCION DE RECURSOS AL FIDEICOMITENTE SOLICITUD BDP -S.A.M FIDEICOMISO BONO JUANCITO PINTO GESTION 2017"/>
    <m/>
    <m/>
    <m/>
    <m/>
    <m/>
    <m/>
    <n v="0"/>
    <n v="2894.67"/>
    <s v="NO_CONCILIADO"/>
    <m/>
    <m/>
  </r>
  <r>
    <x v="80"/>
    <m/>
    <x v="80"/>
    <x v="233"/>
    <s v="Q19340150002"/>
    <s v="CRV"/>
    <n v="1934015"/>
    <m/>
    <s v="NUMERO DE LIBRETA CUT: 00990201009 OPERACIÓN E18 TRANSFERENCIA DEL SISTEMA FINANCIERO POR CUENTA DE TERCEROS A LA CUT TRANSFERENCIA DEVOLUCION DE RECURSOS AL FIDEICOMITENTE SOLICITUD BDP SAM - FIDEICOMISO BONO JUANCITO PINTO GESTION 2016"/>
    <m/>
    <m/>
    <m/>
    <m/>
    <m/>
    <m/>
    <n v="0"/>
    <n v="3200"/>
    <s v="NO_CONCILIADO"/>
    <m/>
    <m/>
  </r>
  <r>
    <x v="80"/>
    <m/>
    <x v="80"/>
    <x v="233"/>
    <s v="Q19340170002"/>
    <s v="CRV"/>
    <n v="1934017"/>
    <m/>
    <s v="NUMERO DE LIBRETA CUT: 00990201009 OPERACIÓN E18 TRANSFERENCIA DEL SISTEMA FINANCIERO POR CUENTA DE TERCEROS A LA CUT TRANSFERENCIA DEVOLUCIÃN DE RECURSOS AL FIDEICOMITENTE SOLICITUD BDP - SAM FIDEICOMISO BONO JUANCITO PINTO GESTION 2015"/>
    <m/>
    <m/>
    <m/>
    <m/>
    <m/>
    <m/>
    <n v="0"/>
    <n v="801"/>
    <s v="NO_CONCILIADO"/>
    <m/>
    <m/>
  </r>
  <r>
    <x v="45"/>
    <m/>
    <x v="45"/>
    <x v="233"/>
    <s v="Q19341590002"/>
    <s v="CRV"/>
    <n v="1934159"/>
    <m/>
    <s v="NUMERO DE LIBRETA CUT: 00099021001 OPERACIÓN E75 TRANSFERENCIA DE LA CUENTA FISCAL BUN A LA CUT EN MN TRANSFERENCIA DE FONDOS A SOLICITUD DE: GOBIERNO AUTONOMO MCPAL. CHIMORE CITE:GAMCH/DAF NÂ° 201-2023 CUENTA CUT 3987069001 LIBRETA NÂ° 00099021001"/>
    <m/>
    <m/>
    <m/>
    <m/>
    <m/>
    <m/>
    <n v="0"/>
    <n v="324728.03000000003"/>
    <s v="NO_CONCILIADO"/>
    <m/>
    <m/>
  </r>
  <r>
    <x v="45"/>
    <m/>
    <x v="45"/>
    <x v="233"/>
    <s v="Q19341500002"/>
    <s v="CRV"/>
    <n v="1934150"/>
    <m/>
    <s v="NUMERO DE LIBRETA CUT: 00099021001 OPERACIÓN E75 TRANSFERENCIA DE LA CUENTA FISCAL BUN A LA CUT EN MN GOBIERNO AUTONOMO MUNICIPAL DE SAN RAMON SEGÃN CARTA CITE: GAM-SR-NÂ°580/2023 A LA CUENTA ÃNICA DEL TESORO CUT 3987069001 LIBRETA NÂ° 00099021001"/>
    <m/>
    <m/>
    <m/>
    <m/>
    <m/>
    <m/>
    <n v="0"/>
    <n v="84.22"/>
    <s v="NO_CONCILIADO"/>
    <m/>
    <m/>
  </r>
  <r>
    <x v="78"/>
    <m/>
    <x v="78"/>
    <x v="233"/>
    <s v="Q19341520002"/>
    <s v="CRV"/>
    <n v="1934152"/>
    <m/>
    <s v="NUMERO DE LIBRETA CUT: 00373024105 OPERACIÓN E75 TRANSFERENCIA DE LA CUENTA FISCAL BUN A LA CUT EN MN TRANSFERENCIA DE FONDOS A SOLICITUD DE: GOBIERNO AUTONOMO MUNICIPAL DE QUIME CITE: GAMQ/MAE NÂ° 426/2023 CUENTA CUT 3987 LIBRETA NÂ° 00373024105"/>
    <m/>
    <m/>
    <m/>
    <m/>
    <m/>
    <m/>
    <n v="0"/>
    <n v="41.24"/>
    <s v="NO_CONCILIADO"/>
    <m/>
    <m/>
  </r>
  <r>
    <x v="45"/>
    <m/>
    <x v="45"/>
    <x v="233"/>
    <s v="Q19341570002"/>
    <s v="CRV"/>
    <n v="1934157"/>
    <m/>
    <s v="NUMERO DE LIBRETA CUT: 00099021001 OPERACIÓN E75 TRANSFERENCIA DE LA CUENTA FISCAL BUN A LA CUT EN MN TRANSFERENCIA DE FONDOS A SOLICITUD DE: GOB. AUTONOMO MUNICIPAL COLOMI - CUENTA UNICA MUNICIPAL - CUM, CITE: GAMC/00556/2023 CUENTA CUT 3987 LIBRETA NÂ° 00099021001"/>
    <m/>
    <m/>
    <m/>
    <m/>
    <m/>
    <m/>
    <n v="0"/>
    <n v="4.28"/>
    <s v="NO_CONCILIADO"/>
    <m/>
    <m/>
  </r>
  <r>
    <x v="45"/>
    <m/>
    <x v="45"/>
    <x v="233"/>
    <s v="Q19341610002"/>
    <s v="CRV"/>
    <n v="1934161"/>
    <m/>
    <s v="NUMERO DE LIBRETA CUT: 00099021001 OPERACIÓN E75 TRANSFERENCIA DE LA CUENTA FISCAL BUN A LA CUT EN MN TRANSFERENCIA DE FONDOS A SOLICITUD DE: GOBIERNO AUTONOMO MCPAL. CHIMORE CITE:GAMCH/DAF NÂ° 203-2023 CUENTA CUT 3987069001 LIBRETA NÂ° 00099021001"/>
    <m/>
    <m/>
    <m/>
    <m/>
    <m/>
    <m/>
    <n v="0"/>
    <n v="1055042.44"/>
    <s v="NO_CONCILIADO"/>
    <m/>
    <m/>
  </r>
  <r>
    <x v="45"/>
    <m/>
    <x v="45"/>
    <x v="233"/>
    <s v="Q19341620002"/>
    <s v="CRV"/>
    <n v="1934162"/>
    <m/>
    <s v="NUMERO DE LIBRETA CUT: 00099021001 OPERACIÓN E75 TRANSFERENCIA DE LA CUENTA FISCAL BUN A LA CUT EN MN TRANSFERENCIA DE FONDOS A SOLICITUD DE: GOBIERNO AUTONOMO MCPAL. CHIMORE CITE:GAMCH/DAF NÂ° 202-2023 CUENTA CUT 3987069001 LIBRETA NÂ° 00099021001"/>
    <m/>
    <m/>
    <m/>
    <m/>
    <m/>
    <m/>
    <n v="0"/>
    <n v="257246.3"/>
    <s v="NO_CONCILIADO"/>
    <m/>
    <m/>
  </r>
  <r>
    <x v="45"/>
    <m/>
    <x v="45"/>
    <x v="233"/>
    <s v="Q19341660002"/>
    <s v="CRV"/>
    <n v="1934166"/>
    <m/>
    <s v="NUMERO DE LIBRETA CUT: 00099021001 OPERACIÓN E75 TRANSFERENCIA DE LA CUENTA FISCAL BUN A LA CUT EN MN TRANSFERENCIA DE FONDOS A SOLICITUD DE: GOB. AUTONOMO MUNICIPAL SHINAHOTA- CUENTA UNICA MUNICIPAL - CUM, CITE: G.A.M.SH./MAE/EXT NÂ° 663/2023 CUENTA CUT 3987069001 LIBRETA NÂ° 00099021001"/>
    <m/>
    <m/>
    <m/>
    <m/>
    <m/>
    <m/>
    <n v="0"/>
    <n v="62821.24"/>
    <s v="NO_CONCILIADO"/>
    <m/>
    <m/>
  </r>
  <r>
    <x v="45"/>
    <m/>
    <x v="45"/>
    <x v="233"/>
    <s v="Q19341790002"/>
    <s v="CRV"/>
    <n v="1934179"/>
    <m/>
    <s v="NUMERO DE LIBRETA CUT: 00099021001 OPERACIÓN E75 TRANSFERENCIA DE LA CUENTA FISCAL BUN A LA CUT EN MN TRANSF.FDOS.GOB. AUTONOMO MUNICIPAL SHINAHOTA- CUENTA UNICA MUNICIPAL - CUM, CITE: G.A.M.SH./MAE/EXT NÂ° 662/2023 CUENTA CUT 3987 LIBRETA NÂ° 00099021001"/>
    <m/>
    <m/>
    <m/>
    <m/>
    <m/>
    <m/>
    <n v="0"/>
    <n v="7375.3"/>
    <s v="NO_CONCILIADO"/>
    <m/>
    <m/>
  </r>
  <r>
    <x v="41"/>
    <m/>
    <x v="41"/>
    <x v="233"/>
    <s v="Q19341940002"/>
    <s v="CRV"/>
    <n v="1934194"/>
    <m/>
    <s v="NUMERO DE LIBRETA CUT: 00046021109 OPERACIÓN E75 TRANSFERENCIA DE LA CUENTA FISCAL BUN A LA CUT EN MN TRANSFERENCIA DE FONDOS A SOLICITUD DE: GOBIERNO AUTONOMO MUNICIPAL DE YOTALA, CITE: OFF.GMAY 880/2023 CUENTA CUT 3987 LIBRETA NÂ° 00046021109"/>
    <m/>
    <m/>
    <m/>
    <m/>
    <m/>
    <m/>
    <n v="0"/>
    <n v="11397"/>
    <s v="NO_CONCILIADO"/>
    <m/>
    <m/>
  </r>
  <r>
    <x v="45"/>
    <m/>
    <x v="45"/>
    <x v="233"/>
    <s v="Q19341190002"/>
    <s v="CRV"/>
    <n v="1934119"/>
    <m/>
    <s v="NUMERO DE LIBRETA CUT: 00099021001 OPERACIÓN E75 TRANSFERENCIA DE LA CUENTA FISCAL BUN A LA CUT EN MN TRANSFERENCIA DE FONDOS A SOLICITUD DE: GOBIERNO AUTONOMO MCPAL. SACABA CITE:CE/SF 112/2023 CUENTA CUT 3987 LIBRETA NÂ° 00099021001"/>
    <m/>
    <m/>
    <m/>
    <m/>
    <m/>
    <m/>
    <n v="0"/>
    <n v="21857.3"/>
    <s v="NO_CONCILIADO"/>
    <m/>
    <m/>
  </r>
  <r>
    <x v="45"/>
    <m/>
    <x v="45"/>
    <x v="233"/>
    <s v="Q19341210002"/>
    <s v="CRV"/>
    <n v="1934121"/>
    <m/>
    <s v="NUMERO DE LIBRETA CUT: 00099021001 OPERACIÓN E75 TRANSFERENCIA DE LA CUENTA FISCAL BUN A LA CUT EN MN TRANSFERENCIA DE FONDOS A SOLICITUD DE: GOBIERNO AUTONOMO MUNICIPAL TARIJA, CITE: GAMT/SMAEF/DF/TES NÂ° 355/2022 CUENTA CUT 3987 LIBRETA NÂ° 00099021001"/>
    <m/>
    <m/>
    <m/>
    <m/>
    <m/>
    <m/>
    <n v="0"/>
    <n v="39520"/>
    <s v="NO_CONCILIADO"/>
    <m/>
    <m/>
  </r>
  <r>
    <x v="45"/>
    <m/>
    <x v="45"/>
    <x v="233"/>
    <s v="Q19341280002"/>
    <s v="CRV"/>
    <n v="1934128"/>
    <m/>
    <s v="NUMERO DE LIBRETA CUT: 00099021001 OPERACIÓN E75 TRANSFERENCIA DE LA CUENTA FISCAL BUN A LA CUT EN MN TRANSF.FDOS.GOBIERNO AUTONOMO MUNICIPAL INCAHUASI, CITE:G.A.M.INC./DESPACHO MAE NÂ°818/2023 CUENTA CUT 3987 LIBRETA NÂ° 00099021001"/>
    <m/>
    <m/>
    <m/>
    <m/>
    <m/>
    <m/>
    <n v="0"/>
    <n v="8025"/>
    <s v="NO_CONCILIADO"/>
    <m/>
    <m/>
  </r>
  <r>
    <x v="45"/>
    <m/>
    <x v="45"/>
    <x v="233"/>
    <s v="Q19341310002"/>
    <s v="CRV"/>
    <n v="1934131"/>
    <m/>
    <s v="NUMERO DE LIBRETA CUT: 00099021001 OPERACIÓN E75 TRANSFERENCIA DE LA CUENTA FISCAL BUN A LA CUT EN MN TRANSF.FDOS.GOB. AUTONOMO MCPAL. CHAQUI - CUENTA UNICA MUNICIPAL - CUM CITE. M.A.E.GAM.CH NO.0355/2023 LIBRETA NÂ°00099021001"/>
    <m/>
    <m/>
    <m/>
    <m/>
    <m/>
    <m/>
    <n v="0"/>
    <n v="18623.41"/>
    <s v="NO_CONCILIADO"/>
    <m/>
    <m/>
  </r>
  <r>
    <x v="45"/>
    <m/>
    <x v="45"/>
    <x v="233"/>
    <s v="Q19341350002"/>
    <s v="CRV"/>
    <n v="1934135"/>
    <m/>
    <s v="NUMERO DE LIBRETA CUT: 00099021001 OPERACIÓN E75 TRANSFERENCIA DE LA CUENTA FISCAL BUN A LA CUT EN MN TRASNF.FDOS.GOB. AUTONOMO MCPAL. CKOCHAS- CUENTA UNICA MUNICIPAL - CUM CITE. GAM_CKO_EJSMAF_0406/2023 LIBRETA NÂ°00099021001"/>
    <m/>
    <m/>
    <m/>
    <m/>
    <m/>
    <m/>
    <n v="0"/>
    <n v="174019.57"/>
    <s v="NO_CONCILIADO"/>
    <m/>
    <m/>
  </r>
  <r>
    <x v="45"/>
    <m/>
    <x v="45"/>
    <x v="233"/>
    <s v="Q19341370002"/>
    <s v="CRV"/>
    <n v="1934137"/>
    <m/>
    <s v="NUMERO DE LIBRETA CUT: 00099021001 OPERACIÓN E75 TRANSFERENCIA DE LA CUENTA FISCAL BUN A LA CUT EN MN TRANSFERENCIA DE FONDOS A SOLICITUD DE: GOBIERNO AUTONOMO MUNICIPAL VILLA ALCALA, CITE:OF.G.A.M.A.909/2023 CUENTA CUT 3987 LIBRETA NÂ° 00099021001"/>
    <m/>
    <m/>
    <m/>
    <m/>
    <m/>
    <m/>
    <n v="0"/>
    <n v="13250"/>
    <s v="NO_CONCILIADO"/>
    <m/>
    <m/>
  </r>
  <r>
    <x v="45"/>
    <m/>
    <x v="45"/>
    <x v="233"/>
    <s v="Q19341390002"/>
    <s v="CRV"/>
    <n v="1934139"/>
    <m/>
    <s v="NUMERO DE LIBRETA CUT: 00099021001 OPERACIÓN E75 TRANSFERENCIA DE LA CUENTA FISCAL BUN A LA CUT EN MN TRANSFERENCIA DE FONDOS A SOLICITUD DE: GOBIERNO AUTONOMO DE LA NACION ORIGINARIA URU CHIPAYA, CITE: G.A.N.O.URU CHIPAYA/MAE-NÂ°0144/2023 CUENTA CUT 3987 LIBRETA NÂ° 00099021001"/>
    <m/>
    <m/>
    <m/>
    <m/>
    <m/>
    <m/>
    <n v="0"/>
    <n v="15250"/>
    <s v="NO_CONCILIADO"/>
    <m/>
    <m/>
  </r>
  <r>
    <x v="45"/>
    <m/>
    <x v="45"/>
    <x v="233"/>
    <s v="Q19341420002"/>
    <s v="CRV"/>
    <n v="1934142"/>
    <m/>
    <s v="NUMERO DE LIBRETA CUT: 00099021001 OPERACIÓN E75 TRANSFERENCIA DE LA CUENTA FISCAL BUN A LA CUT EN MN TRANSFERENCIA DE FONDOS A SOLICITUD DE: GOBIERNO AUTONOMO MUNICIPAL DE COMANCHE CITE: GAMC/MAE/RHT/339/2023 CUENTA CUT 3987 LIBRETA NÂ° 00099021001"/>
    <m/>
    <m/>
    <m/>
    <m/>
    <m/>
    <m/>
    <n v="0"/>
    <n v="9750"/>
    <s v="NO_CONCILIADO"/>
    <m/>
    <m/>
  </r>
  <r>
    <x v="45"/>
    <m/>
    <x v="45"/>
    <x v="233"/>
    <s v="Q19341440002"/>
    <s v="CRV"/>
    <n v="1934144"/>
    <m/>
    <s v="NUMERO DE LIBRETA CUT: 00099021001 OPERACIÓN E75 TRANSFERENCIA DE LA CUENTA FISCAL BUN A LA CUT EN MN TRANSFERENCIA DE FONDOS A SOLICITUD DE: GOBIERNO AUTONOMO MUNICIPAL DE CHOQUECOTA, CITE: G.A.M.CH. NÂ° 0294/2023 CUENTA CUT 3987 LIBRETA NÂ° 00099021001"/>
    <m/>
    <m/>
    <m/>
    <m/>
    <m/>
    <m/>
    <n v="0"/>
    <n v="3000"/>
    <s v="NO_CONCILIADO"/>
    <m/>
    <m/>
  </r>
  <r>
    <x v="45"/>
    <m/>
    <x v="45"/>
    <x v="233"/>
    <s v="Q19341470002"/>
    <s v="CRV"/>
    <n v="1934147"/>
    <m/>
    <s v="NUMERO DE LIBRETA CUT: 00099021001 OPERACIÓN E75 TRANSFERENCIA DE LA CUENTA FISCAL BUN A LA CUT EN MN TRANSFERENCIA DE FONDOS A SOLICITUD DE: GOBIERNO AUTONOMO MUNICIPAL CRUZ DE MACHACAMARCA, CITE: G.A.M.C.M. NÂ° 420/2023 CUENTA CUT 3987 LIBRETA NÂ° 00099021001"/>
    <m/>
    <m/>
    <m/>
    <m/>
    <m/>
    <m/>
    <n v="0"/>
    <n v="7811.46"/>
    <s v="NO_CONCILIADO"/>
    <m/>
    <m/>
  </r>
  <r>
    <x v="7"/>
    <m/>
    <x v="7"/>
    <x v="233"/>
    <s v="T04531800001"/>
    <s v="DEV"/>
    <n v="453180"/>
    <m/>
    <s v="CONTABILIZACION ORDENES DE TRANSFERENCIA GRACOS"/>
    <m/>
    <m/>
    <m/>
    <m/>
    <m/>
    <m/>
    <n v="1583582.29"/>
    <n v="0"/>
    <s v="NO_CONCILIADO"/>
    <m/>
    <m/>
  </r>
  <r>
    <x v="7"/>
    <m/>
    <x v="7"/>
    <x v="233"/>
    <s v="T04531740001"/>
    <s v="DEV"/>
    <n v="453174"/>
    <m/>
    <s v="CONTABILIZACION ORDENES DE TRANSFERENCIA GRACOS"/>
    <m/>
    <m/>
    <m/>
    <m/>
    <m/>
    <m/>
    <n v="1583582.29"/>
    <n v="0"/>
    <s v="NO_CONCILIADO"/>
    <m/>
    <m/>
  </r>
  <r>
    <x v="7"/>
    <m/>
    <x v="7"/>
    <x v="233"/>
    <s v="T04531760001"/>
    <s v="DEV"/>
    <n v="453176"/>
    <m/>
    <s v="CONTABILIZACION ORDENES DE TRANSFERENCIA GRACOS"/>
    <m/>
    <m/>
    <m/>
    <m/>
    <m/>
    <m/>
    <n v="1583582.29"/>
    <n v="0"/>
    <s v="NO_CONCILIADO"/>
    <m/>
    <m/>
  </r>
  <r>
    <x v="7"/>
    <m/>
    <x v="7"/>
    <x v="233"/>
    <s v="T04531780001"/>
    <s v="DEV"/>
    <n v="453178"/>
    <m/>
    <s v="CONTABILIZACION ORDENES DE TRANSFERENCIA GRACOS"/>
    <m/>
    <m/>
    <m/>
    <m/>
    <m/>
    <m/>
    <n v="1583582.29"/>
    <n v="0"/>
    <s v="NO_CONCILIADO"/>
    <m/>
    <m/>
  </r>
  <r>
    <x v="7"/>
    <m/>
    <x v="7"/>
    <x v="233"/>
    <s v="T04531820001"/>
    <s v="DEV"/>
    <n v="453182"/>
    <m/>
    <s v="CONTABILIZACION ORDENES DE TRANSFERENCIA GRACOS"/>
    <m/>
    <m/>
    <m/>
    <m/>
    <m/>
    <m/>
    <n v="4349494.78"/>
    <n v="0"/>
    <s v="NO_CONCILIADO"/>
    <m/>
    <m/>
  </r>
  <r>
    <x v="7"/>
    <m/>
    <x v="7"/>
    <x v="233"/>
    <s v="T04531840001"/>
    <s v="DEV"/>
    <n v="453184"/>
    <m/>
    <s v="CONTABILIZACION ORDENES DE TRANSFERENCIA GRACOS"/>
    <m/>
    <m/>
    <m/>
    <m/>
    <m/>
    <m/>
    <n v="4349494.78"/>
    <n v="0"/>
    <s v="NO_CONCILIADO"/>
    <m/>
    <m/>
  </r>
  <r>
    <x v="7"/>
    <m/>
    <x v="7"/>
    <x v="233"/>
    <s v="T04531860001"/>
    <s v="DEV"/>
    <n v="453186"/>
    <m/>
    <s v="CONTABILIZACION ORDENES DE TRANSFERENCIA GRACOS"/>
    <m/>
    <m/>
    <m/>
    <m/>
    <m/>
    <m/>
    <n v="4349494.78"/>
    <n v="0"/>
    <s v="NO_CONCILIADO"/>
    <m/>
    <m/>
  </r>
  <r>
    <x v="7"/>
    <m/>
    <x v="7"/>
    <x v="233"/>
    <s v="T04531880001"/>
    <s v="DEV"/>
    <n v="453188"/>
    <m/>
    <s v="CONTABILIZACION ORDENES DE TRANSFERENCIA GRACOS"/>
    <m/>
    <m/>
    <m/>
    <m/>
    <m/>
    <m/>
    <n v="1583582.29"/>
    <n v="0"/>
    <s v="NO_CONCILIADO"/>
    <m/>
    <m/>
  </r>
  <r>
    <x v="7"/>
    <m/>
    <x v="7"/>
    <x v="233"/>
    <s v="T04531900001"/>
    <s v="DEV"/>
    <n v="453190"/>
    <m/>
    <s v="CONTABILIZACION ORDENES DE TRANSFERENCIA GRACOS"/>
    <m/>
    <m/>
    <m/>
    <m/>
    <m/>
    <m/>
    <n v="4349494.78"/>
    <n v="0"/>
    <s v="NO_CONCILIADO"/>
    <m/>
    <m/>
  </r>
  <r>
    <x v="7"/>
    <m/>
    <x v="7"/>
    <x v="233"/>
    <s v="T04531920001"/>
    <s v="DEV"/>
    <n v="453192"/>
    <m/>
    <s v="CONTABILIZACION ORDENES DE TRANSFERENCIA GRACOS"/>
    <m/>
    <m/>
    <m/>
    <m/>
    <m/>
    <m/>
    <n v="10119824.6"/>
    <n v="0"/>
    <s v="NO_CONCILIADO"/>
    <m/>
    <m/>
  </r>
  <r>
    <x v="7"/>
    <m/>
    <x v="7"/>
    <x v="233"/>
    <s v="T04531940001"/>
    <s v="DEV"/>
    <n v="453194"/>
    <m/>
    <s v="CONTABILIZACION ORDENES DE TRANSFERENCIA GRACOS"/>
    <m/>
    <m/>
    <m/>
    <m/>
    <m/>
    <m/>
    <n v="10119824.6"/>
    <n v="0"/>
    <s v="NO_CONCILIADO"/>
    <m/>
    <m/>
  </r>
  <r>
    <x v="7"/>
    <m/>
    <x v="7"/>
    <x v="233"/>
    <s v="T04531960001"/>
    <s v="DEV"/>
    <n v="453196"/>
    <m/>
    <s v="CONTABILIZACION ORDENES DE TRANSFERENCIA GRACOS"/>
    <m/>
    <m/>
    <m/>
    <m/>
    <m/>
    <m/>
    <n v="10119824.6"/>
    <n v="0"/>
    <s v="NO_CONCILIADO"/>
    <m/>
    <m/>
  </r>
  <r>
    <x v="7"/>
    <m/>
    <x v="7"/>
    <x v="233"/>
    <s v="T04531980001"/>
    <s v="DEV"/>
    <n v="453198"/>
    <m/>
    <s v="CONTABILIZACION ORDENES DE TRANSFERENCIA GRACOS"/>
    <m/>
    <m/>
    <m/>
    <m/>
    <m/>
    <m/>
    <n v="1861852.98"/>
    <n v="0"/>
    <s v="NO_CONCILIADO"/>
    <m/>
    <m/>
  </r>
  <r>
    <x v="7"/>
    <m/>
    <x v="7"/>
    <x v="233"/>
    <s v="T04532000001"/>
    <s v="DEV"/>
    <n v="453200"/>
    <m/>
    <s v="CONTABILIZACION ORDENES DE TRANSFERENCIA GRACOS"/>
    <m/>
    <m/>
    <m/>
    <m/>
    <m/>
    <m/>
    <n v="1861852.98"/>
    <n v="0"/>
    <s v="NO_CONCILIADO"/>
    <m/>
    <m/>
  </r>
  <r>
    <x v="7"/>
    <m/>
    <x v="7"/>
    <x v="233"/>
    <s v="T04532020001"/>
    <s v="DEV"/>
    <n v="453202"/>
    <m/>
    <s v="CONTABILIZACION ORDENES DE TRANSFERENCIA GRACOS"/>
    <m/>
    <m/>
    <m/>
    <m/>
    <m/>
    <m/>
    <n v="1861852.98"/>
    <n v="0"/>
    <s v="NO_CONCILIADO"/>
    <m/>
    <m/>
  </r>
  <r>
    <x v="7"/>
    <m/>
    <x v="7"/>
    <x v="233"/>
    <s v="T04532040001"/>
    <s v="DEV"/>
    <n v="453204"/>
    <m/>
    <s v="CONTABILIZACION ORDENES DE TRANSFERENCIA GRACOS"/>
    <m/>
    <m/>
    <m/>
    <m/>
    <m/>
    <m/>
    <n v="1861852.98"/>
    <n v="0"/>
    <s v="NO_CONCILIADO"/>
    <m/>
    <m/>
  </r>
  <r>
    <x v="7"/>
    <m/>
    <x v="7"/>
    <x v="233"/>
    <s v="T04532060001"/>
    <s v="DEV"/>
    <n v="453206"/>
    <m/>
    <s v="CONTABILIZACION ORDENES DE TRANSFERENCIA GRACOS"/>
    <m/>
    <m/>
    <m/>
    <m/>
    <m/>
    <m/>
    <n v="1140894.69"/>
    <n v="0"/>
    <s v="NO_CONCILIADO"/>
    <m/>
    <m/>
  </r>
  <r>
    <x v="7"/>
    <m/>
    <x v="7"/>
    <x v="233"/>
    <s v="T04532080001"/>
    <s v="DEV"/>
    <n v="453208"/>
    <m/>
    <s v="CONTABILIZACION ORDENES DE TRANSFERENCIA GRACOS"/>
    <m/>
    <m/>
    <m/>
    <m/>
    <m/>
    <m/>
    <n v="65329.01"/>
    <n v="0"/>
    <s v="NO_CONCILIADO"/>
    <m/>
    <m/>
  </r>
  <r>
    <x v="7"/>
    <m/>
    <x v="7"/>
    <x v="233"/>
    <s v="T04532100001"/>
    <s v="DEV"/>
    <n v="453210"/>
    <m/>
    <s v="CONTABILIZACION ORDENES DE TRANSFERENCIA GRACOS"/>
    <m/>
    <m/>
    <m/>
    <m/>
    <m/>
    <m/>
    <n v="60158.5"/>
    <n v="0"/>
    <s v="NO_CONCILIADO"/>
    <m/>
    <m/>
  </r>
  <r>
    <x v="7"/>
    <m/>
    <x v="7"/>
    <x v="233"/>
    <s v="T04532120001"/>
    <s v="DEV"/>
    <n v="453212"/>
    <m/>
    <s v="CONTABILIZACION ORDENES DE TRANSFERENCIA GRACOS"/>
    <m/>
    <m/>
    <m/>
    <m/>
    <m/>
    <m/>
    <n v="3133601.35"/>
    <n v="0"/>
    <s v="NO_CONCILIADO"/>
    <m/>
    <m/>
  </r>
  <r>
    <x v="7"/>
    <m/>
    <x v="7"/>
    <x v="233"/>
    <s v="T04532140001"/>
    <s v="DEV"/>
    <n v="453214"/>
    <m/>
    <s v="CONTABILIZACION ORDENES DE TRANSFERENCIA GRACOS"/>
    <m/>
    <m/>
    <m/>
    <m/>
    <m/>
    <m/>
    <n v="165232.43"/>
    <n v="0"/>
    <s v="NO_CONCILIADO"/>
    <m/>
    <m/>
  </r>
  <r>
    <x v="7"/>
    <m/>
    <x v="7"/>
    <x v="233"/>
    <s v="T04532160001"/>
    <s v="DEV"/>
    <n v="453216"/>
    <m/>
    <s v="CONTABILIZACION ORDENES DE TRANSFERENCIA GRACOS"/>
    <m/>
    <m/>
    <m/>
    <m/>
    <m/>
    <m/>
    <n v="179433.8"/>
    <n v="0"/>
    <s v="NO_CONCILIADO"/>
    <m/>
    <m/>
  </r>
  <r>
    <x v="7"/>
    <m/>
    <x v="7"/>
    <x v="233"/>
    <s v="T04532180001"/>
    <s v="DEV"/>
    <n v="453218"/>
    <m/>
    <s v="CONTABILIZACION ORDENES DE TRANSFERENCIA GRACOS"/>
    <m/>
    <m/>
    <m/>
    <m/>
    <m/>
    <m/>
    <n v="139968.82999999999"/>
    <n v="0"/>
    <s v="NO_CONCILIADO"/>
    <m/>
    <m/>
  </r>
  <r>
    <x v="7"/>
    <m/>
    <x v="7"/>
    <x v="233"/>
    <s v="T04532200001"/>
    <s v="DEV"/>
    <n v="453220"/>
    <m/>
    <s v="CONTABILIZACION ORDENES DE TRANSFERENCIA GRACOS"/>
    <m/>
    <m/>
    <m/>
    <m/>
    <m/>
    <m/>
    <n v="4422486.96"/>
    <n v="0"/>
    <s v="NO_CONCILIADO"/>
    <m/>
    <m/>
  </r>
  <r>
    <x v="7"/>
    <m/>
    <x v="7"/>
    <x v="233"/>
    <s v="T04532220001"/>
    <s v="DEV"/>
    <n v="453222"/>
    <m/>
    <s v="CONTABILIZACION ORDENES DE TRANSFERENCIA GRACOS"/>
    <m/>
    <m/>
    <m/>
    <m/>
    <m/>
    <m/>
    <n v="151998.79999999999"/>
    <n v="0"/>
    <s v="NO_CONCILIADO"/>
    <m/>
    <m/>
  </r>
  <r>
    <x v="7"/>
    <m/>
    <x v="7"/>
    <x v="233"/>
    <s v="T04532240001"/>
    <s v="DEV"/>
    <n v="453224"/>
    <m/>
    <s v="CONTABILIZACION ORDENES DE TRANSFERENCIA GRACOS"/>
    <m/>
    <m/>
    <m/>
    <m/>
    <m/>
    <m/>
    <n v="417482.59"/>
    <n v="0"/>
    <s v="NO_CONCILIADO"/>
    <m/>
    <m/>
  </r>
  <r>
    <x v="7"/>
    <m/>
    <x v="7"/>
    <x v="233"/>
    <s v="T04532260001"/>
    <s v="DEV"/>
    <n v="453226"/>
    <m/>
    <s v="CONTABILIZACION ORDENES DE TRANSFERENCIA GRACOS"/>
    <m/>
    <m/>
    <m/>
    <m/>
    <m/>
    <m/>
    <n v="12146880.029999999"/>
    <n v="0"/>
    <s v="NO_CONCILIADO"/>
    <m/>
    <m/>
  </r>
  <r>
    <x v="7"/>
    <m/>
    <x v="7"/>
    <x v="233"/>
    <s v="T04532280001"/>
    <s v="DEV"/>
    <n v="453228"/>
    <m/>
    <s v="CONTABILIZACION ORDENES DE TRANSFERENCIA GRACOS"/>
    <m/>
    <m/>
    <m/>
    <m/>
    <m/>
    <m/>
    <n v="7290845.7999999998"/>
    <n v="0"/>
    <s v="NO_CONCILIADO"/>
    <m/>
    <m/>
  </r>
  <r>
    <x v="7"/>
    <m/>
    <x v="7"/>
    <x v="233"/>
    <s v="T04532300001"/>
    <s v="DEV"/>
    <n v="453230"/>
    <m/>
    <s v="CONTABILIZACION ORDENES DE TRANSFERENCIA GRACOS"/>
    <m/>
    <m/>
    <m/>
    <m/>
    <m/>
    <m/>
    <n v="2234792.2200000002"/>
    <n v="0"/>
    <s v="NO_CONCILIADO"/>
    <m/>
    <m/>
  </r>
  <r>
    <x v="7"/>
    <m/>
    <x v="7"/>
    <x v="233"/>
    <s v="T04532320001"/>
    <s v="DEV"/>
    <n v="453232"/>
    <m/>
    <s v="CONTABILIZACION ORDENES DE TRANSFERENCIA GRACOS"/>
    <m/>
    <m/>
    <m/>
    <m/>
    <m/>
    <m/>
    <n v="70729.69"/>
    <n v="0"/>
    <s v="NO_CONCILIADO"/>
    <m/>
    <m/>
  </r>
  <r>
    <x v="7"/>
    <m/>
    <x v="7"/>
    <x v="233"/>
    <s v="T04532340001"/>
    <s v="DEV"/>
    <n v="453234"/>
    <m/>
    <s v="CONTABILIZACION ORDENES DE TRANSFERENCIA GRACOS"/>
    <m/>
    <m/>
    <m/>
    <m/>
    <m/>
    <m/>
    <n v="1341375.31"/>
    <n v="0"/>
    <s v="NO_CONCILIADO"/>
    <m/>
    <m/>
  </r>
  <r>
    <x v="7"/>
    <m/>
    <x v="7"/>
    <x v="233"/>
    <s v="T04532360001"/>
    <s v="DEV"/>
    <n v="453236"/>
    <m/>
    <s v="CONTABILIZACION ORDENES DE TRANSFERENCIA GRACOS"/>
    <m/>
    <m/>
    <m/>
    <m/>
    <m/>
    <m/>
    <n v="1518253.28"/>
    <n v="0"/>
    <s v="NO_CONCILIADO"/>
    <m/>
    <m/>
  </r>
  <r>
    <x v="7"/>
    <m/>
    <x v="7"/>
    <x v="233"/>
    <s v="T04532380001"/>
    <s v="DEV"/>
    <n v="453238"/>
    <m/>
    <s v="CONTABILIZACION ORDENES DE TRANSFERENCIA GRACOS"/>
    <m/>
    <m/>
    <m/>
    <m/>
    <m/>
    <m/>
    <n v="1523423.8"/>
    <n v="0"/>
    <s v="NO_CONCILIADO"/>
    <m/>
    <m/>
  </r>
  <r>
    <x v="7"/>
    <m/>
    <x v="7"/>
    <x v="233"/>
    <s v="T04532400001"/>
    <s v="DEV"/>
    <n v="453240"/>
    <m/>
    <s v="CONTABILIZACION ORDENES DE TRANSFERENCIA GRACOS"/>
    <m/>
    <m/>
    <m/>
    <m/>
    <m/>
    <m/>
    <n v="4184262.35"/>
    <n v="0"/>
    <s v="NO_CONCILIADO"/>
    <m/>
    <m/>
  </r>
  <r>
    <x v="7"/>
    <m/>
    <x v="7"/>
    <x v="233"/>
    <s v="T04532480001"/>
    <s v="DEV"/>
    <n v="453248"/>
    <m/>
    <s v="CONTABILIZACION ORDENES DE TRANSFERENCIA GRACOS"/>
    <m/>
    <m/>
    <m/>
    <m/>
    <m/>
    <m/>
    <n v="1029986.47"/>
    <n v="0"/>
    <s v="NO_CONCILIADO"/>
    <m/>
    <m/>
  </r>
  <r>
    <x v="7"/>
    <m/>
    <x v="7"/>
    <x v="233"/>
    <s v="T04532420001"/>
    <s v="DEV"/>
    <n v="453242"/>
    <m/>
    <s v="CONTABILIZACION ORDENES DE TRANSFERENCIA GRACOS"/>
    <m/>
    <m/>
    <m/>
    <m/>
    <m/>
    <m/>
    <n v="1215893.5"/>
    <n v="0"/>
    <s v="NO_CONCILIADO"/>
    <m/>
    <m/>
  </r>
  <r>
    <x v="7"/>
    <m/>
    <x v="7"/>
    <x v="233"/>
    <s v="T04532440001"/>
    <s v="DEV"/>
    <n v="453244"/>
    <m/>
    <s v="CONTABILIZACION ORDENES DE TRANSFERENCIA GRACOS"/>
    <m/>
    <m/>
    <m/>
    <m/>
    <m/>
    <m/>
    <n v="3544499.37"/>
    <n v="0"/>
    <s v="NO_CONCILIADO"/>
    <m/>
    <m/>
  </r>
  <r>
    <x v="7"/>
    <m/>
    <x v="7"/>
    <x v="233"/>
    <s v="T04532460001"/>
    <s v="DEV"/>
    <n v="453246"/>
    <m/>
    <s v="CONTABILIZACION ORDENES DE TRANSFERENCIA GRACOS"/>
    <m/>
    <m/>
    <m/>
    <m/>
    <m/>
    <m/>
    <n v="3532469.33"/>
    <n v="0"/>
    <s v="NO_CONCILIADO"/>
    <m/>
    <m/>
  </r>
  <r>
    <x v="7"/>
    <m/>
    <x v="7"/>
    <x v="233"/>
    <s v="T04532500001"/>
    <s v="DEV"/>
    <n v="453250"/>
    <m/>
    <s v="CONTABILIZACION ORDENES DE TRANSFERENCIA GRACOS"/>
    <m/>
    <m/>
    <m/>
    <m/>
    <m/>
    <m/>
    <n v="2828978.8"/>
    <n v="0"/>
    <s v="NO_CONCILIADO"/>
    <m/>
    <m/>
  </r>
  <r>
    <x v="7"/>
    <m/>
    <x v="7"/>
    <x v="233"/>
    <s v="T04532520001"/>
    <s v="DEV"/>
    <n v="453252"/>
    <m/>
    <s v="CONTABILIZACION ORDENES DE TRANSFERENCIA GRACOS"/>
    <m/>
    <m/>
    <m/>
    <m/>
    <m/>
    <m/>
    <n v="9735383.8200000003"/>
    <n v="0"/>
    <s v="NO_CONCILIADO"/>
    <m/>
    <m/>
  </r>
  <r>
    <x v="7"/>
    <m/>
    <x v="7"/>
    <x v="233"/>
    <s v="T04532540001"/>
    <s v="DEV"/>
    <n v="453254"/>
    <m/>
    <s v="CONTABILIZACION ORDENES DE TRANSFERENCIA GRACOS"/>
    <m/>
    <m/>
    <m/>
    <m/>
    <m/>
    <m/>
    <n v="1791123.29"/>
    <n v="0"/>
    <s v="NO_CONCILIADO"/>
    <m/>
    <m/>
  </r>
  <r>
    <x v="7"/>
    <m/>
    <x v="7"/>
    <x v="233"/>
    <s v="T04532560001"/>
    <s v="DEV"/>
    <n v="453256"/>
    <m/>
    <s v="CONTABILIZACION ORDENES DE TRANSFERENCIA GRACOS"/>
    <m/>
    <m/>
    <m/>
    <m/>
    <m/>
    <m/>
    <n v="520477.67"/>
    <n v="0"/>
    <s v="NO_CONCILIADO"/>
    <m/>
    <m/>
  </r>
  <r>
    <x v="7"/>
    <m/>
    <x v="7"/>
    <x v="233"/>
    <s v="T04532580001"/>
    <s v="DEV"/>
    <n v="453258"/>
    <m/>
    <s v="CONTABILIZACION ORDENES DE TRANSFERENCIA GRACOS"/>
    <m/>
    <m/>
    <m/>
    <m/>
    <m/>
    <m/>
    <n v="12085176.390000001"/>
    <n v="0"/>
    <s v="NO_CONCILIADO"/>
    <m/>
    <m/>
  </r>
  <r>
    <x v="7"/>
    <m/>
    <x v="7"/>
    <x v="233"/>
    <s v="T04532600001"/>
    <s v="DEV"/>
    <n v="453260"/>
    <m/>
    <s v="CONTABILIZACION ORDENES DE TRANSFERENCIA GRACOS"/>
    <m/>
    <m/>
    <m/>
    <m/>
    <m/>
    <m/>
    <n v="11849359.630000001"/>
    <n v="0"/>
    <s v="NO_CONCILIADO"/>
    <m/>
    <m/>
  </r>
  <r>
    <x v="7"/>
    <m/>
    <x v="7"/>
    <x v="233"/>
    <s v="T04532620001"/>
    <s v="DEV"/>
    <n v="453262"/>
    <m/>
    <s v="CONTABILIZACION ORDENES DE TRANSFERENCIA GRACOS"/>
    <m/>
    <m/>
    <m/>
    <m/>
    <m/>
    <m/>
    <n v="5852307.2999999998"/>
    <n v="0"/>
    <s v="NO_CONCILIADO"/>
    <m/>
    <m/>
  </r>
  <r>
    <x v="7"/>
    <m/>
    <x v="7"/>
    <x v="233"/>
    <s v="T04532640001"/>
    <s v="DEV"/>
    <n v="453264"/>
    <m/>
    <s v="CONTABILIZACION ORDENES DE TRANSFERENCIA GRACOS"/>
    <m/>
    <m/>
    <m/>
    <m/>
    <m/>
    <m/>
    <n v="67672375.5"/>
    <n v="0"/>
    <s v="NO_CONCILIADO"/>
    <m/>
    <m/>
  </r>
  <r>
    <x v="7"/>
    <m/>
    <x v="7"/>
    <x v="233"/>
    <s v="T04532660001"/>
    <s v="DEV"/>
    <n v="453266"/>
    <m/>
    <s v="CONTABILIZACION ORDENES DE TRANSFERENCIA GRACOS"/>
    <m/>
    <m/>
    <m/>
    <m/>
    <m/>
    <m/>
    <n v="29085547.780000001"/>
    <n v="0"/>
    <s v="NO_CONCILIADO"/>
    <m/>
    <m/>
  </r>
  <r>
    <x v="7"/>
    <m/>
    <x v="7"/>
    <x v="233"/>
    <s v="T04532680001"/>
    <s v="DEV"/>
    <n v="453268"/>
    <m/>
    <s v="CONTABILIZACION ORDENES DE TRANSFERENCIA GRACOS"/>
    <m/>
    <m/>
    <m/>
    <m/>
    <m/>
    <m/>
    <n v="7605.96"/>
    <n v="0"/>
    <s v="NO_CONCILIADO"/>
    <m/>
    <m/>
  </r>
  <r>
    <x v="7"/>
    <m/>
    <x v="7"/>
    <x v="233"/>
    <s v="T04532700001"/>
    <s v="DEV"/>
    <n v="453270"/>
    <m/>
    <s v="CONTABILIZACION ORDENES DE TRANSFERENCIA GRACOS"/>
    <m/>
    <m/>
    <m/>
    <m/>
    <m/>
    <m/>
    <n v="12671.86"/>
    <n v="0"/>
    <s v="NO_CONCILIADO"/>
    <m/>
    <m/>
  </r>
  <r>
    <x v="7"/>
    <m/>
    <x v="7"/>
    <x v="233"/>
    <s v="T04532720001"/>
    <s v="DEV"/>
    <n v="453272"/>
    <m/>
    <s v="CONTABILIZACION ORDENES DE TRANSFERENCIA GRACOS"/>
    <m/>
    <m/>
    <m/>
    <m/>
    <m/>
    <m/>
    <n v="435.54"/>
    <n v="0"/>
    <s v="NO_CONCILIADO"/>
    <m/>
    <m/>
  </r>
  <r>
    <x v="7"/>
    <m/>
    <x v="7"/>
    <x v="233"/>
    <s v="T04532740001"/>
    <s v="DEV"/>
    <n v="453274"/>
    <m/>
    <s v="CONTABILIZACION ORDENES DE TRANSFERENCIA GRACOS"/>
    <m/>
    <m/>
    <m/>
    <m/>
    <m/>
    <m/>
    <n v="10557.2"/>
    <n v="0"/>
    <s v="NO_CONCILIADO"/>
    <m/>
    <m/>
  </r>
  <r>
    <x v="7"/>
    <m/>
    <x v="7"/>
    <x v="233"/>
    <s v="T04532760001"/>
    <s v="DEV"/>
    <n v="453276"/>
    <m/>
    <s v="CONTABILIZACION ORDENES DE TRANSFERENCIA GRACOS"/>
    <m/>
    <m/>
    <m/>
    <m/>
    <m/>
    <m/>
    <n v="10557.2"/>
    <n v="0"/>
    <s v="NO_CONCILIADO"/>
    <m/>
    <m/>
  </r>
  <r>
    <x v="7"/>
    <m/>
    <x v="7"/>
    <x v="233"/>
    <s v="T04532780001"/>
    <s v="DEV"/>
    <n v="453278"/>
    <m/>
    <s v="CONTABILIZACION ORDENES DE TRANSFERENCIA GRACOS"/>
    <m/>
    <m/>
    <m/>
    <m/>
    <m/>
    <m/>
    <n v="10557.2"/>
    <n v="0"/>
    <s v="NO_CONCILIADO"/>
    <m/>
    <m/>
  </r>
  <r>
    <x v="7"/>
    <m/>
    <x v="7"/>
    <x v="233"/>
    <s v="T04532800001"/>
    <s v="DEV"/>
    <n v="453280"/>
    <m/>
    <s v="CONTABILIZACION ORDENES DE TRANSFERENCIA GRACOS"/>
    <m/>
    <m/>
    <m/>
    <m/>
    <m/>
    <m/>
    <n v="10557.2"/>
    <n v="0"/>
    <s v="NO_CONCILIADO"/>
    <m/>
    <m/>
  </r>
  <r>
    <x v="7"/>
    <m/>
    <x v="7"/>
    <x v="233"/>
    <s v="T04532820001"/>
    <s v="DEV"/>
    <n v="453282"/>
    <m/>
    <s v="CONTABILIZACION ORDENES DE TRANSFERENCIA GRACOS"/>
    <m/>
    <m/>
    <m/>
    <m/>
    <m/>
    <m/>
    <n v="193903.66"/>
    <n v="0"/>
    <s v="NO_CONCILIADO"/>
    <m/>
    <m/>
  </r>
  <r>
    <x v="7"/>
    <m/>
    <x v="7"/>
    <x v="233"/>
    <s v="T04532840001"/>
    <s v="DEV"/>
    <n v="453284"/>
    <m/>
    <s v="CONTABILIZACION ORDENES DE TRANSFERENCIA GRACOS"/>
    <m/>
    <m/>
    <m/>
    <m/>
    <m/>
    <m/>
    <n v="4478.55"/>
    <n v="0"/>
    <s v="NO_CONCILIADO"/>
    <m/>
    <m/>
  </r>
  <r>
    <x v="7"/>
    <m/>
    <x v="7"/>
    <x v="233"/>
    <s v="T04532860001"/>
    <s v="DEV"/>
    <n v="453286"/>
    <m/>
    <s v="CONTABILIZACION ORDENES DE TRANSFERENCIA GRACOS"/>
    <m/>
    <m/>
    <m/>
    <m/>
    <m/>
    <m/>
    <n v="2688.16"/>
    <n v="0"/>
    <s v="NO_CONCILIADO"/>
    <m/>
    <m/>
  </r>
  <r>
    <x v="7"/>
    <m/>
    <x v="7"/>
    <x v="233"/>
    <s v="T04532880001"/>
    <s v="DEV"/>
    <n v="453288"/>
    <m/>
    <s v="CONTABILIZACION ORDENES DE TRANSFERENCIA GRACOS"/>
    <m/>
    <m/>
    <m/>
    <m/>
    <m/>
    <m/>
    <n v="141.72999999999999"/>
    <n v="0"/>
    <s v="NO_CONCILIADO"/>
    <m/>
    <m/>
  </r>
  <r>
    <x v="7"/>
    <m/>
    <x v="7"/>
    <x v="233"/>
    <s v="T04532900001"/>
    <s v="DEV"/>
    <n v="453290"/>
    <m/>
    <s v="CONTABILIZACION ORDENES DE TRANSFERENCIA GRACOS"/>
    <m/>
    <m/>
    <m/>
    <m/>
    <m/>
    <m/>
    <n v="3731.15"/>
    <n v="0"/>
    <s v="NO_CONCILIADO"/>
    <m/>
    <m/>
  </r>
  <r>
    <x v="7"/>
    <m/>
    <x v="7"/>
    <x v="233"/>
    <s v="T04532920001"/>
    <s v="DEV"/>
    <n v="453292"/>
    <m/>
    <s v="CONTABILIZACION ORDENES DE TRANSFERENCIA GRACOS"/>
    <m/>
    <m/>
    <m/>
    <m/>
    <m/>
    <m/>
    <n v="3731.15"/>
    <n v="0"/>
    <s v="NO_CONCILIADO"/>
    <m/>
    <m/>
  </r>
  <r>
    <x v="7"/>
    <m/>
    <x v="7"/>
    <x v="233"/>
    <s v="T04532940001"/>
    <s v="DEV"/>
    <n v="453294"/>
    <m/>
    <s v="CONTABILIZACION ORDENES DE TRANSFERENCIA GRACOS"/>
    <m/>
    <m/>
    <m/>
    <m/>
    <m/>
    <m/>
    <n v="3731.15"/>
    <n v="0"/>
    <s v="NO_CONCILIADO"/>
    <m/>
    <m/>
  </r>
  <r>
    <x v="7"/>
    <m/>
    <x v="7"/>
    <x v="233"/>
    <s v="T04532960001"/>
    <s v="DEV"/>
    <n v="453296"/>
    <m/>
    <s v="CONTABILIZACION ORDENES DE TRANSFERENCIA GRACOS"/>
    <m/>
    <m/>
    <m/>
    <m/>
    <m/>
    <m/>
    <n v="3731.15"/>
    <n v="0"/>
    <s v="NO_CONCILIADO"/>
    <m/>
    <m/>
  </r>
  <r>
    <x v="7"/>
    <m/>
    <x v="7"/>
    <x v="233"/>
    <s v="T04532980001"/>
    <s v="DEV"/>
    <n v="453298"/>
    <m/>
    <s v="CONTABILIZACION ORDENES DE TRANSFERENCIA GRACOS"/>
    <m/>
    <m/>
    <m/>
    <m/>
    <m/>
    <m/>
    <n v="34804.83"/>
    <n v="0"/>
    <s v="NO_CONCILIADO"/>
    <m/>
    <m/>
  </r>
  <r>
    <x v="7"/>
    <m/>
    <x v="7"/>
    <x v="233"/>
    <s v="T04533000001"/>
    <s v="DEV"/>
    <n v="453300"/>
    <m/>
    <s v="CONTABILIZACION ORDENES DE TRANSFERENCIA GRACOS"/>
    <m/>
    <m/>
    <m/>
    <m/>
    <m/>
    <m/>
    <n v="1196.25"/>
    <n v="0"/>
    <s v="NO_CONCILIADO"/>
    <m/>
    <m/>
  </r>
  <r>
    <x v="7"/>
    <m/>
    <x v="7"/>
    <x v="233"/>
    <s v="T04533020001"/>
    <s v="DEV"/>
    <n v="453302"/>
    <m/>
    <s v="CONTABILIZACION ORDENES DE TRANSFERENCIA GRACOS"/>
    <m/>
    <m/>
    <m/>
    <m/>
    <m/>
    <m/>
    <n v="1101.58"/>
    <n v="0"/>
    <s v="NO_CONCILIADO"/>
    <m/>
    <m/>
  </r>
  <r>
    <x v="7"/>
    <m/>
    <x v="7"/>
    <x v="233"/>
    <s v="T04533040001"/>
    <s v="DEV"/>
    <n v="453304"/>
    <m/>
    <s v="CONTABILIZACION ORDENES DE TRANSFERENCIA GRACOS"/>
    <m/>
    <m/>
    <m/>
    <m/>
    <m/>
    <m/>
    <n v="28996.6"/>
    <n v="0"/>
    <s v="NO_CONCILIADO"/>
    <m/>
    <m/>
  </r>
  <r>
    <x v="7"/>
    <m/>
    <x v="7"/>
    <x v="233"/>
    <s v="T04533060001"/>
    <s v="DEV"/>
    <n v="453306"/>
    <m/>
    <s v="CONTABILIZACION ORDENES DE TRANSFERENCIA GRACOS"/>
    <m/>
    <m/>
    <m/>
    <m/>
    <m/>
    <m/>
    <n v="28996.6"/>
    <n v="0"/>
    <s v="NO_CONCILIADO"/>
    <m/>
    <m/>
  </r>
  <r>
    <x v="7"/>
    <m/>
    <x v="7"/>
    <x v="233"/>
    <s v="T04533080001"/>
    <s v="DEV"/>
    <n v="453308"/>
    <m/>
    <s v="CONTABILIZACION ORDENES DE TRANSFERENCIA GRACOS"/>
    <m/>
    <m/>
    <m/>
    <m/>
    <m/>
    <m/>
    <n v="28996.6"/>
    <n v="0"/>
    <s v="NO_CONCILIADO"/>
    <m/>
    <m/>
  </r>
  <r>
    <x v="7"/>
    <m/>
    <x v="7"/>
    <x v="233"/>
    <s v="T04533100001"/>
    <s v="DEV"/>
    <n v="453310"/>
    <m/>
    <s v="CONTABILIZACION ORDENES DE TRANSFERENCIA GRACOS"/>
    <m/>
    <m/>
    <m/>
    <m/>
    <m/>
    <m/>
    <n v="28996.6"/>
    <n v="0"/>
    <s v="NO_CONCILIADO"/>
    <m/>
    <m/>
  </r>
  <r>
    <x v="7"/>
    <m/>
    <x v="7"/>
    <x v="233"/>
    <s v="T04533180001"/>
    <s v="DEV"/>
    <n v="453318"/>
    <m/>
    <s v="CONTABILIZACION ORDENES DE TRANSFERENCIA GRACOS"/>
    <m/>
    <m/>
    <m/>
    <m/>
    <m/>
    <m/>
    <n v="10121.66"/>
    <n v="0"/>
    <s v="NO_CONCILIADO"/>
    <m/>
    <m/>
  </r>
  <r>
    <x v="7"/>
    <m/>
    <x v="7"/>
    <x v="233"/>
    <s v="T04533120001"/>
    <s v="DEV"/>
    <n v="453312"/>
    <m/>
    <s v="CONTABILIZACION ORDENES DE TRANSFERENCIA GRACOS"/>
    <m/>
    <m/>
    <m/>
    <m/>
    <m/>
    <m/>
    <n v="34628.050000000003"/>
    <n v="0"/>
    <s v="NO_CONCILIADO"/>
    <m/>
    <m/>
  </r>
  <r>
    <x v="7"/>
    <m/>
    <x v="7"/>
    <x v="233"/>
    <s v="T04533140001"/>
    <s v="DEV"/>
    <n v="453314"/>
    <m/>
    <s v="CONTABILIZACION ORDENES DE TRANSFERENCIA GRACOS"/>
    <m/>
    <m/>
    <m/>
    <m/>
    <m/>
    <m/>
    <n v="3577.22"/>
    <n v="0"/>
    <s v="NO_CONCILIADO"/>
    <m/>
    <m/>
  </r>
  <r>
    <x v="7"/>
    <m/>
    <x v="7"/>
    <x v="233"/>
    <s v="T04533160001"/>
    <s v="DEV"/>
    <n v="453316"/>
    <m/>
    <s v="CONTABILIZACION ORDENES DE TRANSFERENCIA GRACOS"/>
    <m/>
    <m/>
    <m/>
    <m/>
    <m/>
    <m/>
    <n v="1043.06"/>
    <n v="0"/>
    <s v="NO_CONCILIADO"/>
    <m/>
    <m/>
  </r>
  <r>
    <x v="7"/>
    <m/>
    <x v="7"/>
    <x v="233"/>
    <s v="T04533200001"/>
    <s v="DEV"/>
    <n v="453320"/>
    <m/>
    <s v="CONTABILIZACION ORDENES DE TRANSFERENCIA GRACOS"/>
    <m/>
    <m/>
    <m/>
    <m/>
    <m/>
    <m/>
    <n v="10156.16"/>
    <n v="0"/>
    <s v="NO_CONCILIADO"/>
    <m/>
    <m/>
  </r>
  <r>
    <x v="7"/>
    <m/>
    <x v="7"/>
    <x v="233"/>
    <s v="T04533220001"/>
    <s v="DEV"/>
    <n v="453322"/>
    <m/>
    <s v="CONTABILIZACION ORDENES DE TRANSFERENCIA GRACOS"/>
    <m/>
    <m/>
    <m/>
    <m/>
    <m/>
    <m/>
    <n v="8105.98"/>
    <n v="0"/>
    <s v="NO_CONCILIADO"/>
    <m/>
    <m/>
  </r>
  <r>
    <x v="7"/>
    <m/>
    <x v="7"/>
    <x v="233"/>
    <s v="T04533240001"/>
    <s v="DEV"/>
    <n v="453324"/>
    <m/>
    <s v="CONTABILIZACION ORDENES DE TRANSFERENCIA GRACOS"/>
    <m/>
    <m/>
    <m/>
    <m/>
    <m/>
    <m/>
    <n v="27800.42"/>
    <n v="0"/>
    <s v="NO_CONCILIADO"/>
    <m/>
    <m/>
  </r>
  <r>
    <x v="7"/>
    <m/>
    <x v="7"/>
    <x v="233"/>
    <s v="T04533270001"/>
    <s v="DEV"/>
    <n v="453327"/>
    <m/>
    <s v="CONTABILIZACION ORDENES DE TRANSFERENCIA GRACOS"/>
    <m/>
    <m/>
    <m/>
    <m/>
    <m/>
    <m/>
    <n v="4349494.78"/>
    <n v="0"/>
    <s v="NO_CONCILIADO"/>
    <m/>
    <m/>
  </r>
  <r>
    <x v="7"/>
    <m/>
    <x v="7"/>
    <x v="233"/>
    <s v="T04533290001"/>
    <s v="DEV"/>
    <n v="453329"/>
    <m/>
    <s v="CONTABILIZACION ORDENES DE TRANSFERENCIA GRACOS"/>
    <m/>
    <m/>
    <m/>
    <m/>
    <m/>
    <m/>
    <n v="3684468.13"/>
    <n v="0"/>
    <s v="NO_CONCILIADO"/>
    <m/>
    <m/>
  </r>
  <r>
    <x v="7"/>
    <m/>
    <x v="7"/>
    <x v="233"/>
    <s v="T04533310001"/>
    <s v="DEV"/>
    <n v="453331"/>
    <m/>
    <s v="CONTABILIZACION ORDENES DE TRANSFERENCIA GRACOS"/>
    <m/>
    <m/>
    <m/>
    <m/>
    <m/>
    <m/>
    <n v="3684468.13"/>
    <n v="0"/>
    <s v="NO_CONCILIADO"/>
    <m/>
    <m/>
  </r>
  <r>
    <x v="7"/>
    <m/>
    <x v="7"/>
    <x v="233"/>
    <s v="T04533330001"/>
    <s v="DEV"/>
    <n v="453333"/>
    <m/>
    <s v="CONTABILIZACION ORDENES DE TRANSFERENCIA GRACOS"/>
    <m/>
    <m/>
    <m/>
    <m/>
    <m/>
    <m/>
    <n v="3684468.13"/>
    <n v="0"/>
    <s v="NO_CONCILIADO"/>
    <m/>
    <m/>
  </r>
  <r>
    <x v="7"/>
    <m/>
    <x v="7"/>
    <x v="233"/>
    <s v="T04533350001"/>
    <s v="DEV"/>
    <n v="453335"/>
    <m/>
    <s v="CONTABILIZACION ORDENES DE TRANSFERENCIA GRACOS"/>
    <m/>
    <m/>
    <m/>
    <m/>
    <m/>
    <m/>
    <n v="3684468.13"/>
    <n v="0"/>
    <s v="NO_CONCILIADO"/>
    <m/>
    <m/>
  </r>
  <r>
    <x v="7"/>
    <m/>
    <x v="7"/>
    <x v="233"/>
    <s v="T04533370001"/>
    <s v="DEV"/>
    <n v="453337"/>
    <m/>
    <s v="CONTABILIZACION ORDENES DE TRANSFERENCIA GRACOS"/>
    <m/>
    <m/>
    <m/>
    <m/>
    <m/>
    <m/>
    <n v="3684468.13"/>
    <n v="0"/>
    <s v="NO_CONCILIADO"/>
    <m/>
    <m/>
  </r>
  <r>
    <x v="7"/>
    <m/>
    <x v="7"/>
    <x v="233"/>
    <s v="T04533390001"/>
    <s v="DEV"/>
    <n v="453339"/>
    <m/>
    <s v="CONTABILIZACION ORDENES DE TRANSFERENCIA GRACOS"/>
    <m/>
    <m/>
    <m/>
    <m/>
    <m/>
    <m/>
    <n v="10119824.6"/>
    <n v="0"/>
    <s v="NO_CONCILIADO"/>
    <m/>
    <m/>
  </r>
  <r>
    <x v="7"/>
    <m/>
    <x v="7"/>
    <x v="233"/>
    <s v="T04533410001"/>
    <s v="DEV"/>
    <n v="453341"/>
    <m/>
    <s v="CONTABILIZACION ORDENES DE TRANSFERENCIA GRACOS"/>
    <m/>
    <m/>
    <m/>
    <m/>
    <m/>
    <m/>
    <n v="10119824.6"/>
    <n v="0"/>
    <s v="NO_CONCILIADO"/>
    <m/>
    <m/>
  </r>
  <r>
    <x v="7"/>
    <m/>
    <x v="7"/>
    <x v="233"/>
    <s v="T04533430001"/>
    <s v="DEV"/>
    <n v="453343"/>
    <m/>
    <s v="CONTABILIZACION ORDENES DE TRANSFERENCIA GRACOS"/>
    <m/>
    <m/>
    <m/>
    <m/>
    <m/>
    <m/>
    <n v="1861852.98"/>
    <n v="0"/>
    <s v="NO_CONCILIADO"/>
    <m/>
    <m/>
  </r>
  <r>
    <x v="7"/>
    <m/>
    <x v="7"/>
    <x v="233"/>
    <s v="T04533450001"/>
    <s v="DEV"/>
    <n v="453345"/>
    <m/>
    <s v="CONTABILIZACION ORDENES DE TRANSFERENCIA GRACOS"/>
    <m/>
    <m/>
    <m/>
    <m/>
    <m/>
    <m/>
    <n v="1900782.38"/>
    <n v="0"/>
    <s v="NO_CONCILIADO"/>
    <m/>
    <m/>
  </r>
  <r>
    <x v="7"/>
    <m/>
    <x v="7"/>
    <x v="233"/>
    <s v="T04533470001"/>
    <s v="DEV"/>
    <n v="453347"/>
    <m/>
    <s v="CONTABILIZACION ORDENES DE TRANSFERENCIA GRACOS"/>
    <m/>
    <m/>
    <m/>
    <m/>
    <m/>
    <m/>
    <n v="5220722.05"/>
    <n v="0"/>
    <s v="NO_CONCILIADO"/>
    <m/>
    <m/>
  </r>
  <r>
    <x v="7"/>
    <m/>
    <x v="7"/>
    <x v="233"/>
    <s v="T04533490001"/>
    <s v="DEV"/>
    <n v="453349"/>
    <m/>
    <s v="CONTABILIZACION ORDENES DE TRANSFERENCIA GRACOS"/>
    <m/>
    <m/>
    <m/>
    <m/>
    <m/>
    <m/>
    <n v="2654481.66"/>
    <n v="0"/>
    <s v="NO_CONCILIADO"/>
    <m/>
    <m/>
  </r>
  <r>
    <x v="7"/>
    <m/>
    <x v="7"/>
    <x v="233"/>
    <s v="T04533510001"/>
    <s v="DEV"/>
    <n v="453351"/>
    <m/>
    <s v="CONTABILIZACION ORDENES DE TRANSFERENCIA GRACOS"/>
    <m/>
    <m/>
    <m/>
    <m/>
    <m/>
    <m/>
    <n v="384440.78"/>
    <n v="0"/>
    <s v="NO_CONCILIADO"/>
    <m/>
    <m/>
  </r>
  <r>
    <x v="7"/>
    <m/>
    <x v="7"/>
    <x v="233"/>
    <s v="T04533530001"/>
    <s v="DEV"/>
    <n v="453353"/>
    <m/>
    <s v="CONTABILIZACION ORDENES DE TRANSFERENCIA GRACOS"/>
    <m/>
    <m/>
    <m/>
    <m/>
    <m/>
    <m/>
    <n v="76808.740000000005"/>
    <n v="0"/>
    <s v="NO_CONCILIADO"/>
    <m/>
    <m/>
  </r>
  <r>
    <x v="7"/>
    <m/>
    <x v="7"/>
    <x v="233"/>
    <s v="T04533550001"/>
    <s v="DEV"/>
    <n v="453355"/>
    <m/>
    <s v="CONTABILIZACION ORDENES DE TRANSFERENCIA GRACOS"/>
    <m/>
    <m/>
    <m/>
    <m/>
    <m/>
    <m/>
    <n v="442687.6"/>
    <n v="0"/>
    <s v="NO_CONCILIADO"/>
    <m/>
    <m/>
  </r>
  <r>
    <x v="7"/>
    <m/>
    <x v="7"/>
    <x v="233"/>
    <s v="T04533570001"/>
    <s v="DEV"/>
    <n v="453357"/>
    <m/>
    <s v="CONTABILIZACION ORDENES DE TRANSFERENCIA GRACOS"/>
    <m/>
    <m/>
    <m/>
    <m/>
    <m/>
    <m/>
    <n v="4170061.05"/>
    <n v="0"/>
    <s v="NO_CONCILIADO"/>
    <m/>
    <m/>
  </r>
  <r>
    <x v="7"/>
    <m/>
    <x v="7"/>
    <x v="233"/>
    <s v="T04533590001"/>
    <s v="DEV"/>
    <n v="453359"/>
    <m/>
    <s v="CONTABILIZACION ORDENES DE TRANSFERENCIA GRACOS"/>
    <m/>
    <m/>
    <m/>
    <m/>
    <m/>
    <m/>
    <n v="9702342.0099999998"/>
    <n v="0"/>
    <s v="NO_CONCILIADO"/>
    <m/>
    <m/>
  </r>
  <r>
    <x v="7"/>
    <m/>
    <x v="7"/>
    <x v="233"/>
    <s v="T04533610001"/>
    <s v="DEV"/>
    <n v="453361"/>
    <m/>
    <s v="CONTABILIZACION ORDENES DE TRANSFERENCIA GRACOS"/>
    <m/>
    <m/>
    <m/>
    <m/>
    <m/>
    <m/>
    <n v="1785044.24"/>
    <n v="0"/>
    <s v="NO_CONCILIADO"/>
    <m/>
    <m/>
  </r>
  <r>
    <x v="7"/>
    <m/>
    <x v="7"/>
    <x v="233"/>
    <s v="T04533630001"/>
    <s v="DEV"/>
    <n v="453363"/>
    <m/>
    <s v="CONTABILIZACION ORDENES DE TRANSFERENCIA GRACOS"/>
    <m/>
    <m/>
    <m/>
    <m/>
    <m/>
    <m/>
    <n v="15194945.07"/>
    <n v="0"/>
    <s v="NO_CONCILIADO"/>
    <m/>
    <m/>
  </r>
  <r>
    <x v="7"/>
    <m/>
    <x v="7"/>
    <x v="233"/>
    <s v="T04533650001"/>
    <s v="DEV"/>
    <n v="453365"/>
    <m/>
    <s v="CONTABILIZACION ORDENES DE TRANSFERENCIA GRACOS"/>
    <m/>
    <m/>
    <m/>
    <m/>
    <m/>
    <m/>
    <n v="5194201.91"/>
    <n v="0"/>
    <s v="NO_CONCILIADO"/>
    <m/>
    <m/>
  </r>
  <r>
    <x v="7"/>
    <m/>
    <x v="7"/>
    <x v="233"/>
    <s v="T04533670001"/>
    <s v="DEV"/>
    <n v="453367"/>
    <m/>
    <s v="CONTABILIZACION ORDENES DE TRANSFERENCIA GRACOS"/>
    <m/>
    <m/>
    <m/>
    <m/>
    <m/>
    <m/>
    <n v="401.04"/>
    <n v="0"/>
    <s v="NO_CONCILIADO"/>
    <m/>
    <m/>
  </r>
  <r>
    <x v="7"/>
    <m/>
    <x v="7"/>
    <x v="233"/>
    <s v="T04533690001"/>
    <s v="DEV"/>
    <n v="453369"/>
    <m/>
    <s v="CONTABILIZACION ORDENES DE TRANSFERENCIA GRACOS"/>
    <m/>
    <m/>
    <m/>
    <m/>
    <m/>
    <m/>
    <n v="10557.2"/>
    <n v="0"/>
    <s v="NO_CONCILIADO"/>
    <m/>
    <m/>
  </r>
  <r>
    <x v="7"/>
    <m/>
    <x v="7"/>
    <x v="233"/>
    <s v="T04533710001"/>
    <s v="DEV"/>
    <n v="453371"/>
    <m/>
    <s v="CONTABILIZACION ORDENES DE TRANSFERENCIA GRACOS"/>
    <m/>
    <m/>
    <m/>
    <m/>
    <m/>
    <m/>
    <n v="153.94"/>
    <n v="0"/>
    <s v="NO_CONCILIADO"/>
    <m/>
    <m/>
  </r>
  <r>
    <x v="7"/>
    <m/>
    <x v="7"/>
    <x v="233"/>
    <s v="T04533730001"/>
    <s v="DEV"/>
    <n v="453373"/>
    <m/>
    <s v="CONTABILIZACION ORDENES DE TRANSFERENCIA GRACOS"/>
    <m/>
    <m/>
    <m/>
    <m/>
    <m/>
    <m/>
    <n v="3731.15"/>
    <n v="0"/>
    <s v="NO_CONCILIADO"/>
    <m/>
    <m/>
  </r>
  <r>
    <x v="7"/>
    <m/>
    <x v="7"/>
    <x v="233"/>
    <s v="T04533750001"/>
    <s v="DEV"/>
    <n v="453375"/>
    <m/>
    <s v="CONTABILIZACION ORDENES DE TRANSFERENCIA GRACOS"/>
    <m/>
    <m/>
    <m/>
    <m/>
    <m/>
    <m/>
    <n v="20890.689999999999"/>
    <n v="0"/>
    <s v="NO_CONCILIADO"/>
    <m/>
    <m/>
  </r>
  <r>
    <x v="7"/>
    <m/>
    <x v="7"/>
    <x v="233"/>
    <s v="T04533770001"/>
    <s v="DEV"/>
    <n v="453377"/>
    <m/>
    <s v="CONTABILIZACION ORDENES DE TRANSFERENCIA GRACOS"/>
    <m/>
    <m/>
    <m/>
    <m/>
    <m/>
    <m/>
    <n v="28996.6"/>
    <n v="0"/>
    <s v="NO_CONCILIADO"/>
    <m/>
    <m/>
  </r>
  <r>
    <x v="7"/>
    <m/>
    <x v="7"/>
    <x v="233"/>
    <s v="T04533790001"/>
    <s v="DEV"/>
    <n v="453379"/>
    <m/>
    <s v="CONTABILIZACION ORDENES DE TRANSFERENCIA GRACOS"/>
    <m/>
    <m/>
    <m/>
    <m/>
    <m/>
    <m/>
    <n v="3589.43"/>
    <n v="0"/>
    <s v="NO_CONCILIADO"/>
    <m/>
    <m/>
  </r>
  <r>
    <x v="7"/>
    <m/>
    <x v="7"/>
    <x v="233"/>
    <s v="T04533810001"/>
    <s v="DEV"/>
    <n v="453381"/>
    <m/>
    <s v="CONTABILIZACION ORDENES DE TRANSFERENCIA GRACOS"/>
    <m/>
    <m/>
    <m/>
    <m/>
    <m/>
    <m/>
    <n v="2951.24"/>
    <n v="0"/>
    <s v="NO_CONCILIADO"/>
    <m/>
    <m/>
  </r>
  <r>
    <x v="7"/>
    <m/>
    <x v="7"/>
    <x v="233"/>
    <s v="T04533830001"/>
    <s v="DEV"/>
    <n v="453383"/>
    <m/>
    <s v="CONTABILIZACION ORDENES DE TRANSFERENCIA GRACOS"/>
    <m/>
    <m/>
    <m/>
    <m/>
    <m/>
    <m/>
    <n v="27895.09"/>
    <n v="0"/>
    <s v="NO_CONCILIADO"/>
    <m/>
    <m/>
  </r>
  <r>
    <x v="1"/>
    <m/>
    <x v="1"/>
    <x v="233"/>
    <s v="Q19343350002"/>
    <s v="CRV"/>
    <n v="1934335"/>
    <m/>
    <s v="NUMERO DE LIBRETA CUT: 00099021001 OPERACIÓN E18 TRANSFERENCIA DEL SISTEMA FINANCIERO POR CUENTA DE TERCEROS A LA CUT DEVOLUCIÓN DE PAGOS DE CCG-NFR NO COBRADOS HISTÓRICOS"/>
    <m/>
    <m/>
    <m/>
    <m/>
    <m/>
    <m/>
    <n v="0"/>
    <n v="84.04"/>
    <s v="NO_CONCILIADO"/>
    <m/>
    <m/>
  </r>
  <r>
    <x v="1"/>
    <m/>
    <x v="1"/>
    <x v="233"/>
    <s v="Q19343360002"/>
    <s v="CRV"/>
    <n v="1934336"/>
    <m/>
    <s v="NUMERO DE LIBRETA CUT: 00099021001 OPERACIÓN E18 TRANSFERENCIA DEL SISTEMA FINANCIERO POR CUENTA DE TERCEROS A LA CUT DEVOLUCIÓN DE PAGOS DE CCG-NFR NO COBRADOS HISTÓRICOS"/>
    <m/>
    <m/>
    <m/>
    <m/>
    <m/>
    <m/>
    <n v="0"/>
    <n v="227.51"/>
    <s v="NO_CONCILIADO"/>
    <m/>
    <m/>
  </r>
  <r>
    <x v="45"/>
    <m/>
    <x v="45"/>
    <x v="233"/>
    <s v="Q19343880002"/>
    <s v="CRV"/>
    <n v="1934388"/>
    <m/>
    <s v="NUMERO DE LIBRETA CUT: 00099021001 OPERACIÓN E75 TRANSFERENCIA DE LA CUENTA FISCAL BUN A LA CUT EN MN TRANSFERENCIA DE FONDOS A SOLICITUD DE: GOBIERNO AUTONOMO MUNICIPAL DE ORURO, CITE: UNID TES CRED PUB GAMO NÂ° 783/2023 CUENTA CUT 3987 LIBRETA NÂ° 00099021001"/>
    <m/>
    <m/>
    <m/>
    <m/>
    <m/>
    <m/>
    <n v="0"/>
    <n v="2901.66"/>
    <s v="NO_CONCILIADO"/>
    <m/>
    <m/>
  </r>
  <r>
    <x v="45"/>
    <m/>
    <x v="45"/>
    <x v="233"/>
    <s v="Q19343930002"/>
    <s v="CRV"/>
    <n v="1934393"/>
    <m/>
    <s v="NUMERO DE LIBRETA CUT: 00099021001 OPERACIÓN E75 TRANSFERENCIA DE LA CUENTA FISCAL BUN A LA CUT EN MN TRANSFERENCIA DE FONDOS A SOLICITUD DE: GOBIERNO AUTONOMO MUNICIPAL VILLAMONTES, CITE: G.A.M.V.M SMAF CITE NÂ° 328/2023 CUENTA CUT 3987 LIBRETA NÂ° 00099021001"/>
    <m/>
    <m/>
    <m/>
    <m/>
    <m/>
    <m/>
    <n v="0"/>
    <n v="184.97"/>
    <s v="NO_CONCILIADO"/>
    <m/>
    <m/>
  </r>
  <r>
    <x v="45"/>
    <m/>
    <x v="45"/>
    <x v="233"/>
    <s v="Q19343900002"/>
    <s v="CRV"/>
    <n v="1934390"/>
    <m/>
    <s v="NUMERO DE LIBRETA CUT: 00099021001 OPERACIÓN E75 TRANSFERENCIA DE LA CUENTA FISCAL BUN A LA CUT EN MN TRANSF.FDOS.GOB. AUTONOMO MUNICIPAL VILLA TUNARI - CUENTA UNICA MUNICIPAL - CUM, CITE: G.A.M.V.T. NÂ° 1998/2023 CUENTA CUT 3987069001 LIBRETA NÂ° 00099021001"/>
    <m/>
    <m/>
    <m/>
    <m/>
    <m/>
    <m/>
    <n v="0"/>
    <n v="24839.43"/>
    <s v="NO_CONCILIADO"/>
    <m/>
    <m/>
  </r>
  <r>
    <x v="45"/>
    <m/>
    <x v="45"/>
    <x v="233"/>
    <s v="Q19343910002"/>
    <s v="CRV"/>
    <n v="1934391"/>
    <m/>
    <s v="NUMERO DE LIBRETA CUT: 00099021001 OPERACIÓN E75 TRANSFERENCIA DE LA CUENTA FISCAL BUN A LA CUT EN MN TRANSF.FDOS.GOB. AUTONOMO MUNICIPAL VILLA TUNARI - CUENTA UNICA MUNICIPAL - CUM, CITE: G.A.M.V.T. NÂ° 1997/2023 CUENTA CUT 3987069001 LIBRETA NÂ° 00099021001"/>
    <m/>
    <m/>
    <m/>
    <m/>
    <m/>
    <m/>
    <n v="0"/>
    <n v="12787.3"/>
    <s v="NO_CONCILIADO"/>
    <m/>
    <m/>
  </r>
  <r>
    <x v="45"/>
    <m/>
    <x v="45"/>
    <x v="233"/>
    <s v="Q19343920002"/>
    <s v="CRV"/>
    <n v="1934392"/>
    <m/>
    <s v="NUMERO DE LIBRETA CUT: 00099021001 OPERACIÓN E75 TRANSFERENCIA DE LA CUENTA FISCAL BUN A LA CUT EN MN TRANSFERENCIA DE FONDOS A SOLICITUD DE: GOBIERNO AUTONOMO MUNICIPAL LAS CARRERAS, CITE: OF. G.A.M.L.C. NÂ° 523/23 CUENTA CUT 3987 LIBRETA NÂ° 00099021001"/>
    <m/>
    <m/>
    <m/>
    <m/>
    <m/>
    <m/>
    <n v="0"/>
    <n v="8090.4"/>
    <s v="NO_CONCILIADO"/>
    <m/>
    <m/>
  </r>
  <r>
    <x v="45"/>
    <m/>
    <x v="45"/>
    <x v="233"/>
    <s v="Q19343940002"/>
    <s v="CRV"/>
    <n v="1934394"/>
    <m/>
    <s v="NUMERO DE LIBRETA CUT: 00099021001 OPERACIÓN E75 TRANSFERENCIA DE LA CUENTA FISCAL BUN A LA CUT EN MN TRANSFERENCIA DE FONDOS A SOLICITUD DE: GOBIERNO AUTONOMO MUNICIPAL CULPINA, CITE:OF.G.A.M.CULP/DESPACHO MAE NÂ° 874/2023 CUENTA CUT 3987 LIBRETA NÂ° 00099021001"/>
    <m/>
    <m/>
    <m/>
    <m/>
    <m/>
    <m/>
    <n v="0"/>
    <n v="702367.52"/>
    <s v="NO_CONCILIADO"/>
    <m/>
    <m/>
  </r>
  <r>
    <x v="45"/>
    <m/>
    <x v="45"/>
    <x v="233"/>
    <s v="Q19343950002"/>
    <s v="CRV"/>
    <n v="1934395"/>
    <m/>
    <s v="NUMERO DE LIBRETA CUT: 00099021001 OPERACIÓN E75 TRANSFERENCIA DE LA CUENTA FISCAL BUN A LA CUT EN MN TRANSFERENCIA DE FONDOS A SOLICITUD DE: GOBIERNO AUTONOMO MUNICIPAL VILLAMONTES, CITE: G.A.M.V.M SMAF CITE NÂ° 327/2023 CUENTA CUT 3987 LIBRETA NÂ° 00099021001"/>
    <m/>
    <m/>
    <m/>
    <m/>
    <m/>
    <m/>
    <n v="0"/>
    <n v="27775.91"/>
    <s v="NO_CONCILIADO"/>
    <m/>
    <m/>
  </r>
  <r>
    <x v="45"/>
    <m/>
    <x v="45"/>
    <x v="233"/>
    <s v="Q19343960002"/>
    <s v="CRV"/>
    <n v="1934396"/>
    <m/>
    <s v="NUMERO DE LIBRETA CUT: 00099021001 OPERACIÓN E75 TRANSFERENCIA DE LA CUENTA FISCAL BUN A LA CUT EN MN TRANSFERENCIA DE FONDOS A SOLICITUD DE: GOBIERNO AUTONOMO MUNICIPAL VILLAMONTES, CITE: G.A.M.V.M SMAF CITE NÂ° 326/2023 CUENTA CUT 3987 LIBRETA NÂ° 00099021001"/>
    <m/>
    <m/>
    <m/>
    <m/>
    <m/>
    <m/>
    <n v="0"/>
    <n v="75999.7"/>
    <s v="NO_CONCILIADO"/>
    <m/>
    <m/>
  </r>
  <r>
    <x v="45"/>
    <m/>
    <x v="45"/>
    <x v="233"/>
    <s v="Q19343970002"/>
    <s v="CRV"/>
    <n v="1934397"/>
    <m/>
    <s v="NUMERO DE LIBRETA CUT: 00099021001 OPERACIÓN E75 TRANSFERENCIA DE LA CUENTA FISCAL BUN A LA CUT EN MN TRANSFERENCIA DE FONDOS A SOLICITUD DE: GOBIERNO AUTONOMO MUNICIPAL DE ZUDAÃEZ, CITE: OF/GAMZ./M.A.E. NÂ°755/2023 CUENTA CUT 3987 LIBRETA NÂ° 00099021001"/>
    <m/>
    <m/>
    <m/>
    <m/>
    <m/>
    <m/>
    <n v="0"/>
    <n v="597215.03"/>
    <s v="NO_CONCILIADO"/>
    <m/>
    <m/>
  </r>
  <r>
    <x v="45"/>
    <m/>
    <x v="45"/>
    <x v="233"/>
    <s v="Q19343980002"/>
    <s v="CRV"/>
    <n v="1934398"/>
    <m/>
    <s v="NUMERO DE LIBRETA CUT: 00099021001 OPERACIÓN E75 TRANSFERENCIA DE LA CUENTA FISCAL BUN A LA CUT EN MN TRANSFERENCIA DE FONDOS A SOLICITUD DE: GOBIERNO AUTONOMO MUNICIPAL VILLAMONTES, CITE: G.A.M.V.M SMAF CITE NÂ° 325/2023 CUENTA CUT 3987 LIBRETA NÂ° 00099021001"/>
    <m/>
    <m/>
    <m/>
    <m/>
    <m/>
    <m/>
    <n v="0"/>
    <n v="3.08"/>
    <s v="NO_CONCILIADO"/>
    <m/>
    <m/>
  </r>
  <r>
    <x v="45"/>
    <m/>
    <x v="45"/>
    <x v="233"/>
    <s v="Q19343990002"/>
    <s v="CRV"/>
    <n v="1934399"/>
    <m/>
    <s v="NUMERO DE LIBRETA CUT: 00099021001 OPERACIÓN E75 TRANSFERENCIA DE LA CUENTA FISCAL BUN A LA CUT EN MN TRANSFERENCIA DE FONDOS A SOLICITUD DE: GOBIERNO AUTONOMO MCPAL. PUERTO VILLARROEL CITE: 1055/GAMPV/2023 CUENTA CUT 3987069001 LIBRETA NÂ° 00099021001"/>
    <m/>
    <m/>
    <m/>
    <m/>
    <m/>
    <m/>
    <n v="0"/>
    <n v="34"/>
    <s v="NO_CONCILIADO"/>
    <m/>
    <m/>
  </r>
  <r>
    <x v="78"/>
    <m/>
    <x v="78"/>
    <x v="233"/>
    <s v="Q19344000002"/>
    <s v="CRV"/>
    <n v="1934400"/>
    <m/>
    <s v="NUMERO DE LIBRETA CUT: 00373024105 OPERACIÓN E75 TRANSFERENCIA DE LA CUENTA FISCAL BUN A LA CUT EN MN TRANSFERENCIA DE FONDOS A SOLICITUD DE: GOBIERNO AUTONOMO MUNICIPAL DE IXIAMAS CITE: GAMIX-DAF-035/2023 CUENTA CUT 3987 LIBRETA NÂ° 00373024105"/>
    <m/>
    <m/>
    <m/>
    <m/>
    <m/>
    <m/>
    <n v="0"/>
    <n v="14330.27"/>
    <s v="NO_CONCILIADO"/>
    <m/>
    <m/>
  </r>
  <r>
    <x v="45"/>
    <m/>
    <x v="45"/>
    <x v="233"/>
    <s v="Q19344010002"/>
    <s v="CRV"/>
    <n v="1934401"/>
    <m/>
    <s v="NUMERO DE LIBRETA CUT: 00099021001 OPERACIÓN E75 TRANSFERENCIA DE LA CUENTA FISCAL BUN A LA CUT EN MN TRANSFERENCIA DE FONDOS A SOLICITUD DE: GOBIERNO AUTONOMO MUNICIPAL INCAHUASI, CITE:G.A.M.INC./DESPACHO MAE NÂ°819/2023 CUENTA CUT 3987 LIBRETA NÂ° 00099021001"/>
    <m/>
    <m/>
    <m/>
    <m/>
    <m/>
    <m/>
    <n v="0"/>
    <n v="257130"/>
    <s v="NO_CONCILIADO"/>
    <m/>
    <m/>
  </r>
  <r>
    <x v="45"/>
    <m/>
    <x v="45"/>
    <x v="233"/>
    <s v="Q19344020002"/>
    <s v="CRV"/>
    <n v="1934402"/>
    <m/>
    <s v="NUMERO DE LIBRETA CUT: 00099021001 OPERACIÓN E75 TRANSFERENCIA DE LA CUENTA FISCAL BUN A LA CUT EN MN TRANSFERENCIA DE FONDOS A SOLICITUD DE: GOB. AUTONOMO MUNICIPAL VILLA TUNARI - CUENTA UNICA MUNICIPAL - CUM, CITE: G.A.M.V.T. NÂ° 1996/2023 CUENTA CUT 3987069001 LIBRETA NÂ° 00099021001"/>
    <m/>
    <m/>
    <m/>
    <m/>
    <m/>
    <m/>
    <n v="0"/>
    <n v="18586.490000000002"/>
    <s v="NO_CONCILIADO"/>
    <m/>
    <m/>
  </r>
  <r>
    <x v="45"/>
    <m/>
    <x v="45"/>
    <x v="233"/>
    <s v="Q19344030002"/>
    <s v="CRV"/>
    <n v="1934403"/>
    <m/>
    <s v="NUMERO DE LIBRETA CUT: 00099021001 OPERACIÓN E75 TRANSFERENCIA DE LA CUENTA FISCAL BUN A LA CUT EN MN TRANSFERENCIA DE FONDOS A SOLICITUD DE: GOB. AUTONOMO MUNICIPAL VILLA TUNARI - CUENTA UNICA MUNICIPAL - CUM, CITE: G.A.M.V.T. NÂ° 1995/2023 CUENTA CUT 3987069001 LIBRETA NÂ° 00099021001"/>
    <m/>
    <m/>
    <m/>
    <m/>
    <m/>
    <m/>
    <n v="0"/>
    <n v="16002.69"/>
    <s v="NO_CONCILIADO"/>
    <m/>
    <m/>
  </r>
  <r>
    <x v="45"/>
    <m/>
    <x v="45"/>
    <x v="233"/>
    <s v="Q19344040002"/>
    <s v="CRV"/>
    <n v="1934404"/>
    <m/>
    <s v="NUMERO DE LIBRETA CUT: 00099021001 OPERACIÓN E75 TRANSFERENCIA DE LA CUENTA FISCAL BUN A LA CUT EN MN TRANSFERENCIA DE FONDOS A SOLICITUD DE: GOB. AUTONOMO MUNICIPAL VILLA TUNARI - CUENTA UNICA MUNICIPAL - CUM, CITE: G.A.M.V.T. NÂ° 1994/2023 CUENTA CUT 3987069001 LIBRETA NÂ° 00099021001"/>
    <m/>
    <m/>
    <m/>
    <m/>
    <m/>
    <m/>
    <n v="0"/>
    <n v="19336.84"/>
    <s v="NO_CONCILIADO"/>
    <m/>
    <m/>
  </r>
  <r>
    <x v="45"/>
    <m/>
    <x v="45"/>
    <x v="233"/>
    <s v="Q19344050002"/>
    <s v="CRV"/>
    <n v="1934405"/>
    <m/>
    <s v="NUMERO DE LIBRETA CUT: 00099021001 OPERACIÓN E75 TRANSFERENCIA DE LA CUENTA FISCAL BUN A LA CUT EN MN TRANSFERENCIA DE FONDOS A SOLICITUD DE: GOB. AUTONOMO MUNICIPAL VILLA TUNARI - CUENTA UNICA MUNICIPAL - CUM, CITE: G.A.M.V.T. NÂ° 1993/2023 CUENTA CUT 3987069001 LIBRETA NÂ° 00099021001"/>
    <m/>
    <m/>
    <m/>
    <m/>
    <m/>
    <m/>
    <n v="0"/>
    <n v="20641.2"/>
    <s v="NO_CONCILIADO"/>
    <m/>
    <m/>
  </r>
  <r>
    <x v="41"/>
    <m/>
    <x v="41"/>
    <x v="233"/>
    <s v="Q19344100002"/>
    <s v="CRV"/>
    <n v="1934410"/>
    <m/>
    <s v="NUMERO DE LIBRETA CUT: 00046058003 OPERACIÓN E75 TRANSFERENCIA DE LA CUENTA FISCAL BUN A LA CUT EN MN TRANSFERENCIA DE FONDOS A SOLICITUD DE: GOBIERNO AUTONOMO MUNICIPAL DE COMANCHE CITE: GAMC/MAE/RHT/340/2023 CUENTA CUT 3987 LIBRETA NÂ° 00046058003"/>
    <m/>
    <m/>
    <m/>
    <m/>
    <m/>
    <m/>
    <n v="0"/>
    <n v="19387"/>
    <s v="NO_CONCILIADO"/>
    <m/>
    <m/>
  </r>
  <r>
    <x v="45"/>
    <m/>
    <x v="45"/>
    <x v="233"/>
    <s v="Q19344060002"/>
    <s v="CRV"/>
    <n v="1934406"/>
    <m/>
    <s v="NUMERO DE LIBRETA CUT: 00099021001 OPERACIÓN E75 TRANSFERENCIA DE LA CUENTA FISCAL BUN A LA CUT EN MN TRANSFERENCIA DE FONDOS A SOLICITUD DE: GOB. AUTONOMO MUNICIPAL VILLA TUNARI - CUENTA UNICA MUNICIPAL - CUM, CITE: G.A.M.V.T. NÂ° 1991/2023 CUENTA CUT 3987069001 LIBRETA NÂ° 00099021001"/>
    <m/>
    <m/>
    <m/>
    <m/>
    <m/>
    <m/>
    <n v="0"/>
    <n v="107.8"/>
    <s v="NO_CONCILIADO"/>
    <m/>
    <m/>
  </r>
  <r>
    <x v="45"/>
    <m/>
    <x v="45"/>
    <x v="233"/>
    <s v="Q19344070002"/>
    <s v="CRV"/>
    <n v="1934407"/>
    <m/>
    <s v="NUMERO DE LIBRETA CUT: 00099021001 OPERACIÓN E75 TRANSFERENCIA DE LA CUENTA FISCAL BUN A LA CUT EN MN TRANSFERENCIA DE FONDOS A SOLICITUD DE: GOB. AUTONOMO MUNICIPAL VILLA TUNARI - CUENTA UNICA MUNICIPAL - CUM, CITE: G.A.M.V.T. NÂ° 1992/2023 CUENTA CUT 3987069001 LIBRETA NÂ° 00099021001"/>
    <m/>
    <m/>
    <m/>
    <m/>
    <m/>
    <m/>
    <n v="0"/>
    <n v="132479.38"/>
    <s v="NO_CONCILIADO"/>
    <m/>
    <m/>
  </r>
  <r>
    <x v="45"/>
    <m/>
    <x v="45"/>
    <x v="233"/>
    <s v="Q19344080002"/>
    <s v="CRV"/>
    <n v="1934408"/>
    <m/>
    <s v="NUMERO DE LIBRETA CUT: 00099021001 OPERACIÓN E75 TRANSFERENCIA DE LA CUENTA FISCAL BUN A LA CUT EN MN TRANSFERENCIA DE FONDOS A SOLICITUD DE: GOBIERNO AUTONOMO MUNICIPAL LA RIVERA, CITE: GAM LRIV NÂ° 266/2023 CUENTA CUT 3987 LIBRETA NÂ° 00099021001"/>
    <m/>
    <m/>
    <m/>
    <m/>
    <m/>
    <m/>
    <n v="0"/>
    <n v="250"/>
    <s v="NO_CONCILIADO"/>
    <m/>
    <m/>
  </r>
  <r>
    <x v="140"/>
    <m/>
    <x v="140"/>
    <x v="233"/>
    <s v="Q19344120002"/>
    <s v="CRV"/>
    <n v="1934412"/>
    <m/>
    <s v="NUMERO DE LIBRETA CUT: 00268022001 OPERACIÓN E75 TRANSFERENCIA DE LA CUENTA FISCAL BUN A LA CUT EN MN TRANSF. DE FDOS.SG.INST.ELECTRONICA DE CIERRE ACF/SOL/NÂ°86266/2023 CUENTAS CUT LIBRETA NÂ°00268022001"/>
    <m/>
    <m/>
    <m/>
    <m/>
    <m/>
    <m/>
    <n v="0"/>
    <n v="9.86"/>
    <s v="NO_CONCILIADO"/>
    <m/>
    <m/>
  </r>
  <r>
    <x v="45"/>
    <m/>
    <x v="45"/>
    <x v="233"/>
    <s v="Q19344130002"/>
    <s v="CRV"/>
    <n v="1934413"/>
    <m/>
    <s v="NUMERO DE LIBRETA CUT: 00099021001 OPERACIÓN E75 TRANSFERENCIA DE LA CUENTA FISCAL BUN A LA CUT EN MN TRANSFERENCIA DE FONDOS A SOLICITUD DE: GOBIERNO AUTONOMO MUNICIPAL DE YAMPARAEZ CITE:GAMY OF.852/2023 CUENTA CUT 3987 LIBRETA NÂ° 00099021001"/>
    <m/>
    <m/>
    <m/>
    <m/>
    <m/>
    <m/>
    <n v="0"/>
    <n v="130.51"/>
    <s v="NO_CONCILIADO"/>
    <m/>
    <m/>
  </r>
  <r>
    <x v="41"/>
    <m/>
    <x v="41"/>
    <x v="233"/>
    <s v="Q19344140002"/>
    <s v="CRV"/>
    <n v="1934414"/>
    <m/>
    <s v="NUMERO DE LIBRETA CUT: 00046021109 OPERACIÓN E75 TRANSFERENCIA DE LA CUENTA FISCAL BUN A LA CUT EN MN TRANSFERENCIA DE FONDOS A SOLICITUD DE: GOBIERNO AUTONOMO MUNICIPAL DE YAMPARAEZ CITE:GAMY OF.906/2023 CUENTA CUT 3987 LIBRETA NÂ° 00046021109"/>
    <m/>
    <m/>
    <m/>
    <m/>
    <m/>
    <m/>
    <n v="0"/>
    <n v="15176"/>
    <s v="NO_CONCILIADO"/>
    <m/>
    <m/>
  </r>
  <r>
    <x v="41"/>
    <m/>
    <x v="41"/>
    <x v="233"/>
    <s v="Q19344160002"/>
    <s v="CRV"/>
    <n v="1934416"/>
    <m/>
    <s v="NUMERO DE LIBRETA CUT: 00046021109 OPERACIÓN E75 TRANSFERENCIA DE LA CUENTA FISCAL BUN A LA CUT EN MN TRANSFERENCIA DE FONDOS A SOLICITUD DE: GOBIERNO AUTONOMO MUNICIPAL DE YAMPARAEZ CITE:GAMY OF.907/2023 CUENTA CUT 3987 LIBRETA NÂ° 00046021109"/>
    <m/>
    <m/>
    <m/>
    <m/>
    <m/>
    <m/>
    <n v="0"/>
    <n v="1104"/>
    <s v="NO_CONCILIADO"/>
    <m/>
    <m/>
  </r>
  <r>
    <x v="45"/>
    <m/>
    <x v="45"/>
    <x v="233"/>
    <s v="Q19344170002"/>
    <s v="CRV"/>
    <n v="1934417"/>
    <m/>
    <s v="NUMERO DE LIBRETA CUT: 00099021001 OPERACIÓN E75 TRANSFERENCIA DE LA CUENTA FISCAL BUN A LA CUT EN MN TRANSFERENCIA DE FONDOS A SOLICITUD DE: GOBIERNO AUTONOMO MUNICIPAL ENTRE RIOS, CITE: GAMER-PO NÂ° 707/2023 CUENTA CUT 3987 LIBRETA NÂ° 00099021001"/>
    <m/>
    <m/>
    <m/>
    <m/>
    <m/>
    <m/>
    <n v="0"/>
    <n v="198.49"/>
    <s v="NO_CONCILIADO"/>
    <m/>
    <m/>
  </r>
  <r>
    <x v="45"/>
    <m/>
    <x v="45"/>
    <x v="233"/>
    <s v="Q19344360002"/>
    <s v="CRV"/>
    <n v="1934436"/>
    <m/>
    <s v="NUMERO DE LIBRETA CUT: 00099021001 OPERACIÓN E75 TRANSFERENCIA DE LA CUENTA FISCAL BUN A LA CUT EN MN TRANSFERENCIA DE FONDOS A SOLICITUD DE: GOB. AUTONOMO MUNICIPAL VILLA TUNARI - CUENTA UNICA MUNICIPAL - CUM, CITE: G.A.M.V.T. NÂ° 2001/2023 CUENTA CUT 3987069001 LIBRETA NÂ° 00099021001"/>
    <m/>
    <m/>
    <m/>
    <m/>
    <m/>
    <m/>
    <n v="0"/>
    <n v="477717.13"/>
    <s v="NO_CONCILIADO"/>
    <m/>
    <m/>
  </r>
  <r>
    <x v="45"/>
    <m/>
    <x v="45"/>
    <x v="233"/>
    <s v="Q19344380002"/>
    <s v="CRV"/>
    <n v="1934438"/>
    <m/>
    <s v="NUMERO DE LIBRETA CUT: 00099021001 OPERACIÓN E75 TRANSFERENCIA DE LA CUENTA FISCAL BUN A LA CUT EN MN TRANSFERENCIA DE FONDOS A SOLICITUD DE: GOB. AUTONOMO MUNICIPAL VILLA TUNARI - CUENTA UNICA MUNICIPAL - CUM, CITE: G.A.M.V.T. NÂ° 2000/2023 CUENTA CUT 3987069001 LIBRETA NÂ° 00099021001"/>
    <m/>
    <m/>
    <m/>
    <m/>
    <m/>
    <m/>
    <n v="0"/>
    <n v="321169.59999999998"/>
    <s v="NO_CONCILIADO"/>
    <m/>
    <m/>
  </r>
  <r>
    <x v="45"/>
    <m/>
    <x v="45"/>
    <x v="233"/>
    <s v="Q19344390002"/>
    <s v="CRV"/>
    <n v="1934439"/>
    <m/>
    <s v="NUMERO DE LIBRETA CUT: 00099021001 OPERACIÓN E75 TRANSFERENCIA DE LA CUENTA FISCAL BUN A LA CUT EN MN TRANSFERENCIA DE FONDOS A SOLICITUD DE: GOB. AUTONOMO MUNICIPAL VILLA TUNARI - CUENTA UNICA MUNICIPAL - CUM, CITE: G.A.M.V.T. NÂ° 1999/2023 CUENTA CUT 3987069001 LIBRETA NÂ° 00099021001"/>
    <m/>
    <m/>
    <m/>
    <m/>
    <m/>
    <m/>
    <n v="0"/>
    <n v="161272.44"/>
    <s v="NO_CONCILIADO"/>
    <m/>
    <m/>
  </r>
  <r>
    <x v="94"/>
    <m/>
    <x v="94"/>
    <x v="233"/>
    <s v="Q19345640002"/>
    <s v="CRV"/>
    <n v="1934564"/>
    <m/>
    <s v="NUMERO DE LIBRETA CUT: 00578019201 OPERACIÓN E18 TRANSFERENCIA DEL SISTEMA FINANCIERO POR CUENTA DE TERCEROS A LA CUT TRASPASO A CUENTA UNICA DEL TESORO BANCO CENTRAL SEGÚN CITE CONT 01 12 2023 DE ALIANZA SEGUROS GENERALES - TRASPASO DE FONDOS PARA PAGO EJECUCION POLIZA CCO 65054999 TADE SRL CON"/>
    <m/>
    <m/>
    <m/>
    <m/>
    <m/>
    <m/>
    <n v="0"/>
    <n v="3469774.11"/>
    <s v="NO_CONCILIADO"/>
    <m/>
    <m/>
  </r>
  <r>
    <x v="2"/>
    <m/>
    <x v="2"/>
    <x v="233"/>
    <s v="S10799590002"/>
    <s v="CRV"/>
    <n v="1079959"/>
    <m/>
    <s v="||TRANSFERENCIA DE FONDOS S/G MENSAJES SWIFT NRO 22270 DE LA FECHA Y CORREO ELECTRONICO DE LA FECHA ENVIADO POR EL MINISTERIO DE MEDIO AMBIENTE Y AGUA (SECTOR PUBLICO). A LA LIBRETA 00086011109 MMAYA-BS-OTROS INGRESOS, P/CTA DE INSTITUTO DE CREDITO OFICIAL ICO"/>
    <m/>
    <m/>
    <m/>
    <m/>
    <m/>
    <m/>
    <n v="0"/>
    <n v="27077292.620000001"/>
    <s v="NO_CONCILIADO"/>
    <m/>
    <m/>
  </r>
  <r>
    <x v="15"/>
    <m/>
    <x v="15"/>
    <x v="233"/>
    <s v="S10798150001"/>
    <s v="COB"/>
    <n v="1079815"/>
    <m/>
    <s v="'COBRO DE'||ÚTILES DE ESCRITORIO POR EL COMPROBANTE NRO. 1079814 DE LA FECHA, S/G. NOTA CITE:GAFC-3246/DFC/URTE-0587/2023 DE LA FECHA (HRE-TSO-1766) ENVIADA POR YACIMIENTOS PETROLIFEROS FISCALES BOLIVIANOS. DEBITO DE LA LIBRETA 00513022001 YPFB  OPERACIONES."/>
    <m/>
    <m/>
    <m/>
    <m/>
    <m/>
    <m/>
    <n v="50"/>
    <n v="0"/>
    <s v="NO_CONCILIADO"/>
    <m/>
    <m/>
  </r>
  <r>
    <x v="15"/>
    <m/>
    <x v="15"/>
    <x v="233"/>
    <s v="S10798230001"/>
    <s v="COB"/>
    <n v="1079823"/>
    <m/>
    <s v="'COBRO DE'||ÚTILES DE ESCRITORIO POR EL COMPROBANTE N°1079819 SEGÚN NOTA CITE: GAFC-3246/DFC/URTE-0587/2023 DE LA FECHA ENVIADA POR YACIMIENTOS PETROLÍFEROS FISCALES BOLIVIANOS (HRE-TSO-1766) (ORIGINAL CURSA EN COMPROBANTE N°1079814). (SECTOR PÚBLICO). DÉBITO DE LA LIBRETA 00513022001 YPFB - OPERACIONES, REPOSICIÓN DE ÚTILES DE ESCRITORIO."/>
    <m/>
    <m/>
    <m/>
    <m/>
    <m/>
    <m/>
    <n v="50"/>
    <n v="0"/>
    <s v="NO_CONCILIADO"/>
    <m/>
    <m/>
  </r>
  <r>
    <x v="79"/>
    <m/>
    <x v="79"/>
    <x v="233"/>
    <s v="S10798490003"/>
    <s v="COB"/>
    <n v="1079849"/>
    <m/>
    <s v="||TRANSFERENCIA DE FONDOS S/G MENSAJES SWIFT NROS. 22218 DE LA FECHA Y NOTA CITE DGAC/3568/2023 DE F.15.06.2023 (HRE-TGL-9395) DE LA DIRECCION GENERAL DE AERONAUTICA CIVIL (SECTOR PÚBLICO). DEBITO DE LA LIBRETA 00117012001 DGAC, REPOSICIÓN DE ÚTILES DE ESCRITORIO."/>
    <m/>
    <m/>
    <m/>
    <m/>
    <m/>
    <m/>
    <n v="50"/>
    <n v="0"/>
    <s v="NO_CONCILIADO"/>
    <m/>
    <m/>
  </r>
  <r>
    <x v="79"/>
    <m/>
    <x v="79"/>
    <x v="233"/>
    <s v="S10798460003"/>
    <s v="COB"/>
    <n v="1079846"/>
    <m/>
    <s v="||TRANSFERENCIA DE FONDOS S/G. MENSAJE SWIFT NRO. 22241 DE LA FECHA, Y NOTA REMITIDA POR LA DIRECCIÓN GENERAL DE AERONAUTICA CIVIL CITE: DGAC/3568/2023 DE FECHA 15/06/2023 (HRE-TGL-9395) (SECTOR PÚBLICO). DÉBITO DE LA LIBRETA 00117012001 DGAC, REPOSICIÓN ÚTILES DE ESCRITORIO."/>
    <m/>
    <m/>
    <m/>
    <m/>
    <m/>
    <m/>
    <n v="50"/>
    <n v="0"/>
    <s v="NO_CONCILIADO"/>
    <m/>
    <m/>
  </r>
  <r>
    <x v="15"/>
    <m/>
    <x v="15"/>
    <x v="233"/>
    <s v="S10798470001"/>
    <s v="COB"/>
    <n v="1079847"/>
    <m/>
    <s v="'COBRO DE'||ÚTILES DE ESCRITORIO POR EL COMPROBANTE N°1079843 SEGÚN NOTA CITE: PRS/GAFC-1382 DFC-423/2023 DE FECHA 14/06/2023 (HRE-TGL-9344) DE YACIMIENTOS PETROLÍFEROS FISCALES BOLIVIANOS. (SECTOR PÚBLICO). DÉBITO DE LA LIBRETA 00513022001 YPFB - OPERACIONES, REPOSICIÓN DE ÚTILES DE ESCRITORIO."/>
    <m/>
    <m/>
    <m/>
    <m/>
    <m/>
    <m/>
    <n v="50"/>
    <n v="0"/>
    <s v="NO_CONCILIADO"/>
    <m/>
    <m/>
  </r>
  <r>
    <x v="79"/>
    <m/>
    <x v="79"/>
    <x v="233"/>
    <s v="S10798540003"/>
    <s v="COB"/>
    <n v="1079854"/>
    <m/>
    <s v="||TRANSFERENCIA DE FONDOS SEGÚN MENSAJE SWIFT N°22217 DE LA FECHA Y NOTA CITE: DGAC/3568/2023 (HRE-TGL-9395) DE FECHA 15/06/2023 DE LA DIRECCIÓN GENERAL DE AERONÁUTICA CIVIL. (SECTOR PÚBLICO). DÉBITO DE LA LIBRETA 00117012001 DGAC, REPOSICIÓN DE ÚTILES DE ESCRITORIO."/>
    <m/>
    <m/>
    <m/>
    <m/>
    <m/>
    <m/>
    <n v="50"/>
    <n v="0"/>
    <s v="NO_CONCILIADO"/>
    <m/>
    <m/>
  </r>
  <r>
    <x v="15"/>
    <m/>
    <x v="15"/>
    <x v="233"/>
    <s v="S10799580001"/>
    <s v="COB"/>
    <n v="1079958"/>
    <m/>
    <s v="'COBRO DE'||UTILES DE ESCRITORIO POR EL COMPROBANTE NRO.1079957 DE LA FECHA, S/G.CORREO ELECTRONICO ENVIADO POR YPFB. DÉBITO DE LA LIBRETA 00513022001 YPFB-&quot;OPERACIONES&quot; COBRO DE ÚTILES DE ESCRITORIO."/>
    <m/>
    <m/>
    <m/>
    <m/>
    <m/>
    <m/>
    <n v="50"/>
    <n v="0"/>
    <s v="NO_CONCILIADO"/>
    <m/>
    <m/>
  </r>
  <r>
    <x v="2"/>
    <m/>
    <x v="2"/>
    <x v="233"/>
    <s v="S10799590003"/>
    <s v="COB"/>
    <n v="1079959"/>
    <m/>
    <s v="||TRANSFERENCIA DE FONDOS S/G MENSAJES SWIFT NRO 22270 DE LA FECHA Y CORREO ELECTRONICO DE LA FECHA ENVIADO POR EL MINISTERIO DE MEDIO AMBIENTE Y AGUA (SECTOR PUBLICO). DEBITO DE LA LIB. 00086011109 MMAYA-BSA-OTROS INGRESOS, REPOSICIÓN DE ÚTILES DE ESCRITORIO"/>
    <m/>
    <m/>
    <m/>
    <m/>
    <m/>
    <m/>
    <n v="50"/>
    <n v="0"/>
    <s v="NO_CONCILIADO"/>
    <m/>
    <m/>
  </r>
  <r>
    <x v="49"/>
    <m/>
    <x v="49"/>
    <x v="233"/>
    <s v="G25371240002"/>
    <s v="CRV"/>
    <n v="2537124"/>
    <m/>
    <s v="TRANSFERENCIA DEL EXTERIOR SEGUN SWIFT NO.22286 Y NO.22285 DE FECHA 29/12/2023 ORDENANTE: QUIMICA MAVAR S.A. (CL/SANTIAGO) REF.: CRED CVR OF PYMT PAGO ODV-288 DIX 270 1.107 TON KCL TIPO II MAVAR 24 01 LIB. 00597012001 RECURSOS PROPIOS VENTAS YLB"/>
    <m/>
    <m/>
    <m/>
    <m/>
    <m/>
    <m/>
    <n v="0"/>
    <n v="163816.79999999999"/>
    <s v="NO_CONCILIADO"/>
    <m/>
    <m/>
  </r>
  <r>
    <x v="76"/>
    <m/>
    <x v="76"/>
    <x v="233"/>
    <s v="G25371130001"/>
    <s v="CVD"/>
    <n v="2537113"/>
    <m/>
    <s v="COBRO COSTOS DE PAPELERIA SEGUN TRANSFERENCIA DEL EXTERIOR POR ORDEN DE EMBAJADA DE BOLIVIA EN ITALIA ROMA REF.: RECAUDACIÓN GESTORÍA CONSULAR POR EL MES DE OCTUBRE 2023 LIB. 00010011102 MIN.RELACIONES EXTERIORES - GESTORIA CONSULAR LEY Nº 3108"/>
    <m/>
    <m/>
    <m/>
    <m/>
    <m/>
    <m/>
    <n v="50"/>
    <n v="0"/>
    <s v="NO_CONCILIADO"/>
    <m/>
    <m/>
  </r>
  <r>
    <x v="15"/>
    <m/>
    <x v="15"/>
    <x v="233"/>
    <s v="G25371150001"/>
    <s v="CVD"/>
    <n v="2537115"/>
    <m/>
    <s v="COBRO COSTOS DE PAPELERIA SEGUN TRANSFERENCIA DEL EXTERIOR POR ORDEN DE FIDEICOMISO HERCO-CKM (LIMA PERU) REF.: CRED EMB 01 YPFB - 2024 - 06 CIST HERCO FECHA VALOR 29/12/2023 LIB. 00513062002 YPFB - EXPORTACIÓN DE GLP Y OTROS-BOLIVIANOS"/>
    <m/>
    <m/>
    <m/>
    <m/>
    <m/>
    <m/>
    <n v="50"/>
    <n v="0"/>
    <s v="NO_CONCILIADO"/>
    <m/>
    <m/>
  </r>
  <r>
    <x v="15"/>
    <m/>
    <x v="15"/>
    <x v="233"/>
    <s v="G25371170001"/>
    <s v="CVD"/>
    <n v="2537117"/>
    <m/>
    <s v="COBRO COSTOS DE PAPELERIA SEGUN TRANSFERENCIA DEL EXTERIOR POR ORDEN DE LLAMA GAS S.A. (LIMA PERU) REF.: CRED FACT1348 FECHA VALOR 28/12/2023 LIB. 00513062002 YPFB - EXPORTACIÓN DE GLP Y OTROS-BOLIVIANOS"/>
    <m/>
    <m/>
    <m/>
    <m/>
    <m/>
    <m/>
    <n v="50"/>
    <n v="0"/>
    <s v="NO_CONCILIADO"/>
    <m/>
    <m/>
  </r>
  <r>
    <x v="15"/>
    <m/>
    <x v="15"/>
    <x v="233"/>
    <s v="G25371210001"/>
    <s v="CVD"/>
    <n v="2537121"/>
    <m/>
    <s v="COBRO COSTOS DE PAPELERIA SEGUN TRANSFERENCIA DEL EXTERIOR POR ORDEN DE MGAS COMERCIALIZADORA DE GAS (BRAZIL RIO DE JANEIRO) REF.: CRED CVR OF DIR PYMT INV EXB - MCT - 03/23 YPFB GAS NATURAL FECHA VALOR 28/12/2023 LIB. 00513012007 YPFB - RECURSOS NACIONALIZACIÓN"/>
    <m/>
    <m/>
    <m/>
    <m/>
    <m/>
    <m/>
    <n v="50"/>
    <n v="0"/>
    <s v="NO_CONCILIADO"/>
    <m/>
    <m/>
  </r>
  <r>
    <x v="49"/>
    <m/>
    <x v="49"/>
    <x v="233"/>
    <s v="G25371250001"/>
    <s v="CVD"/>
    <n v="2537125"/>
    <m/>
    <s v="COBRO COSTOS DE PAPELERIA SEGUN TRANSFERENCIA DEL EXTERIOR POR ORDEN DE QUIMICA MAVAR S.A. (CL/SANTIAGO) REF.: CRED CVR OF PYMT PAGO ODV-288 DIX 270 1.107 TON KCL TIPO II MAVAR 24 01 LIB. 00597012001 RECURSOS PROPIOS VENTAS YLB"/>
    <m/>
    <m/>
    <m/>
    <m/>
    <m/>
    <m/>
    <n v="50"/>
    <n v="0"/>
    <s v="NO_CONCILIADO"/>
    <m/>
    <m/>
  </r>
  <r>
    <x v="15"/>
    <m/>
    <x v="15"/>
    <x v="233"/>
    <s v="G25371270001"/>
    <s v="CVD"/>
    <n v="2537127"/>
    <m/>
    <s v="COBRO COSTOS DE PAPELERIA SEGUN TRANSFERENCIA DEL EXTERIOR POR ORDEN DE ENERGIA ARGENTINA S.A. REF.: INV EXA-GJA-147 ND 113 GAS NATURAL FECHA VALOR 29/12/2023 LIB. 00513012007 YPFB - RECURSOS NACIONALIZACIÓN"/>
    <m/>
    <m/>
    <m/>
    <m/>
    <m/>
    <m/>
    <n v="50"/>
    <n v="0"/>
    <s v="NO_CONCILIADO"/>
    <m/>
    <m/>
  </r>
  <r>
    <x v="15"/>
    <m/>
    <x v="15"/>
    <x v="233"/>
    <s v="S10798200001"/>
    <s v="COB"/>
    <n v="1079820"/>
    <m/>
    <s v="'COBRO DE'||ÚTILES DE ESCRITORIO POR EL COMPROBANTE NRO. 1079817 DE LA FECHA, S/G. NOTA CITE:GAFC-3246/DFC/URTE-0587/2023 DE LA FECHA (HRE-TSO-1766) (ORIGINAL CURSA EN COMPROBANTE N°1079814) ENVIADA POR YACIMIENTOS PETROLIFEROS FISCALES BOLIVIANOS. DEBITO DE LA LIBRETA 00513022001 YPFB  OPERACIONES."/>
    <m/>
    <m/>
    <m/>
    <m/>
    <m/>
    <m/>
    <n v="50"/>
    <n v="0"/>
    <s v="NO_CONCILIADO"/>
    <m/>
    <m/>
  </r>
  <r>
    <x v="15"/>
    <m/>
    <x v="15"/>
    <x v="233"/>
    <s v="S10798250001"/>
    <s v="COB"/>
    <n v="1079825"/>
    <m/>
    <s v="'COBRO DE'||ÚTILES DE ESCRITORIO POR EL COMPROBANTE NRO. 1079824 DE LA FECHA, S/G. NOTA CITE:GAFC-3246/DFC/URTE-0587/2023 DE LA FECHA (HRE-TSO-1766) (ORIGINAL CURSA EN COMPROBANTE N°1079814) ENVIADA POR YACIMIENTOS PETROLIFEROS FISCALES BOLIVIANOS. DEBITO DE LA LIBRETA 00513022001 YPFB  OPERACIONES."/>
    <m/>
    <m/>
    <m/>
    <m/>
    <m/>
    <m/>
    <n v="50"/>
    <n v="0"/>
    <s v="NO_CONCILIADO"/>
    <m/>
    <m/>
  </r>
  <r>
    <x v="15"/>
    <m/>
    <x v="15"/>
    <x v="233"/>
    <s v="S10798780001"/>
    <s v="COB"/>
    <n v="1079878"/>
    <m/>
    <s v="||COMISION TRANSFERENCIA FDOS.AL EXTERIOR 0,10% S/USD410.679,90.-,REEMB.GSTS.COMUNICACION BS220.-Y EMISION COMP.CONTABLE BS50.-REF.:PAGO 1 LC I-2023-44 P/C YPFB A/F SIDERCA SAIC,EN COMPL.A COMP.1079876,29/12/23. LIB.00513042001 YPFB - OPERACIONES GNEE REF.:COMIS. PAGO 1 LC I-2023-44 P/C YPFB A/F SIDERCA SAIC"/>
    <m/>
    <m/>
    <m/>
    <m/>
    <m/>
    <m/>
    <n v="3087.26"/>
    <n v="0"/>
    <s v="NO_CONCILIADO"/>
    <m/>
    <m/>
  </r>
  <r>
    <x v="89"/>
    <m/>
    <x v="89"/>
    <x v="233"/>
    <s v="S10798810001"/>
    <s v="COB"/>
    <n v="1079881"/>
    <m/>
    <s v="||COMISION TRANSFERENCIA FDOS.AL EXTERIOR 0,10% S/USD668.967,60,REEMB.GSTS.COMUNICACION BS220.-Y EMISION COMP.CONTABLE BS50.-REF.:PAGO 4 LC I-2023-40 P/C EMPRESA PUBLICA QUIPUS A/F GREAT CHIN LIMITED,EN COMPL.A COMP.1079880,29/12/23. LIB.00590012001 EMPRESA PÚBLICA QUIPUS-RECURSOS ESPECÍFICOS REF.:COMISIONES PAGO 4 LC I-2023-40"/>
    <m/>
    <m/>
    <m/>
    <m/>
    <m/>
    <m/>
    <n v="4859.13"/>
    <n v="0"/>
    <s v="NO_CONCILIADO"/>
    <m/>
    <m/>
  </r>
  <r>
    <x v="89"/>
    <m/>
    <x v="89"/>
    <x v="233"/>
    <s v="S10798840001"/>
    <s v="COB"/>
    <n v="1079884"/>
    <m/>
    <s v="||COMISION TRANSFERENCIA FDOS.AL EXTERIOR 0,10% S/USD78.562,68,REEMB.GSTS.COMUNICACION BS220.-Y EMISION COMP.CONTABLE BS50.-REF.:PAGO 5 LC I-2023-40 P/C EMPRESA PUBLICA QUIPUS A/F GREAT CHIN LIMITED,EN COMPL.A COMP.1079882,29/12/23. LIB.00590012001 EMPRESA PÚBLICA QUIPUS-RECURSOS ESPECÍFICOS REF.:COMISIONES PAGO 5 LC I-2023-40"/>
    <m/>
    <m/>
    <m/>
    <m/>
    <m/>
    <m/>
    <n v="808.92"/>
    <n v="0"/>
    <s v="NO_CONCILIADO"/>
    <m/>
    <m/>
  </r>
  <r>
    <x v="43"/>
    <m/>
    <x v="43"/>
    <x v="233"/>
    <s v="S10799680001"/>
    <s v="COB"/>
    <n v="1079968"/>
    <m/>
    <s v="||REGISTRO COBRO COMISION AVISO CARTA DE CREDITO STANDBY BS220.-Y EMISION COMP.CONTABLE BS50.-REF.:07174657692 (BCB:SB-R-2023-12) A/F EEPAF,S/G NOTA SEDEM/GG/EPAF N°0826/2023,28/12/23. LIB.00132042002 SEDEM-EEPAF-VENTA ABONOS,FERTILIZANTES,COADYUVANTES Y OTROS REF.:SBLC 07174657692"/>
    <m/>
    <m/>
    <m/>
    <m/>
    <m/>
    <m/>
    <n v="270"/>
    <n v="0"/>
    <s v="NO_CONCILIADO"/>
    <m/>
    <m/>
  </r>
  <r>
    <x v="43"/>
    <m/>
    <x v="43"/>
    <x v="233"/>
    <s v="S10799690001"/>
    <s v="COB"/>
    <n v="1079969"/>
    <m/>
    <s v="||REGISTRO COBRO COMISION AVISO CARTA DE CREDITO STANDBY BS220.- Y EMISION COMP. CONTABLE BS50.- REF: 07175705723 (BCB:SB-R-2023-14) A/F EMP. ESTRAT. DE PROD. DE ABONOS Y FERTILIZANTES-EEPAF S/G NOTA SEDEM/GG/EPAF N°0826/2023, REC. FECHA 29/12/23. LIB:00132042002 SEDEM-EEPAF-VENTA ABONOS, FERTILIZANTES"/>
    <m/>
    <m/>
    <m/>
    <m/>
    <m/>
    <m/>
    <n v="270"/>
    <n v="0"/>
    <s v="NO_CONCILIADO"/>
    <m/>
    <m/>
  </r>
  <r>
    <x v="93"/>
    <m/>
    <x v="93"/>
    <x v="233"/>
    <s v="S10798380002"/>
    <s v="CRV"/>
    <n v="1079838"/>
    <m/>
    <s v="||DEVOLUCIÓN DE FONDOS, POR BS6.445,28 CORRESPONDIENTE A COMISIONES BANCARIAS PARA PAGO DE LA CARTA DE CREDITO LC I-2018-17, A FAVOR DE INVAP SOCIEDAD DEL ESTADO, SEGUN CORREOS ADJUNTOS. LIB:00099021001 TGN-RECURSOS ORDINARIOS (3987) REF:DEVOLUCION DE FONDOS COMISIONES ABEN."/>
    <m/>
    <m/>
    <m/>
    <m/>
    <m/>
    <m/>
    <n v="0"/>
    <n v="6445.28"/>
    <s v="NO_CONCILIADO"/>
    <m/>
    <m/>
  </r>
  <r>
    <x v="93"/>
    <m/>
    <x v="93"/>
    <x v="233"/>
    <s v="S10798340002"/>
    <s v="CRV"/>
    <n v="1079834"/>
    <m/>
    <s v="||DEVOLUCION DE FONDOS, POR BS4.512,70 CORRESPONDIENTE A COMISIONES BANCARIAS PARA PAGO DE LA CARTA DE CREDITO LC I-2018-17, A FAVOR DE INVAP SOCIEDAD DEL ESTADO, SEGUN CORREOS ADJUNTOS. LIB:00099021001 TGN-RECURSOS ORDINARIOS (3987) REF:DEVOLUCION DE FONDOS COMISIONES ABEN."/>
    <m/>
    <m/>
    <m/>
    <m/>
    <m/>
    <m/>
    <n v="0"/>
    <n v="4512.7"/>
    <s v="NO_CONCILIADO"/>
    <m/>
    <m/>
  </r>
  <r>
    <x v="93"/>
    <m/>
    <x v="93"/>
    <x v="233"/>
    <s v="S10798370002"/>
    <s v="CRV"/>
    <n v="1079837"/>
    <m/>
    <s v="||DEVOLUCIÓN DE FONDOS, POR BS4.512,70 CORRESPONDIENTE A COMISIONES BANCARIAS PARA PAGO DE LA CARTA DE CREDITO LC I-2018-17, A FAVOR DE INVAP SOCIEDAD DEL ESTADO, SEGUN CORREOS ADJUNTOS. LIB:00099021001 TGN-RECURSOS ORDINARIOS (3987) REF:DEVOLUCION DE FONDOS COMISIONES ABEN."/>
    <m/>
    <m/>
    <m/>
    <m/>
    <m/>
    <m/>
    <n v="0"/>
    <n v="4512.7"/>
    <s v="NO_CONCILIADO"/>
    <m/>
    <m/>
  </r>
  <r>
    <x v="67"/>
    <m/>
    <x v="67"/>
    <x v="233"/>
    <s v="S10800090002"/>
    <s v="CRV"/>
    <n v="1080009"/>
    <m/>
    <s v="||REGISTRO DEVOLUCION SALDO COMISIONES BANCARIAS,P/EMISION LC I-2023-59 P/C MIN.DEFENSA A/F WKC STAHL-UND METALLWAREN-FABRIK HANS KOLPING GMBH AND CO. KG,S/G NOTA DGAA-UF-ST. N°1196/2023,29/12/23. LIB.00020011103 MINISTERIO DE DEFENSA-INGRESOS VARIOS REF.:DEVOL.SALDO COMIS.BANCARIAS LC I-2023-59"/>
    <m/>
    <m/>
    <m/>
    <m/>
    <m/>
    <m/>
    <n v="0"/>
    <n v="1693.69"/>
    <s v="NO_CONCILIADO"/>
    <m/>
    <m/>
  </r>
  <r>
    <x v="93"/>
    <m/>
    <x v="93"/>
    <x v="233"/>
    <s v="S10798410002"/>
    <s v="CRV"/>
    <n v="1079841"/>
    <m/>
    <s v="||DEVOLUCIÓN DE FONDOS, POR BS19.737,37 CORRESPONDIENTE A COMISIONES BANCARIAS PARA PAGO DE LA CARTA DE CREDITO LC I-2018-17, A FAVOR DE INVAP SOCIEDAD DEL ESTADO, SEGUN CORREOS ADJUNTOS. LIB:00099021001 TGN-RECURSOS ORDINARIOS (3987) REF:DEVOLUCION DE FONDOS COMISIONES ABEN."/>
    <m/>
    <m/>
    <m/>
    <m/>
    <m/>
    <m/>
    <n v="0"/>
    <n v="19737.37"/>
    <s v="NO_CONCILIADO"/>
    <m/>
    <m/>
  </r>
  <r>
    <x v="127"/>
    <m/>
    <x v="127"/>
    <x v="233"/>
    <s v="S10798600002"/>
    <s v="CRV"/>
    <n v="1079860"/>
    <m/>
    <s v="||REGISTRO DEVOLUCION SALDO COMISIONES BANCARIAS,P/PAGO N°2 LC I-2023-06 P/C CEASS A/F SAI MED PHARMA SYSTEMS PRIVATE LIMITED,S/G NOTAS CEASS/DIR/NOT-EXT 1208/2023,19/12/23;MEFP/VTCP/DGPOT/UOTGN/N°1458/2023,29/12/23. LIB.00249014601 CEASS-SUS REF.:DEVOL.SALDO COMIS.BANCARIAS LC I-2023-06."/>
    <m/>
    <m/>
    <m/>
    <m/>
    <m/>
    <m/>
    <n v="0"/>
    <n v="56.18"/>
    <s v="NO_CONCILIADO"/>
    <m/>
    <m/>
  </r>
  <r>
    <x v="67"/>
    <m/>
    <x v="67"/>
    <x v="233"/>
    <s v="S10800070002"/>
    <s v="CRV"/>
    <n v="1080007"/>
    <m/>
    <s v="||REGISTRO DEVOLUCION SALDO COMISIONES BANCARIAS,P/EMISION LC I-2023-58 P/C MIN.DEFENSA A/F FABBRICA D'ARMI PIETRO BERETTA S.P.A.,S/G NOTA DGAA-UF-ST. N°1196/2023,29/12/23. LIB.00020011103 MINISTERIO DE DEFENSA-INGRESOS VARIOS REF.:DEVOL.SALDO COMIS.BANCARIAS LC I-2023-58"/>
    <m/>
    <m/>
    <m/>
    <m/>
    <m/>
    <m/>
    <n v="0"/>
    <n v="1320.27"/>
    <s v="NO_CONCILIADO"/>
    <m/>
    <m/>
  </r>
  <r>
    <x v="93"/>
    <m/>
    <x v="93"/>
    <x v="233"/>
    <s v="S10798390002"/>
    <s v="CRV"/>
    <n v="1079839"/>
    <m/>
    <s v="||DEVOLUCIÓN DE FONDOS, POR BS2.542,84 CORRESPONDIENTE A COMISIONES BANCARIAS PARA PAGO DE LA CARTA DE CREDITO LC I-2018-17, A FAVOR DE INVAP SOCIEDAD DEL ESTADO, SEGUN CORREOS ADJUNTOS. LIB:00099021001 TGN-RECURSOS ORDINARIOS (3987) REF:DEVOLUCION DE FONDOS COMISIONES ABEN."/>
    <m/>
    <m/>
    <m/>
    <m/>
    <m/>
    <m/>
    <n v="0"/>
    <n v="2542.84"/>
    <s v="NO_CONCILIADO"/>
    <m/>
    <m/>
  </r>
  <r>
    <x v="127"/>
    <m/>
    <x v="127"/>
    <x v="233"/>
    <s v="S10800010001"/>
    <s v="COB"/>
    <n v="1080001"/>
    <m/>
    <s v="'COBRO DE UTILES DE ESCRITORIO POR´||BS50.-P/REGISTRO DEVOLUCION SALDO NO UTILIZADO LC I-2023-06 P/C CEASS A/F SAI MED PHARMA SYSTEMS PRIVATE LIMITED,S/G NOTAS CEASS/DIR/NOT-EXT 1184/2023,05/12/23;MEFP/VTCP/DGPOT/UOTGN/N°1458/2023,29/12/23. LIB.00249014601 CEASS-SUS REF.:EMIS.COMP.CONT.DEVOL.SALDO LC I-2023-06"/>
    <m/>
    <m/>
    <m/>
    <m/>
    <m/>
    <m/>
    <n v="50"/>
    <n v="0"/>
    <s v="NO_CONCILIADO"/>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25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CB39" firstHeaderRow="1" firstDataRow="3" firstDataCol="2"/>
  <pivotFields count="16">
    <pivotField axis="axisRow" compact="0" outline="0" showAll="0" defaultSubtotal="0">
      <items count="34">
        <item x="1"/>
        <item x="3"/>
        <item x="2"/>
        <item x="0"/>
        <item x="31"/>
        <item x="22"/>
        <item x="28"/>
        <item x="4"/>
        <item x="5"/>
        <item x="23"/>
        <item x="21"/>
        <item x="12"/>
        <item x="6"/>
        <item x="7"/>
        <item x="8"/>
        <item x="9"/>
        <item x="13"/>
        <item x="10"/>
        <item x="27"/>
        <item x="11"/>
        <item x="14"/>
        <item x="26"/>
        <item x="15"/>
        <item x="16"/>
        <item x="30"/>
        <item x="17"/>
        <item x="18"/>
        <item x="19"/>
        <item x="20"/>
        <item x="24"/>
        <item x="25"/>
        <item x="29"/>
        <item x="32"/>
        <item x="33"/>
      </items>
    </pivotField>
    <pivotField compact="0" outline="0" showAll="0" defaultSubtotal="0"/>
    <pivotField axis="axisRow" compact="0" outline="0" showAll="0" defaultSubtotal="0">
      <items count="33">
        <item x="0"/>
        <item x="2"/>
        <item x="1"/>
        <item x="30"/>
        <item x="21"/>
        <item x="27"/>
        <item x="3"/>
        <item x="4"/>
        <item x="22"/>
        <item x="20"/>
        <item x="11"/>
        <item x="5"/>
        <item x="6"/>
        <item x="7"/>
        <item x="8"/>
        <item x="12"/>
        <item x="9"/>
        <item x="26"/>
        <item x="10"/>
        <item x="13"/>
        <item x="25"/>
        <item x="14"/>
        <item x="15"/>
        <item x="29"/>
        <item x="16"/>
        <item x="17"/>
        <item x="18"/>
        <item x="19"/>
        <item x="23"/>
        <item x="24"/>
        <item x="28"/>
        <item x="31"/>
        <item x="3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34">
    <i>
      <x/>
      <x/>
    </i>
    <i>
      <x v="1"/>
      <x v="1"/>
    </i>
    <i>
      <x v="2"/>
      <x v="2"/>
    </i>
    <i>
      <x v="3"/>
      <x/>
    </i>
    <i>
      <x v="4"/>
      <x v="3"/>
    </i>
    <i>
      <x v="5"/>
      <x v="4"/>
    </i>
    <i>
      <x v="6"/>
      <x v="5"/>
    </i>
    <i>
      <x v="7"/>
      <x v="6"/>
    </i>
    <i>
      <x v="8"/>
      <x v="7"/>
    </i>
    <i>
      <x v="9"/>
      <x v="8"/>
    </i>
    <i>
      <x v="10"/>
      <x v="9"/>
    </i>
    <i>
      <x v="11"/>
      <x v="10"/>
    </i>
    <i>
      <x v="12"/>
      <x v="11"/>
    </i>
    <i>
      <x v="13"/>
      <x v="12"/>
    </i>
    <i>
      <x v="14"/>
      <x v="13"/>
    </i>
    <i>
      <x v="15"/>
      <x v="14"/>
    </i>
    <i>
      <x v="16"/>
      <x v="15"/>
    </i>
    <i>
      <x v="17"/>
      <x v="16"/>
    </i>
    <i>
      <x v="18"/>
      <x v="17"/>
    </i>
    <i>
      <x v="19"/>
      <x v="18"/>
    </i>
    <i>
      <x v="20"/>
      <x v="19"/>
    </i>
    <i>
      <x v="21"/>
      <x v="20"/>
    </i>
    <i>
      <x v="22"/>
      <x v="21"/>
    </i>
    <i>
      <x v="23"/>
      <x v="22"/>
    </i>
    <i>
      <x v="24"/>
      <x v="23"/>
    </i>
    <i>
      <x v="25"/>
      <x v="24"/>
    </i>
    <i>
      <x v="26"/>
      <x v="25"/>
    </i>
    <i>
      <x v="27"/>
      <x v="26"/>
    </i>
    <i>
      <x v="28"/>
      <x v="27"/>
    </i>
    <i>
      <x v="29"/>
      <x v="28"/>
    </i>
    <i>
      <x v="30"/>
      <x v="29"/>
    </i>
    <i>
      <x v="31"/>
      <x v="30"/>
    </i>
    <i>
      <x v="32"/>
      <x v="31"/>
    </i>
    <i>
      <x v="33"/>
      <x v="32"/>
    </i>
  </rowItems>
  <colFields count="2">
    <field x="3"/>
    <field x="-2"/>
  </colFields>
  <colItems count="24">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41EE84-FD25-4A2B-9245-572063796955}" name="TablaDinámica1" cacheId="25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Z146" firstHeaderRow="1" firstDataRow="3" firstDataCol="2"/>
  <pivotFields count="20">
    <pivotField axis="axisRow" compact="0" outline="0" showAll="0" defaultSubtotal="0">
      <items count="153">
        <item x="76"/>
        <item x="48"/>
        <item x="80"/>
        <item x="67"/>
        <item x="77"/>
        <item x="50"/>
        <item x="52"/>
        <item x="41"/>
        <item x="46"/>
        <item x="68"/>
        <item x="2"/>
        <item x="79"/>
        <item x="43"/>
        <item x="60"/>
        <item x="90"/>
        <item x="40"/>
        <item x="87"/>
        <item m="1" x="146"/>
        <item x="15"/>
        <item x="94"/>
        <item x="53"/>
        <item x="14"/>
        <item x="59"/>
        <item x="71"/>
        <item x="18"/>
        <item x="1"/>
        <item x="45"/>
        <item x="0"/>
        <item x="49"/>
        <item x="82"/>
        <item x="69"/>
        <item x="61"/>
        <item x="23"/>
        <item x="84"/>
        <item x="83"/>
        <item x="78"/>
        <item x="88"/>
        <item x="54"/>
        <item x="25"/>
        <item x="5"/>
        <item x="86"/>
        <item x="65"/>
        <item x="81"/>
        <item x="108"/>
        <item x="115"/>
        <item x="64"/>
        <item x="107"/>
        <item x="6"/>
        <item x="10"/>
        <item x="139"/>
        <item x="34"/>
        <item x="74"/>
        <item x="8"/>
        <item x="26"/>
        <item x="44"/>
        <item x="29"/>
        <item x="9"/>
        <item x="39"/>
        <item x="127"/>
        <item x="56"/>
        <item x="112"/>
        <item x="3"/>
        <item x="85"/>
        <item m="1" x="147"/>
        <item x="38"/>
        <item x="122"/>
        <item x="89"/>
        <item x="7"/>
        <item x="11"/>
        <item x="12"/>
        <item x="13"/>
        <item x="4"/>
        <item x="17"/>
        <item x="16"/>
        <item x="19"/>
        <item x="66"/>
        <item x="21"/>
        <item x="22"/>
        <item x="98"/>
        <item x="20"/>
        <item m="1" x="148"/>
        <item x="24"/>
        <item x="118"/>
        <item m="1" x="141"/>
        <item x="92"/>
        <item x="27"/>
        <item x="28"/>
        <item x="105"/>
        <item x="30"/>
        <item x="42"/>
        <item x="119"/>
        <item x="32"/>
        <item x="33"/>
        <item x="123"/>
        <item x="100"/>
        <item x="35"/>
        <item x="36"/>
        <item x="31"/>
        <item x="62"/>
        <item x="91"/>
        <item x="47"/>
        <item x="125"/>
        <item x="114"/>
        <item x="131"/>
        <item m="1" x="151"/>
        <item x="37"/>
        <item m="1" x="142"/>
        <item m="1" x="144"/>
        <item x="58"/>
        <item m="1" x="149"/>
        <item x="51"/>
        <item x="109"/>
        <item x="99"/>
        <item x="55"/>
        <item x="101"/>
        <item x="57"/>
        <item x="120"/>
        <item x="93"/>
        <item x="110"/>
        <item m="1" x="145"/>
        <item x="137"/>
        <item m="1" x="143"/>
        <item x="72"/>
        <item x="102"/>
        <item x="63"/>
        <item x="103"/>
        <item x="133"/>
        <item x="132"/>
        <item x="70"/>
        <item m="1" x="150"/>
        <item x="136"/>
        <item x="75"/>
        <item m="1" x="152"/>
        <item x="113"/>
        <item x="95"/>
        <item x="96"/>
        <item x="97"/>
        <item x="104"/>
        <item x="106"/>
        <item x="111"/>
        <item x="116"/>
        <item x="117"/>
        <item x="121"/>
        <item x="124"/>
        <item x="126"/>
        <item x="128"/>
        <item x="129"/>
        <item x="130"/>
        <item x="134"/>
        <item x="135"/>
        <item x="138"/>
        <item x="140"/>
        <item x="73"/>
      </items>
    </pivotField>
    <pivotField compact="0" outline="0" showAll="0" defaultSubtotal="0"/>
    <pivotField axis="axisRow" compact="0" outline="0" showAll="0" defaultSubtotal="0">
      <items count="153">
        <item x="40"/>
        <item m="1" x="146"/>
        <item x="14"/>
        <item x="94"/>
        <item x="45"/>
        <item x="79"/>
        <item x="8"/>
        <item x="1"/>
        <item x="53"/>
        <item x="90"/>
        <item x="18"/>
        <item x="7"/>
        <item x="60"/>
        <item x="67"/>
        <item x="52"/>
        <item x="46"/>
        <item x="50"/>
        <item x="48"/>
        <item x="77"/>
        <item x="2"/>
        <item x="68"/>
        <item x="76"/>
        <item x="0"/>
        <item x="71"/>
        <item x="59"/>
        <item x="43"/>
        <item x="87"/>
        <item x="15"/>
        <item x="49"/>
        <item x="82"/>
        <item x="41"/>
        <item x="80"/>
        <item x="69"/>
        <item x="61"/>
        <item x="23"/>
        <item x="84"/>
        <item x="83"/>
        <item x="78"/>
        <item x="88"/>
        <item x="54"/>
        <item x="25"/>
        <item x="5"/>
        <item x="86"/>
        <item x="65"/>
        <item x="81"/>
        <item x="108"/>
        <item x="115"/>
        <item x="64"/>
        <item x="107"/>
        <item x="6"/>
        <item x="10"/>
        <item x="139"/>
        <item x="34"/>
        <item x="74"/>
        <item x="26"/>
        <item x="44"/>
        <item x="29"/>
        <item x="9"/>
        <item x="39"/>
        <item x="127"/>
        <item x="56"/>
        <item x="112"/>
        <item x="3"/>
        <item x="85"/>
        <item m="1" x="147"/>
        <item x="38"/>
        <item x="122"/>
        <item x="89"/>
        <item x="11"/>
        <item x="12"/>
        <item x="13"/>
        <item x="4"/>
        <item x="17"/>
        <item x="16"/>
        <item x="19"/>
        <item x="66"/>
        <item x="21"/>
        <item x="22"/>
        <item x="98"/>
        <item x="20"/>
        <item m="1" x="148"/>
        <item x="24"/>
        <item x="118"/>
        <item m="1" x="141"/>
        <item x="92"/>
        <item x="27"/>
        <item x="28"/>
        <item x="105"/>
        <item x="30"/>
        <item x="42"/>
        <item x="119"/>
        <item x="32"/>
        <item x="33"/>
        <item x="123"/>
        <item x="100"/>
        <item x="35"/>
        <item x="36"/>
        <item x="31"/>
        <item x="62"/>
        <item x="91"/>
        <item x="47"/>
        <item x="125"/>
        <item x="114"/>
        <item x="131"/>
        <item m="1" x="151"/>
        <item x="37"/>
        <item m="1" x="142"/>
        <item m="1" x="144"/>
        <item x="58"/>
        <item m="1" x="149"/>
        <item x="51"/>
        <item x="109"/>
        <item x="99"/>
        <item x="55"/>
        <item x="101"/>
        <item x="57"/>
        <item x="120"/>
        <item x="93"/>
        <item x="110"/>
        <item m="1" x="145"/>
        <item x="137"/>
        <item m="1" x="143"/>
        <item x="72"/>
        <item x="102"/>
        <item x="63"/>
        <item x="103"/>
        <item x="133"/>
        <item x="132"/>
        <item x="70"/>
        <item m="1" x="150"/>
        <item x="136"/>
        <item x="75"/>
        <item m="1" x="152"/>
        <item x="113"/>
        <item x="95"/>
        <item x="96"/>
        <item x="97"/>
        <item x="104"/>
        <item x="106"/>
        <item x="111"/>
        <item x="116"/>
        <item x="117"/>
        <item x="121"/>
        <item x="124"/>
        <item x="126"/>
        <item x="128"/>
        <item x="129"/>
        <item x="130"/>
        <item x="134"/>
        <item x="135"/>
        <item x="138"/>
        <item x="140"/>
        <item x="73"/>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 compact="0" outline="0" subtotalTop="0" showAll="0" defaultSubtotal="0"/>
    <pivotField compact="0" outline="0" subtotalTop="0" showAll="0" defaultSubtotal="0"/>
  </pivotFields>
  <rowFields count="2">
    <field x="0"/>
    <field x="2"/>
  </rowFields>
  <rowItems count="141">
    <i>
      <x/>
      <x v="21"/>
    </i>
    <i>
      <x v="1"/>
      <x v="17"/>
    </i>
    <i>
      <x v="2"/>
      <x v="31"/>
    </i>
    <i>
      <x v="3"/>
      <x v="13"/>
    </i>
    <i>
      <x v="4"/>
      <x v="18"/>
    </i>
    <i>
      <x v="5"/>
      <x v="16"/>
    </i>
    <i>
      <x v="6"/>
      <x v="14"/>
    </i>
    <i>
      <x v="7"/>
      <x v="30"/>
    </i>
    <i>
      <x v="8"/>
      <x v="15"/>
    </i>
    <i>
      <x v="9"/>
      <x v="20"/>
    </i>
    <i>
      <x v="10"/>
      <x v="19"/>
    </i>
    <i>
      <x v="11"/>
      <x v="5"/>
    </i>
    <i>
      <x v="12"/>
      <x v="25"/>
    </i>
    <i>
      <x v="13"/>
      <x v="12"/>
    </i>
    <i>
      <x v="14"/>
      <x v="9"/>
    </i>
    <i>
      <x v="15"/>
      <x/>
    </i>
    <i>
      <x v="16"/>
      <x v="26"/>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6"/>
    </i>
    <i>
      <x v="53"/>
      <x v="54"/>
    </i>
    <i>
      <x v="54"/>
      <x v="55"/>
    </i>
    <i>
      <x v="55"/>
      <x v="56"/>
    </i>
    <i>
      <x v="56"/>
      <x v="57"/>
    </i>
    <i>
      <x v="57"/>
      <x v="58"/>
    </i>
    <i>
      <x v="58"/>
      <x v="59"/>
    </i>
    <i>
      <x v="59"/>
      <x v="60"/>
    </i>
    <i>
      <x v="60"/>
      <x v="61"/>
    </i>
    <i>
      <x v="61"/>
      <x v="62"/>
    </i>
    <i>
      <x v="62"/>
      <x v="63"/>
    </i>
    <i>
      <x v="64"/>
      <x v="65"/>
    </i>
    <i>
      <x v="65"/>
      <x v="66"/>
    </i>
    <i>
      <x v="66"/>
      <x v="67"/>
    </i>
    <i>
      <x v="67"/>
      <x v="11"/>
    </i>
    <i>
      <x v="68"/>
      <x v="68"/>
    </i>
    <i>
      <x v="69"/>
      <x v="69"/>
    </i>
    <i>
      <x v="70"/>
      <x v="70"/>
    </i>
    <i>
      <x v="71"/>
      <x v="71"/>
    </i>
    <i>
      <x v="72"/>
      <x v="72"/>
    </i>
    <i>
      <x v="73"/>
      <x v="73"/>
    </i>
    <i>
      <x v="74"/>
      <x v="74"/>
    </i>
    <i>
      <x v="75"/>
      <x v="75"/>
    </i>
    <i>
      <x v="76"/>
      <x v="76"/>
    </i>
    <i>
      <x v="77"/>
      <x v="77"/>
    </i>
    <i>
      <x v="78"/>
      <x v="78"/>
    </i>
    <i>
      <x v="79"/>
      <x v="79"/>
    </i>
    <i>
      <x v="81"/>
      <x v="81"/>
    </i>
    <i>
      <x v="82"/>
      <x v="82"/>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5"/>
      <x v="105"/>
    </i>
    <i>
      <x v="108"/>
      <x v="108"/>
    </i>
    <i>
      <x v="110"/>
      <x v="110"/>
    </i>
    <i>
      <x v="111"/>
      <x v="111"/>
    </i>
    <i>
      <x v="112"/>
      <x v="112"/>
    </i>
    <i>
      <x v="113"/>
      <x v="113"/>
    </i>
    <i>
      <x v="114"/>
      <x v="114"/>
    </i>
    <i>
      <x v="115"/>
      <x v="115"/>
    </i>
    <i>
      <x v="116"/>
      <x v="116"/>
    </i>
    <i>
      <x v="117"/>
      <x v="117"/>
    </i>
    <i>
      <x v="118"/>
      <x v="118"/>
    </i>
    <i>
      <x v="120"/>
      <x v="120"/>
    </i>
    <i>
      <x v="122"/>
      <x v="122"/>
    </i>
    <i>
      <x v="123"/>
      <x v="123"/>
    </i>
    <i>
      <x v="124"/>
      <x v="124"/>
    </i>
    <i>
      <x v="125"/>
      <x v="125"/>
    </i>
    <i>
      <x v="126"/>
      <x v="126"/>
    </i>
    <i>
      <x v="127"/>
      <x v="127"/>
    </i>
    <i>
      <x v="128"/>
      <x v="128"/>
    </i>
    <i>
      <x v="130"/>
      <x v="130"/>
    </i>
    <i>
      <x v="131"/>
      <x v="131"/>
    </i>
    <i>
      <x v="133"/>
      <x v="133"/>
    </i>
    <i>
      <x v="134"/>
      <x v="134"/>
    </i>
    <i>
      <x v="135"/>
      <x v="135"/>
    </i>
    <i>
      <x v="136"/>
      <x v="136"/>
    </i>
    <i>
      <x v="137"/>
      <x v="137"/>
    </i>
    <i>
      <x v="138"/>
      <x v="138"/>
    </i>
    <i>
      <x v="139"/>
      <x v="139"/>
    </i>
    <i>
      <x v="140"/>
      <x v="140"/>
    </i>
    <i>
      <x v="141"/>
      <x v="141"/>
    </i>
    <i>
      <x v="142"/>
      <x v="142"/>
    </i>
    <i>
      <x v="143"/>
      <x v="143"/>
    </i>
    <i>
      <x v="144"/>
      <x v="144"/>
    </i>
    <i>
      <x v="145"/>
      <x v="145"/>
    </i>
    <i>
      <x v="146"/>
      <x v="146"/>
    </i>
    <i>
      <x v="147"/>
      <x v="147"/>
    </i>
    <i>
      <x v="148"/>
      <x v="148"/>
    </i>
    <i>
      <x v="149"/>
      <x v="149"/>
    </i>
    <i>
      <x v="150"/>
      <x v="150"/>
    </i>
    <i>
      <x v="151"/>
      <x v="151"/>
    </i>
    <i>
      <x v="152"/>
      <x v="152"/>
    </i>
  </rowItems>
  <colFields count="2">
    <field x="3"/>
    <field x="-2"/>
  </colFields>
  <colItems count="24">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5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65" firstHeaderRow="1" firstDataRow="1" firstDataCol="2"/>
  <pivotFields count="8">
    <pivotField axis="axisRow" compact="0" outline="0" showAll="0" defaultSubtotal="0">
      <items count="85">
        <item x="4"/>
        <item x="11"/>
        <item x="12"/>
        <item x="17"/>
        <item x="20"/>
        <item x="55"/>
        <item x="60"/>
        <item x="1"/>
        <item x="33"/>
        <item x="8"/>
        <item x="32"/>
        <item x="7"/>
        <item x="19"/>
        <item x="35"/>
        <item x="16"/>
        <item x="34"/>
        <item x="53"/>
        <item m="1" x="71"/>
        <item x="36"/>
        <item x="15"/>
        <item x="21"/>
        <item x="22"/>
        <item m="1" x="64"/>
        <item m="1" x="67"/>
        <item x="50"/>
        <item x="59"/>
        <item x="3"/>
        <item x="10"/>
        <item x="38"/>
        <item x="47"/>
        <item x="57"/>
        <item x="14"/>
        <item x="5"/>
        <item x="61"/>
        <item x="6"/>
        <item x="24"/>
        <item x="39"/>
        <item m="1" x="73"/>
        <item m="1" x="74"/>
        <item x="40"/>
        <item x="43"/>
        <item x="41"/>
        <item x="42"/>
        <item x="46"/>
        <item x="51"/>
        <item x="23"/>
        <item m="1" x="81"/>
        <item x="49"/>
        <item m="1" x="84"/>
        <item m="1" x="62"/>
        <item m="1" x="63"/>
        <item x="25"/>
        <item m="1" x="77"/>
        <item x="37"/>
        <item m="1" x="66"/>
        <item x="48"/>
        <item x="54"/>
        <item m="1" x="79"/>
        <item m="1" x="82"/>
        <item x="31"/>
        <item m="1" x="83"/>
        <item m="1" x="80"/>
        <item x="13"/>
        <item x="45"/>
        <item m="1" x="78"/>
        <item m="1" x="69"/>
        <item x="26"/>
        <item m="1" x="70"/>
        <item x="27"/>
        <item x="29"/>
        <item x="30"/>
        <item m="1" x="75"/>
        <item m="1" x="76"/>
        <item m="1" x="68"/>
        <item x="52"/>
        <item m="1" x="72"/>
        <item m="1" x="65"/>
        <item x="0"/>
        <item x="2"/>
        <item x="9"/>
        <item x="18"/>
        <item x="28"/>
        <item x="44"/>
        <item x="56"/>
        <item x="58"/>
      </items>
    </pivotField>
    <pivotField compact="0" outline="0" showAll="0" defaultSubtotal="0"/>
    <pivotField axis="axisRow" compact="0" outline="0" showAll="0" defaultSubtotal="0">
      <items count="85">
        <item x="11"/>
        <item x="12"/>
        <item x="17"/>
        <item x="20"/>
        <item x="55"/>
        <item x="60"/>
        <item x="1"/>
        <item x="4"/>
        <item x="33"/>
        <item x="8"/>
        <item x="32"/>
        <item x="7"/>
        <item x="19"/>
        <item x="35"/>
        <item x="16"/>
        <item x="34"/>
        <item x="53"/>
        <item m="1" x="71"/>
        <item x="36"/>
        <item x="15"/>
        <item x="21"/>
        <item x="22"/>
        <item m="1" x="64"/>
        <item m="1" x="67"/>
        <item x="50"/>
        <item x="59"/>
        <item x="3"/>
        <item x="10"/>
        <item x="38"/>
        <item x="47"/>
        <item x="57"/>
        <item x="14"/>
        <item x="5"/>
        <item x="61"/>
        <item x="6"/>
        <item x="24"/>
        <item x="39"/>
        <item m="1" x="73"/>
        <item m="1" x="74"/>
        <item x="40"/>
        <item x="43"/>
        <item x="41"/>
        <item x="42"/>
        <item x="46"/>
        <item x="51"/>
        <item x="23"/>
        <item m="1" x="83"/>
        <item x="49"/>
        <item m="1" x="82"/>
        <item m="1" x="62"/>
        <item m="1" x="63"/>
        <item x="25"/>
        <item m="1" x="77"/>
        <item x="37"/>
        <item m="1" x="66"/>
        <item x="48"/>
        <item x="54"/>
        <item m="1" x="79"/>
        <item m="1" x="84"/>
        <item x="31"/>
        <item m="1" x="80"/>
        <item m="1" x="81"/>
        <item x="13"/>
        <item x="45"/>
        <item m="1" x="78"/>
        <item m="1" x="69"/>
        <item x="26"/>
        <item m="1" x="70"/>
        <item x="27"/>
        <item x="29"/>
        <item x="30"/>
        <item m="1" x="75"/>
        <item m="1" x="76"/>
        <item m="1" x="68"/>
        <item x="52"/>
        <item m="1" x="72"/>
        <item m="1" x="65"/>
        <item x="0"/>
        <item x="2"/>
        <item x="9"/>
        <item x="18"/>
        <item x="28"/>
        <item x="44"/>
        <item x="56"/>
        <item x="58"/>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62">
    <i>
      <x/>
      <x v="7"/>
    </i>
    <i>
      <x v="1"/>
      <x/>
    </i>
    <i>
      <x v="2"/>
      <x v="1"/>
    </i>
    <i>
      <x v="3"/>
      <x v="2"/>
    </i>
    <i>
      <x v="4"/>
      <x v="3"/>
    </i>
    <i>
      <x v="5"/>
      <x v="4"/>
    </i>
    <i>
      <x v="6"/>
      <x v="5"/>
    </i>
    <i>
      <x v="7"/>
      <x v="6"/>
    </i>
    <i>
      <x v="8"/>
      <x v="8"/>
    </i>
    <i>
      <x v="9"/>
      <x v="9"/>
    </i>
    <i>
      <x v="10"/>
      <x v="10"/>
    </i>
    <i>
      <x v="11"/>
      <x v="11"/>
    </i>
    <i>
      <x v="12"/>
      <x v="12"/>
    </i>
    <i>
      <x v="13"/>
      <x v="13"/>
    </i>
    <i>
      <x v="14"/>
      <x v="14"/>
    </i>
    <i>
      <x v="15"/>
      <x v="15"/>
    </i>
    <i>
      <x v="16"/>
      <x v="16"/>
    </i>
    <i>
      <x v="18"/>
      <x v="18"/>
    </i>
    <i>
      <x v="19"/>
      <x v="19"/>
    </i>
    <i>
      <x v="20"/>
      <x v="20"/>
    </i>
    <i>
      <x v="21"/>
      <x v="21"/>
    </i>
    <i>
      <x v="24"/>
      <x v="24"/>
    </i>
    <i>
      <x v="25"/>
      <x v="25"/>
    </i>
    <i>
      <x v="26"/>
      <x v="26"/>
    </i>
    <i>
      <x v="27"/>
      <x v="27"/>
    </i>
    <i>
      <x v="28"/>
      <x v="28"/>
    </i>
    <i>
      <x v="29"/>
      <x v="29"/>
    </i>
    <i>
      <x v="30"/>
      <x v="30"/>
    </i>
    <i>
      <x v="31"/>
      <x v="31"/>
    </i>
    <i>
      <x v="32"/>
      <x v="32"/>
    </i>
    <i>
      <x v="33"/>
      <x v="33"/>
    </i>
    <i>
      <x v="34"/>
      <x v="34"/>
    </i>
    <i>
      <x v="35"/>
      <x v="35"/>
    </i>
    <i>
      <x v="36"/>
      <x v="36"/>
    </i>
    <i>
      <x v="39"/>
      <x v="39"/>
    </i>
    <i>
      <x v="40"/>
      <x v="40"/>
    </i>
    <i>
      <x v="41"/>
      <x v="41"/>
    </i>
    <i>
      <x v="42"/>
      <x v="42"/>
    </i>
    <i>
      <x v="43"/>
      <x v="43"/>
    </i>
    <i>
      <x v="44"/>
      <x v="44"/>
    </i>
    <i>
      <x v="45"/>
      <x v="45"/>
    </i>
    <i>
      <x v="47"/>
      <x v="47"/>
    </i>
    <i>
      <x v="51"/>
      <x v="51"/>
    </i>
    <i>
      <x v="53"/>
      <x v="53"/>
    </i>
    <i>
      <x v="55"/>
      <x v="55"/>
    </i>
    <i>
      <x v="56"/>
      <x v="56"/>
    </i>
    <i>
      <x v="59"/>
      <x v="59"/>
    </i>
    <i>
      <x v="62"/>
      <x v="62"/>
    </i>
    <i>
      <x v="63"/>
      <x v="63"/>
    </i>
    <i>
      <x v="66"/>
      <x v="66"/>
    </i>
    <i>
      <x v="68"/>
      <x v="68"/>
    </i>
    <i>
      <x v="69"/>
      <x v="69"/>
    </i>
    <i>
      <x v="70"/>
      <x v="70"/>
    </i>
    <i>
      <x v="74"/>
      <x v="74"/>
    </i>
    <i>
      <x v="77"/>
      <x v="77"/>
    </i>
    <i>
      <x v="78"/>
      <x v="78"/>
    </i>
    <i>
      <x v="79"/>
      <x v="79"/>
    </i>
    <i>
      <x v="80"/>
      <x v="80"/>
    </i>
    <i>
      <x v="81"/>
      <x v="81"/>
    </i>
    <i>
      <x v="82"/>
      <x v="82"/>
    </i>
    <i>
      <x v="83"/>
      <x v="83"/>
    </i>
    <i>
      <x v="84"/>
      <x v="84"/>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B14E852-58A9-4785-B870-DA815B2981FF}" name="TablaDinámica3" cacheId="25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BA27" firstHeaderRow="1" firstDataRow="3" firstDataCol="2"/>
  <pivotFields count="20">
    <pivotField axis="axisRow" compact="0" outline="0" subtotalTop="0" showAll="0" defaultSubtotal="0">
      <items count="22">
        <item x="0"/>
        <item x="8"/>
        <item x="16"/>
        <item x="12"/>
        <item x="1"/>
        <item x="10"/>
        <item x="2"/>
        <item x="3"/>
        <item x="4"/>
        <item x="5"/>
        <item x="6"/>
        <item x="21"/>
        <item x="9"/>
        <item x="20"/>
        <item x="7"/>
        <item x="11"/>
        <item x="13"/>
        <item x="15"/>
        <item x="14"/>
        <item x="17"/>
        <item x="18"/>
        <item x="19"/>
      </items>
    </pivotField>
    <pivotField compact="0" outline="0" subtotalTop="0" showAll="0" defaultSubtotal="0"/>
    <pivotField axis="axisRow" compact="0" outline="0" subtotalTop="0" showAll="0" defaultSubtotal="0">
      <items count="22">
        <item x="12"/>
        <item x="0"/>
        <item x="8"/>
        <item x="16"/>
        <item x="1"/>
        <item x="10"/>
        <item x="2"/>
        <item x="3"/>
        <item x="4"/>
        <item x="5"/>
        <item x="6"/>
        <item x="21"/>
        <item x="9"/>
        <item x="20"/>
        <item x="7"/>
        <item x="11"/>
        <item x="13"/>
        <item x="15"/>
        <item x="14"/>
        <item x="17"/>
        <item x="18"/>
        <item x="19"/>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22">
    <i>
      <x/>
      <x v="1"/>
    </i>
    <i>
      <x v="1"/>
      <x v="2"/>
    </i>
    <i>
      <x v="2"/>
      <x v="3"/>
    </i>
    <i>
      <x v="3"/>
      <x/>
    </i>
    <i>
      <x v="4"/>
      <x v="4"/>
    </i>
    <i>
      <x v="5"/>
      <x v="5"/>
    </i>
    <i>
      <x v="6"/>
      <x v="6"/>
    </i>
    <i>
      <x v="7"/>
      <x v="7"/>
    </i>
    <i>
      <x v="8"/>
      <x v="8"/>
    </i>
    <i>
      <x v="9"/>
      <x v="9"/>
    </i>
    <i>
      <x v="10"/>
      <x v="10"/>
    </i>
    <i>
      <x v="11"/>
      <x v="11"/>
    </i>
    <i>
      <x v="12"/>
      <x v="12"/>
    </i>
    <i>
      <x v="13"/>
      <x v="13"/>
    </i>
    <i>
      <x v="14"/>
      <x v="14"/>
    </i>
    <i>
      <x v="15"/>
      <x v="15"/>
    </i>
    <i>
      <x v="16"/>
      <x v="16"/>
    </i>
    <i>
      <x v="17"/>
      <x v="17"/>
    </i>
    <i>
      <x v="18"/>
      <x v="18"/>
    </i>
    <i>
      <x v="19"/>
      <x v="19"/>
    </i>
    <i>
      <x v="20"/>
      <x v="20"/>
    </i>
    <i>
      <x v="21"/>
      <x v="21"/>
    </i>
  </rowItems>
  <colFields count="2">
    <field x="3"/>
    <field x="-2"/>
  </colFields>
  <colItems count="24">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25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DA20" firstHeaderRow="1" firstDataRow="3" firstDataCol="2"/>
  <pivotFields count="17">
    <pivotField axis="axisRow" compact="0" outline="0" showAll="0" defaultSubtotal="0">
      <items count="15">
        <item x="0"/>
        <item x="4"/>
        <item x="8"/>
        <item x="13"/>
        <item x="11"/>
        <item x="1"/>
        <item x="7"/>
        <item x="2"/>
        <item x="6"/>
        <item x="3"/>
        <item x="10"/>
        <item x="14"/>
        <item x="5"/>
        <item x="9"/>
        <item x="12"/>
      </items>
    </pivotField>
    <pivotField compact="0" outline="0" showAll="0" defaultSubtotal="0"/>
    <pivotField axis="axisRow" compact="0" outline="0" showAll="0" defaultSubtotal="0">
      <items count="15">
        <item x="0"/>
        <item x="4"/>
        <item x="8"/>
        <item x="13"/>
        <item x="11"/>
        <item x="1"/>
        <item x="7"/>
        <item x="2"/>
        <item x="6"/>
        <item x="3"/>
        <item x="10"/>
        <item x="14"/>
        <item x="5"/>
        <item x="9"/>
        <item x="1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5">
    <i>
      <x/>
      <x/>
    </i>
    <i>
      <x v="1"/>
      <x v="1"/>
    </i>
    <i>
      <x v="2"/>
      <x v="2"/>
    </i>
    <i>
      <x v="3"/>
      <x v="3"/>
    </i>
    <i>
      <x v="4"/>
      <x v="4"/>
    </i>
    <i>
      <x v="5"/>
      <x v="5"/>
    </i>
    <i>
      <x v="6"/>
      <x v="6"/>
    </i>
    <i>
      <x v="7"/>
      <x v="7"/>
    </i>
    <i>
      <x v="8"/>
      <x v="8"/>
    </i>
    <i>
      <x v="9"/>
      <x v="9"/>
    </i>
    <i>
      <x v="10"/>
      <x v="10"/>
    </i>
    <i>
      <x v="11"/>
      <x v="11"/>
    </i>
    <i>
      <x v="12"/>
      <x v="12"/>
    </i>
    <i>
      <x v="13"/>
      <x v="13"/>
    </i>
    <i>
      <x v="14"/>
      <x v="14"/>
    </i>
  </rowItems>
  <colFields count="2">
    <field x="3"/>
    <field x="-2"/>
  </colFields>
  <colItems count="22">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F544"/>
  <sheetViews>
    <sheetView showGridLines="0" workbookViewId="0">
      <selection activeCell="B144" sqref="B144"/>
    </sheetView>
  </sheetViews>
  <sheetFormatPr baseColWidth="10" defaultColWidth="11.42578125" defaultRowHeight="13.5"/>
  <cols>
    <col min="1" max="1" width="6.5703125" style="281" bestFit="1" customWidth="1"/>
    <col min="2" max="2" width="72.28515625" style="281" bestFit="1" customWidth="1"/>
    <col min="3" max="3" width="24.7109375" style="281" bestFit="1" customWidth="1"/>
    <col min="4" max="4" width="14.5703125" style="281" bestFit="1" customWidth="1"/>
    <col min="5" max="5" width="42.7109375" style="281" bestFit="1" customWidth="1"/>
    <col min="6" max="16384" width="11.42578125" style="281"/>
  </cols>
  <sheetData>
    <row r="1" spans="1:6" ht="18">
      <c r="A1" s="389" t="s">
        <v>1362</v>
      </c>
      <c r="B1" s="389"/>
      <c r="C1" s="389"/>
      <c r="D1" s="389"/>
      <c r="E1" s="389"/>
    </row>
    <row r="3" spans="1:6" ht="25.5">
      <c r="A3" s="282" t="s">
        <v>34</v>
      </c>
      <c r="B3" s="282" t="s">
        <v>2</v>
      </c>
      <c r="C3" s="282" t="s">
        <v>1320</v>
      </c>
      <c r="D3" s="282" t="s">
        <v>1394</v>
      </c>
      <c r="E3" s="282" t="s">
        <v>1363</v>
      </c>
    </row>
    <row r="4" spans="1:6">
      <c r="A4" s="283">
        <v>6</v>
      </c>
      <c r="B4" s="284" t="s">
        <v>37</v>
      </c>
      <c r="C4" s="385" t="str">
        <f>+VLOOKUP(A4,'[2]DISTRIBUCIÓN ENTIDAD SEPT. 2023'!$B$8:$G$536,6,FALSE)</f>
        <v>Virginia Huanca</v>
      </c>
      <c r="D4" s="385" t="str">
        <f>+VLOOKUP(C4,[2]Hoja1!$A$2:$B$13,2,FALSE)</f>
        <v>2183333 - 1636</v>
      </c>
      <c r="E4" s="385" t="str">
        <f>+VLOOKUP(C4,[2]Hoja1!$A$2:$C$13,3,FALSE)</f>
        <v>virginia.huanca@economiayfinanzas.gob.bo</v>
      </c>
      <c r="F4" s="281" t="s">
        <v>1506</v>
      </c>
    </row>
    <row r="5" spans="1:6">
      <c r="A5" s="285">
        <v>10</v>
      </c>
      <c r="B5" s="286" t="s">
        <v>38</v>
      </c>
      <c r="C5" s="385" t="str">
        <f>+VLOOKUP(A5,'[2]DISTRIBUCIÓN ENTIDAD SEPT. 2023'!$B$8:$G$536,6,FALSE)</f>
        <v>Emma Ticonipa</v>
      </c>
      <c r="D5" s="385" t="str">
        <f>+VLOOKUP(C5,[2]Hoja1!$A$2:$B$13,2,FALSE)</f>
        <v>2183333 - 1635</v>
      </c>
      <c r="E5" s="385" t="str">
        <f>+VLOOKUP(C5,[2]Hoja1!$A$2:$C$13,3,FALSE)</f>
        <v>emma.ticonipa@economiayfinanzas.gob.bo</v>
      </c>
      <c r="F5" s="281" t="s">
        <v>649</v>
      </c>
    </row>
    <row r="6" spans="1:6">
      <c r="A6" s="285">
        <v>15</v>
      </c>
      <c r="B6" s="286" t="s">
        <v>39</v>
      </c>
      <c r="C6" s="385" t="str">
        <f>+VLOOKUP(A6,'[2]DISTRIBUCIÓN ENTIDAD SEPT. 2023'!$B$8:$G$536,6,FALSE)</f>
        <v>Virginia Callisaya</v>
      </c>
      <c r="D6" s="385" t="str">
        <f>+VLOOKUP(C6,[2]Hoja1!$A$2:$B$13,2,FALSE)</f>
        <v>2183333 - 1645</v>
      </c>
      <c r="E6" s="385" t="str">
        <f>+VLOOKUP(C6,[2]Hoja1!$A$2:$C$13,3,FALSE)</f>
        <v>virginia.callisaya@economiayfinanzas.gob.bo</v>
      </c>
      <c r="F6" s="281" t="s">
        <v>1505</v>
      </c>
    </row>
    <row r="7" spans="1:6">
      <c r="A7" s="285">
        <v>16</v>
      </c>
      <c r="B7" s="286" t="s">
        <v>40</v>
      </c>
      <c r="C7" s="385" t="str">
        <f>+VLOOKUP(A7,'[2]DISTRIBUCIÓN ENTIDAD SEPT. 2023'!$B$8:$G$536,6,FALSE)</f>
        <v>Emma Ticonipa</v>
      </c>
      <c r="D7" s="385" t="str">
        <f>+VLOOKUP(C7,[2]Hoja1!$A$2:$B$13,2,FALSE)</f>
        <v>2183333 - 1635</v>
      </c>
      <c r="E7" s="385" t="str">
        <f>+VLOOKUP(C7,[2]Hoja1!$A$2:$C$13,3,FALSE)</f>
        <v>emma.ticonipa@economiayfinanzas.gob.bo</v>
      </c>
      <c r="F7" s="281" t="s">
        <v>649</v>
      </c>
    </row>
    <row r="8" spans="1:6">
      <c r="A8" s="285">
        <v>20</v>
      </c>
      <c r="B8" s="286" t="s">
        <v>41</v>
      </c>
      <c r="C8" s="385" t="str">
        <f>+VLOOKUP(A8,'[2]DISTRIBUCIÓN ENTIDAD SEPT. 2023'!$B$8:$G$536,6,FALSE)</f>
        <v>Huascar Nova</v>
      </c>
      <c r="D8" s="385" t="str">
        <f>+VLOOKUP(C8,[2]Hoja1!$A$2:$B$13,2,FALSE)</f>
        <v>2183333 - 1651</v>
      </c>
      <c r="E8" s="385" t="str">
        <f>+VLOOKUP(C8,[2]Hoja1!$A$2:$C$13,3,FALSE)</f>
        <v>huascar.nova@economiayfinanzas.gob.bo</v>
      </c>
      <c r="F8" s="281" t="s">
        <v>1502</v>
      </c>
    </row>
    <row r="9" spans="1:6">
      <c r="A9" s="285">
        <v>25</v>
      </c>
      <c r="B9" s="286" t="s">
        <v>42</v>
      </c>
      <c r="C9" s="385" t="str">
        <f>+VLOOKUP(A9,'[2]DISTRIBUCIÓN ENTIDAD SEPT. 2023'!$B$8:$G$536,6,FALSE)</f>
        <v>Judith Machicado</v>
      </c>
      <c r="D9" s="385" t="str">
        <f>+VLOOKUP(C9,[2]Hoja1!$A$2:$B$13,2,FALSE)</f>
        <v>2183333 - 1648</v>
      </c>
      <c r="E9" s="385" t="str">
        <f>+VLOOKUP(C9,[2]Hoja1!$A$2:$C$13,3,FALSE)</f>
        <v>judith.machicado@economiayfinanzas.gob.bo</v>
      </c>
      <c r="F9" s="281" t="s">
        <v>647</v>
      </c>
    </row>
    <row r="10" spans="1:6">
      <c r="A10" s="285">
        <v>30</v>
      </c>
      <c r="B10" s="286" t="s">
        <v>1415</v>
      </c>
      <c r="C10" s="385" t="str">
        <f>+VLOOKUP(A10,'[2]DISTRIBUCIÓN ENTIDAD SEPT. 2023'!$B$8:$G$536,6,FALSE)</f>
        <v>Judith Machicado</v>
      </c>
      <c r="D10" s="385" t="str">
        <f>+VLOOKUP(C10,[2]Hoja1!$A$2:$B$13,2,FALSE)</f>
        <v>2183333 - 1648</v>
      </c>
      <c r="E10" s="385" t="str">
        <f>+VLOOKUP(C10,[2]Hoja1!$A$2:$C$13,3,FALSE)</f>
        <v>judith.machicado@economiayfinanzas.gob.bo</v>
      </c>
      <c r="F10" s="281" t="s">
        <v>647</v>
      </c>
    </row>
    <row r="11" spans="1:6">
      <c r="A11" s="285">
        <v>35</v>
      </c>
      <c r="B11" s="286" t="s">
        <v>43</v>
      </c>
      <c r="C11" s="385" t="str">
        <f>+VLOOKUP(A11,'[2]DISTRIBUCIÓN ENTIDAD SEPT. 2023'!$B$8:$G$536,6,FALSE)</f>
        <v>José Rivas</v>
      </c>
      <c r="D11" s="385" t="str">
        <f>+VLOOKUP(C11,[2]Hoja1!$A$2:$B$13,2,FALSE)</f>
        <v>2183333 - 1632</v>
      </c>
      <c r="E11" s="385" t="str">
        <f>+VLOOKUP(C11,[2]Hoja1!$A$2:$C$13,3,FALSE)</f>
        <v>jose.rivas@economiayfinanzas.gob.bo</v>
      </c>
      <c r="F11" s="281" t="s">
        <v>1504</v>
      </c>
    </row>
    <row r="12" spans="1:6">
      <c r="A12" s="285">
        <v>41</v>
      </c>
      <c r="B12" s="286" t="s">
        <v>44</v>
      </c>
      <c r="C12" s="385" t="str">
        <f>+VLOOKUP(A12,'[2]DISTRIBUCIÓN ENTIDAD SEPT. 2023'!$B$8:$G$536,6,FALSE)</f>
        <v>Virginia Callisaya</v>
      </c>
      <c r="D12" s="385" t="str">
        <f>+VLOOKUP(C12,[2]Hoja1!$A$2:$B$13,2,FALSE)</f>
        <v>2183333 - 1645</v>
      </c>
      <c r="E12" s="385" t="str">
        <f>+VLOOKUP(C12,[2]Hoja1!$A$2:$C$13,3,FALSE)</f>
        <v>virginia.callisaya@economiayfinanzas.gob.bo</v>
      </c>
      <c r="F12" s="281" t="s">
        <v>1505</v>
      </c>
    </row>
    <row r="13" spans="1:6">
      <c r="A13" s="285">
        <v>46</v>
      </c>
      <c r="B13" s="286" t="s">
        <v>1371</v>
      </c>
      <c r="C13" s="385" t="str">
        <f>+VLOOKUP(A13,'[2]DISTRIBUCIÓN ENTIDAD SEPT. 2023'!$B$8:$G$536,6,FALSE)</f>
        <v>Yesenia Apaza</v>
      </c>
      <c r="D13" s="385" t="str">
        <f>+VLOOKUP(C13,[2]Hoja1!$A$2:$B$13,2,FALSE)</f>
        <v>2183333 - 1637</v>
      </c>
      <c r="E13" s="385" t="str">
        <f>+VLOOKUP(C13,[2]Hoja1!$A$2:$C$13,3,FALSE)</f>
        <v>yesenia.apaza@economiayfinanzas.gob.bo</v>
      </c>
      <c r="F13" s="281" t="s">
        <v>642</v>
      </c>
    </row>
    <row r="14" spans="1:6">
      <c r="A14" s="285">
        <v>47</v>
      </c>
      <c r="B14" s="286" t="s">
        <v>45</v>
      </c>
      <c r="C14" s="385" t="str">
        <f>+VLOOKUP(A14,'[2]DISTRIBUCIÓN ENTIDAD SEPT. 2023'!$B$8:$G$536,6,FALSE)</f>
        <v>Rommel Cuba</v>
      </c>
      <c r="D14" s="385" t="str">
        <f>+VLOOKUP(C14,[2]Hoja1!$A$2:$B$13,2,FALSE)</f>
        <v>2183333 - 1649</v>
      </c>
      <c r="E14" s="385" t="str">
        <f>+VLOOKUP(C14,[2]Hoja1!$A$2:$C$13,3,FALSE)</f>
        <v>rommel.cuba@economiayfinanzas.gob.bo</v>
      </c>
      <c r="F14" s="281" t="s">
        <v>668</v>
      </c>
    </row>
    <row r="15" spans="1:6">
      <c r="A15" s="285">
        <v>53</v>
      </c>
      <c r="B15" s="286" t="s">
        <v>1376</v>
      </c>
      <c r="C15" s="385" t="str">
        <f>+VLOOKUP(A15,'[2]DISTRIBUCIÓN ENTIDAD SEPT. 2023'!$B$8:$G$536,6,FALSE)</f>
        <v>Virginia Huanca</v>
      </c>
      <c r="D15" s="385" t="str">
        <f>+VLOOKUP(C15,[2]Hoja1!$A$2:$B$13,2,FALSE)</f>
        <v>2183333 - 1636</v>
      </c>
      <c r="E15" s="385" t="str">
        <f>+VLOOKUP(C15,[2]Hoja1!$A$2:$C$13,3,FALSE)</f>
        <v>virginia.huanca@economiayfinanzas.gob.bo</v>
      </c>
      <c r="F15" s="281" t="s">
        <v>1506</v>
      </c>
    </row>
    <row r="16" spans="1:6">
      <c r="A16" s="285">
        <v>66</v>
      </c>
      <c r="B16" s="286" t="s">
        <v>46</v>
      </c>
      <c r="C16" s="385" t="str">
        <f>+VLOOKUP(A16,'[2]DISTRIBUCIÓN ENTIDAD SEPT. 2023'!$B$8:$G$536,6,FALSE)</f>
        <v>Jorge Vargas</v>
      </c>
      <c r="D16" s="385" t="str">
        <f>+VLOOKUP(C16,[2]Hoja1!$A$2:$B$13,2,FALSE)</f>
        <v>2183333 - 1633</v>
      </c>
      <c r="E16" s="385" t="str">
        <f>+VLOOKUP(C16,[2]Hoja1!$A$2:$C$13,3,FALSE)</f>
        <v>jorge.vargas@economiayfinanzas.gob.bo</v>
      </c>
      <c r="F16" s="281" t="s">
        <v>1503</v>
      </c>
    </row>
    <row r="17" spans="1:6">
      <c r="A17" s="285">
        <v>70</v>
      </c>
      <c r="B17" s="286" t="s">
        <v>47</v>
      </c>
      <c r="C17" s="385" t="str">
        <f>+VLOOKUP(A17,'[2]DISTRIBUCIÓN ENTIDAD SEPT. 2023'!$B$8:$G$536,6,FALSE)</f>
        <v>Belen Espejo</v>
      </c>
      <c r="D17" s="385" t="str">
        <f>+VLOOKUP(C17,[2]Hoja1!$A$2:$B$13,2,FALSE)</f>
        <v>2183333 - 1644</v>
      </c>
      <c r="E17" s="385" t="str">
        <f>+VLOOKUP(C17,[2]Hoja1!$A$2:$C$13,3,FALSE)</f>
        <v>belen.espejo@economiayfinanzas.gob.bo</v>
      </c>
      <c r="F17" s="281" t="s">
        <v>647</v>
      </c>
    </row>
    <row r="18" spans="1:6">
      <c r="A18" s="285">
        <v>76</v>
      </c>
      <c r="B18" s="286" t="s">
        <v>48</v>
      </c>
      <c r="C18" s="385" t="str">
        <f>+VLOOKUP(A18,'[2]DISTRIBUCIÓN ENTIDAD SEPT. 2023'!$B$8:$G$536,6,FALSE)</f>
        <v>Belen Espejo</v>
      </c>
      <c r="D18" s="385" t="str">
        <f>+VLOOKUP(C18,[2]Hoja1!$A$2:$B$13,2,FALSE)</f>
        <v>2183333 - 1644</v>
      </c>
      <c r="E18" s="385" t="str">
        <f>+VLOOKUP(C18,[2]Hoja1!$A$2:$C$13,3,FALSE)</f>
        <v>belen.espejo@economiayfinanzas.gob.bo</v>
      </c>
      <c r="F18" s="281" t="s">
        <v>642</v>
      </c>
    </row>
    <row r="19" spans="1:6">
      <c r="A19" s="285">
        <v>78</v>
      </c>
      <c r="B19" s="286" t="s">
        <v>1372</v>
      </c>
      <c r="C19" s="385" t="str">
        <f>+VLOOKUP(A19,'[2]DISTRIBUCIÓN ENTIDAD SEPT. 2023'!$B$8:$G$536,6,FALSE)</f>
        <v>Yesenia Apaza</v>
      </c>
      <c r="D19" s="385" t="str">
        <f>+VLOOKUP(C19,[2]Hoja1!$A$2:$B$13,2,FALSE)</f>
        <v>2183333 - 1637</v>
      </c>
      <c r="E19" s="385" t="str">
        <f>+VLOOKUP(C19,[2]Hoja1!$A$2:$C$13,3,FALSE)</f>
        <v>yesenia.apaza@economiayfinanzas.gob.bo</v>
      </c>
      <c r="F19" s="281" t="s">
        <v>642</v>
      </c>
    </row>
    <row r="20" spans="1:6">
      <c r="A20" s="285">
        <v>81</v>
      </c>
      <c r="B20" s="286" t="s">
        <v>49</v>
      </c>
      <c r="C20" s="385" t="str">
        <f>+VLOOKUP(A20,'[2]DISTRIBUCIÓN ENTIDAD SEPT. 2023'!$B$8:$G$536,6,FALSE)</f>
        <v>Rommel Cuba</v>
      </c>
      <c r="D20" s="385" t="str">
        <f>+VLOOKUP(C20,[2]Hoja1!$A$2:$B$13,2,FALSE)</f>
        <v>2183333 - 1649</v>
      </c>
      <c r="E20" s="385" t="str">
        <f>+VLOOKUP(C20,[2]Hoja1!$A$2:$C$13,3,FALSE)</f>
        <v>rommel.cuba@economiayfinanzas.gob.bo</v>
      </c>
      <c r="F20" s="281" t="s">
        <v>668</v>
      </c>
    </row>
    <row r="21" spans="1:6">
      <c r="A21" s="285">
        <v>86</v>
      </c>
      <c r="B21" s="286" t="s">
        <v>50</v>
      </c>
      <c r="C21" s="385" t="str">
        <f>+VLOOKUP(A21,'[2]DISTRIBUCIÓN ENTIDAD SEPT. 2023'!$B$8:$G$536,6,FALSE)</f>
        <v>Guadalupe Challco</v>
      </c>
      <c r="D21" s="385" t="str">
        <f>+VLOOKUP(C21,[2]Hoja1!$A$2:$B$13,2,FALSE)</f>
        <v>2183333 - 1640</v>
      </c>
      <c r="E21" s="385" t="str">
        <f>+VLOOKUP(C21,[2]Hoja1!$A$2:$C$13,3,FALSE)</f>
        <v>guadalupe.challco@economiayfinanzas.gob.bo</v>
      </c>
      <c r="F21" s="281" t="s">
        <v>1501</v>
      </c>
    </row>
    <row r="22" spans="1:6">
      <c r="A22" s="285">
        <v>95</v>
      </c>
      <c r="B22" s="286" t="s">
        <v>1416</v>
      </c>
      <c r="C22" s="385" t="str">
        <f>+VLOOKUP(A22,'[2]DISTRIBUCIÓN ENTIDAD SEPT. 2023'!$B$8:$G$536,6,FALSE)</f>
        <v>Huascar Nova</v>
      </c>
      <c r="D22" s="385" t="str">
        <f>+VLOOKUP(C22,[2]Hoja1!$A$2:$B$13,2,FALSE)</f>
        <v>2183333 - 1651</v>
      </c>
      <c r="E22" s="385" t="str">
        <f>+VLOOKUP(C22,[2]Hoja1!$A$2:$C$13,3,FALSE)</f>
        <v>huascar.nova@economiayfinanzas.gob.bo</v>
      </c>
      <c r="F22" s="281" t="s">
        <v>1502</v>
      </c>
    </row>
    <row r="23" spans="1:6">
      <c r="A23" s="285">
        <v>108</v>
      </c>
      <c r="B23" s="286" t="s">
        <v>51</v>
      </c>
      <c r="C23" s="385" t="str">
        <f>+VLOOKUP(A23,'[2]DISTRIBUCIÓN ENTIDAD SEPT. 2023'!$B$8:$G$536,6,FALSE)</f>
        <v>Jorge Vargas</v>
      </c>
      <c r="D23" s="385" t="str">
        <f>+VLOOKUP(C23,[2]Hoja1!$A$2:$B$13,2,FALSE)</f>
        <v>2183333 - 1633</v>
      </c>
      <c r="E23" s="385" t="str">
        <f>+VLOOKUP(C23,[2]Hoja1!$A$2:$C$13,3,FALSE)</f>
        <v>jorge.vargas@economiayfinanzas.gob.bo</v>
      </c>
      <c r="F23" s="281" t="s">
        <v>1503</v>
      </c>
    </row>
    <row r="24" spans="1:6">
      <c r="A24" s="287">
        <v>109</v>
      </c>
      <c r="B24" s="288" t="s">
        <v>1417</v>
      </c>
      <c r="C24" s="385" t="str">
        <f>+VLOOKUP(A24,'[2]DISTRIBUCIÓN ENTIDAD SEPT. 2023'!$B$8:$G$536,6,FALSE)</f>
        <v>Jorge Vargas</v>
      </c>
      <c r="D24" s="385" t="str">
        <f>+VLOOKUP(C24,[2]Hoja1!$A$2:$B$13,2,FALSE)</f>
        <v>2183333 - 1633</v>
      </c>
      <c r="E24" s="385" t="str">
        <f>+VLOOKUP(C24,[2]Hoja1!$A$2:$C$13,3,FALSE)</f>
        <v>jorge.vargas@economiayfinanzas.gob.bo</v>
      </c>
      <c r="F24" s="281" t="s">
        <v>1503</v>
      </c>
    </row>
    <row r="25" spans="1:6">
      <c r="A25" s="285">
        <v>111</v>
      </c>
      <c r="B25" s="286" t="s">
        <v>52</v>
      </c>
      <c r="C25" s="385" t="str">
        <f>+VLOOKUP(A25,'[2]DISTRIBUCIÓN ENTIDAD SEPT. 2023'!$B$8:$G$536,6,FALSE)</f>
        <v>Virginia Callisaya</v>
      </c>
      <c r="D25" s="385" t="str">
        <f>+VLOOKUP(C25,[2]Hoja1!$A$2:$B$13,2,FALSE)</f>
        <v>2183333 - 1645</v>
      </c>
      <c r="E25" s="385" t="str">
        <f>+VLOOKUP(C25,[2]Hoja1!$A$2:$C$13,3,FALSE)</f>
        <v>virginia.callisaya@economiayfinanzas.gob.bo</v>
      </c>
      <c r="F25" s="281" t="s">
        <v>1505</v>
      </c>
    </row>
    <row r="26" spans="1:6">
      <c r="A26" s="285">
        <v>112</v>
      </c>
      <c r="B26" s="288" t="s">
        <v>53</v>
      </c>
      <c r="C26" s="385" t="e">
        <f>+VLOOKUP(A26,'[2]DISTRIBUCIÓN ENTIDAD SEPT. 2023'!$B$8:$G$536,6,FALSE)</f>
        <v>#N/A</v>
      </c>
      <c r="D26" s="385" t="e">
        <f>+VLOOKUP(C26,[2]Hoja1!$A$2:$B$13,2,FALSE)</f>
        <v>#N/A</v>
      </c>
      <c r="E26" s="385" t="e">
        <f>+VLOOKUP(C26,[2]Hoja1!$A$2:$C$13,3,FALSE)</f>
        <v>#N/A</v>
      </c>
    </row>
    <row r="27" spans="1:6">
      <c r="A27" s="285">
        <v>117</v>
      </c>
      <c r="B27" s="286" t="s">
        <v>54</v>
      </c>
      <c r="C27" s="385" t="str">
        <f>+VLOOKUP(A27,'[2]DISTRIBUCIÓN ENTIDAD SEPT. 2023'!$B$8:$G$536,6,FALSE)</f>
        <v>Emma Ticonipa</v>
      </c>
      <c r="D27" s="385" t="str">
        <f>+VLOOKUP(C27,[2]Hoja1!$A$2:$B$13,2,FALSE)</f>
        <v>2183333 - 1635</v>
      </c>
      <c r="E27" s="385" t="str">
        <f>+VLOOKUP(C27,[2]Hoja1!$A$2:$C$13,3,FALSE)</f>
        <v>emma.ticonipa@economiayfinanzas.gob.bo</v>
      </c>
      <c r="F27" s="281" t="s">
        <v>649</v>
      </c>
    </row>
    <row r="28" spans="1:6">
      <c r="A28" s="285">
        <v>119</v>
      </c>
      <c r="B28" s="286" t="s">
        <v>1418</v>
      </c>
      <c r="C28" s="385" t="str">
        <f>+VLOOKUP(A28,'[2]DISTRIBUCIÓN ENTIDAD SEPT. 2023'!$B$8:$G$536,6,FALSE)</f>
        <v>Guadalupe Challco</v>
      </c>
      <c r="D28" s="385" t="str">
        <f>+VLOOKUP(C28,[2]Hoja1!$A$2:$B$13,2,FALSE)</f>
        <v>2183333 - 1640</v>
      </c>
      <c r="E28" s="385" t="str">
        <f>+VLOOKUP(C28,[2]Hoja1!$A$2:$C$13,3,FALSE)</f>
        <v>guadalupe.challco@economiayfinanzas.gob.bo</v>
      </c>
      <c r="F28" s="281" t="s">
        <v>1501</v>
      </c>
    </row>
    <row r="29" spans="1:6">
      <c r="A29" s="285">
        <v>124</v>
      </c>
      <c r="B29" s="286" t="s">
        <v>56</v>
      </c>
      <c r="C29" s="385" t="str">
        <f>+VLOOKUP(A29,'[2]DISTRIBUCIÓN ENTIDAD SEPT. 2023'!$B$8:$G$536,6,FALSE)</f>
        <v>Judith Machicado</v>
      </c>
      <c r="D29" s="385" t="str">
        <f>+VLOOKUP(C29,[2]Hoja1!$A$2:$B$13,2,FALSE)</f>
        <v>2183333 - 1648</v>
      </c>
      <c r="E29" s="385" t="str">
        <f>+VLOOKUP(C29,[2]Hoja1!$A$2:$C$13,3,FALSE)</f>
        <v>judith.machicado@economiayfinanzas.gob.bo</v>
      </c>
      <c r="F29" s="281" t="s">
        <v>647</v>
      </c>
    </row>
    <row r="30" spans="1:6">
      <c r="A30" s="285">
        <v>129</v>
      </c>
      <c r="B30" s="286" t="s">
        <v>57</v>
      </c>
      <c r="C30" s="385" t="str">
        <f>+VLOOKUP(A30,'[2]DISTRIBUCIÓN ENTIDAD SEPT. 2023'!$B$8:$G$536,6,FALSE)</f>
        <v>Guadalupe Challco</v>
      </c>
      <c r="D30" s="385" t="str">
        <f>+VLOOKUP(C30,[2]Hoja1!$A$2:$B$13,2,FALSE)</f>
        <v>2183333 - 1640</v>
      </c>
      <c r="E30" s="385" t="str">
        <f>+VLOOKUP(C30,[2]Hoja1!$A$2:$C$13,3,FALSE)</f>
        <v>guadalupe.challco@economiayfinanzas.gob.bo</v>
      </c>
      <c r="F30" s="281" t="s">
        <v>1501</v>
      </c>
    </row>
    <row r="31" spans="1:6">
      <c r="A31" s="285">
        <v>130</v>
      </c>
      <c r="B31" s="286" t="s">
        <v>58</v>
      </c>
      <c r="C31" s="385" t="str">
        <f>+VLOOKUP(A31,'[2]DISTRIBUCIÓN ENTIDAD SEPT. 2023'!$B$8:$G$536,6,FALSE)</f>
        <v>Jorge Vargas</v>
      </c>
      <c r="D31" s="385" t="str">
        <f>+VLOOKUP(C31,[2]Hoja1!$A$2:$B$13,2,FALSE)</f>
        <v>2183333 - 1633</v>
      </c>
      <c r="E31" s="385" t="str">
        <f>+VLOOKUP(C31,[2]Hoja1!$A$2:$C$13,3,FALSE)</f>
        <v>jorge.vargas@economiayfinanzas.gob.bo</v>
      </c>
      <c r="F31" s="281" t="s">
        <v>1503</v>
      </c>
    </row>
    <row r="32" spans="1:6">
      <c r="A32" s="285">
        <v>132</v>
      </c>
      <c r="B32" s="286" t="s">
        <v>59</v>
      </c>
      <c r="C32" s="385" t="str">
        <f>+VLOOKUP(A32,'[2]DISTRIBUCIÓN ENTIDAD SEPT. 2023'!$B$8:$G$536,6,FALSE)</f>
        <v>Rommel Cuba</v>
      </c>
      <c r="D32" s="385" t="str">
        <f>+VLOOKUP(C32,[2]Hoja1!$A$2:$B$13,2,FALSE)</f>
        <v>2183333 - 1649</v>
      </c>
      <c r="E32" s="385" t="str">
        <f>+VLOOKUP(C32,[2]Hoja1!$A$2:$C$13,3,FALSE)</f>
        <v>rommel.cuba@economiayfinanzas.gob.bo</v>
      </c>
      <c r="F32" s="281" t="s">
        <v>668</v>
      </c>
    </row>
    <row r="33" spans="1:6">
      <c r="A33" s="285">
        <v>133</v>
      </c>
      <c r="B33" s="286" t="s">
        <v>60</v>
      </c>
      <c r="C33" s="385" t="str">
        <f>+VLOOKUP(A33,'[2]DISTRIBUCIÓN ENTIDAD SEPT. 2023'!$B$8:$G$536,6,FALSE)</f>
        <v>Guadalupe Challco</v>
      </c>
      <c r="D33" s="385" t="str">
        <f>+VLOOKUP(C33,[2]Hoja1!$A$2:$B$13,2,FALSE)</f>
        <v>2183333 - 1640</v>
      </c>
      <c r="E33" s="385" t="str">
        <f>+VLOOKUP(C33,[2]Hoja1!$A$2:$C$13,3,FALSE)</f>
        <v>guadalupe.challco@economiayfinanzas.gob.bo</v>
      </c>
      <c r="F33" s="281" t="s">
        <v>1501</v>
      </c>
    </row>
    <row r="34" spans="1:6">
      <c r="A34" s="285">
        <v>134</v>
      </c>
      <c r="B34" s="286" t="s">
        <v>61</v>
      </c>
      <c r="C34" s="385" t="str">
        <f>+VLOOKUP(A34,'[2]DISTRIBUCIÓN ENTIDAD SEPT. 2023'!$B$8:$G$536,6,FALSE)</f>
        <v>Belen Espejo</v>
      </c>
      <c r="D34" s="385" t="str">
        <f>+VLOOKUP(C34,[2]Hoja1!$A$2:$B$13,2,FALSE)</f>
        <v>2183333 - 1644</v>
      </c>
      <c r="E34" s="385" t="str">
        <f>+VLOOKUP(C34,[2]Hoja1!$A$2:$C$13,3,FALSE)</f>
        <v>belen.espejo@economiayfinanzas.gob.bo</v>
      </c>
      <c r="F34" s="281" t="s">
        <v>643</v>
      </c>
    </row>
    <row r="35" spans="1:6">
      <c r="A35" s="285">
        <v>137</v>
      </c>
      <c r="B35" s="286" t="s">
        <v>62</v>
      </c>
      <c r="C35" s="385" t="str">
        <f>+VLOOKUP(A35,'[2]DISTRIBUCIÓN ENTIDAD SEPT. 2023'!$B$8:$G$536,6,FALSE)</f>
        <v>Emma Ticonipa</v>
      </c>
      <c r="D35" s="385" t="str">
        <f>+VLOOKUP(C35,[2]Hoja1!$A$2:$B$13,2,FALSE)</f>
        <v>2183333 - 1635</v>
      </c>
      <c r="E35" s="385" t="str">
        <f>+VLOOKUP(C35,[2]Hoja1!$A$2:$C$13,3,FALSE)</f>
        <v>emma.ticonipa@economiayfinanzas.gob.bo</v>
      </c>
      <c r="F35" s="281" t="s">
        <v>649</v>
      </c>
    </row>
    <row r="36" spans="1:6">
      <c r="A36" s="285">
        <v>138</v>
      </c>
      <c r="B36" s="286" t="s">
        <v>63</v>
      </c>
      <c r="C36" s="385" t="str">
        <f>+VLOOKUP(A36,'[2]DISTRIBUCIÓN ENTIDAD SEPT. 2023'!$B$8:$G$536,6,FALSE)</f>
        <v>Judith Machicado</v>
      </c>
      <c r="D36" s="385" t="str">
        <f>+VLOOKUP(C36,[2]Hoja1!$A$2:$B$13,2,FALSE)</f>
        <v>2183333 - 1648</v>
      </c>
      <c r="E36" s="385" t="str">
        <f>+VLOOKUP(C36,[2]Hoja1!$A$2:$C$13,3,FALSE)</f>
        <v>judith.machicado@economiayfinanzas.gob.bo</v>
      </c>
      <c r="F36" s="281" t="s">
        <v>647</v>
      </c>
    </row>
    <row r="37" spans="1:6">
      <c r="A37" s="287">
        <v>139</v>
      </c>
      <c r="B37" s="288" t="s">
        <v>64</v>
      </c>
      <c r="C37" s="385" t="str">
        <f>+VLOOKUP(A37,'[2]DISTRIBUCIÓN ENTIDAD SEPT. 2023'!$B$8:$G$536,6,FALSE)</f>
        <v>Judith Machicado</v>
      </c>
      <c r="D37" s="385" t="str">
        <f>+VLOOKUP(C37,[2]Hoja1!$A$2:$B$13,2,FALSE)</f>
        <v>2183333 - 1648</v>
      </c>
      <c r="E37" s="385" t="str">
        <f>+VLOOKUP(C37,[2]Hoja1!$A$2:$C$13,3,FALSE)</f>
        <v>judith.machicado@economiayfinanzas.gob.bo</v>
      </c>
      <c r="F37" s="281" t="s">
        <v>647</v>
      </c>
    </row>
    <row r="38" spans="1:6">
      <c r="A38" s="285">
        <v>140</v>
      </c>
      <c r="B38" s="286" t="s">
        <v>1277</v>
      </c>
      <c r="C38" s="385" t="str">
        <f>+VLOOKUP(A38,'[2]DISTRIBUCIÓN ENTIDAD SEPT. 2023'!$B$8:$G$536,6,FALSE)</f>
        <v>Judith Machicado</v>
      </c>
      <c r="D38" s="385" t="str">
        <f>+VLOOKUP(C38,[2]Hoja1!$A$2:$B$13,2,FALSE)</f>
        <v>2183333 - 1648</v>
      </c>
      <c r="E38" s="385" t="str">
        <f>+VLOOKUP(C38,[2]Hoja1!$A$2:$C$13,3,FALSE)</f>
        <v>judith.machicado@economiayfinanzas.gob.bo</v>
      </c>
      <c r="F38" s="281" t="s">
        <v>647</v>
      </c>
    </row>
    <row r="39" spans="1:6">
      <c r="A39" s="285">
        <v>141</v>
      </c>
      <c r="B39" s="286" t="s">
        <v>65</v>
      </c>
      <c r="C39" s="385" t="str">
        <f>+VLOOKUP(A39,'[2]DISTRIBUCIÓN ENTIDAD SEPT. 2023'!$B$8:$G$536,6,FALSE)</f>
        <v>Judith Machicado</v>
      </c>
      <c r="D39" s="385" t="str">
        <f>+VLOOKUP(C39,[2]Hoja1!$A$2:$B$13,2,FALSE)</f>
        <v>2183333 - 1648</v>
      </c>
      <c r="E39" s="385" t="str">
        <f>+VLOOKUP(C39,[2]Hoja1!$A$2:$C$13,3,FALSE)</f>
        <v>judith.machicado@economiayfinanzas.gob.bo</v>
      </c>
      <c r="F39" s="281" t="s">
        <v>647</v>
      </c>
    </row>
    <row r="40" spans="1:6">
      <c r="A40" s="285">
        <v>142</v>
      </c>
      <c r="B40" s="286" t="s">
        <v>66</v>
      </c>
      <c r="C40" s="385" t="str">
        <f>+VLOOKUP(A40,'[2]DISTRIBUCIÓN ENTIDAD SEPT. 2023'!$B$8:$G$536,6,FALSE)</f>
        <v>Judith Machicado</v>
      </c>
      <c r="D40" s="385" t="str">
        <f>+VLOOKUP(C40,[2]Hoja1!$A$2:$B$13,2,FALSE)</f>
        <v>2183333 - 1648</v>
      </c>
      <c r="E40" s="385" t="str">
        <f>+VLOOKUP(C40,[2]Hoja1!$A$2:$C$13,3,FALSE)</f>
        <v>judith.machicado@economiayfinanzas.gob.bo</v>
      </c>
      <c r="F40" s="281" t="s">
        <v>647</v>
      </c>
    </row>
    <row r="41" spans="1:6">
      <c r="A41" s="285">
        <v>143</v>
      </c>
      <c r="B41" s="286" t="s">
        <v>67</v>
      </c>
      <c r="C41" s="385" t="str">
        <f>+VLOOKUP(A41,'[2]DISTRIBUCIÓN ENTIDAD SEPT. 2023'!$B$8:$G$536,6,FALSE)</f>
        <v>Judith Machicado</v>
      </c>
      <c r="D41" s="385" t="str">
        <f>+VLOOKUP(C41,[2]Hoja1!$A$2:$B$13,2,FALSE)</f>
        <v>2183333 - 1648</v>
      </c>
      <c r="E41" s="385" t="str">
        <f>+VLOOKUP(C41,[2]Hoja1!$A$2:$C$13,3,FALSE)</f>
        <v>judith.machicado@economiayfinanzas.gob.bo</v>
      </c>
      <c r="F41" s="281" t="s">
        <v>647</v>
      </c>
    </row>
    <row r="42" spans="1:6">
      <c r="A42" s="285">
        <v>144</v>
      </c>
      <c r="B42" s="286" t="s">
        <v>1278</v>
      </c>
      <c r="C42" s="385" t="str">
        <f>+VLOOKUP(A42,'[2]DISTRIBUCIÓN ENTIDAD SEPT. 2023'!$B$8:$G$536,6,FALSE)</f>
        <v>Judith Machicado</v>
      </c>
      <c r="D42" s="385" t="str">
        <f>+VLOOKUP(C42,[2]Hoja1!$A$2:$B$13,2,FALSE)</f>
        <v>2183333 - 1648</v>
      </c>
      <c r="E42" s="385" t="str">
        <f>+VLOOKUP(C42,[2]Hoja1!$A$2:$C$13,3,FALSE)</f>
        <v>judith.machicado@economiayfinanzas.gob.bo</v>
      </c>
      <c r="F42" s="281" t="s">
        <v>647</v>
      </c>
    </row>
    <row r="43" spans="1:6">
      <c r="A43" s="285">
        <v>145</v>
      </c>
      <c r="B43" s="286" t="s">
        <v>68</v>
      </c>
      <c r="C43" s="385" t="str">
        <f>+VLOOKUP(A43,'[2]DISTRIBUCIÓN ENTIDAD SEPT. 2023'!$B$8:$G$536,6,FALSE)</f>
        <v>Judith Machicado</v>
      </c>
      <c r="D43" s="385" t="str">
        <f>+VLOOKUP(C43,[2]Hoja1!$A$2:$B$13,2,FALSE)</f>
        <v>2183333 - 1648</v>
      </c>
      <c r="E43" s="385" t="str">
        <f>+VLOOKUP(C43,[2]Hoja1!$A$2:$C$13,3,FALSE)</f>
        <v>judith.machicado@economiayfinanzas.gob.bo</v>
      </c>
      <c r="F43" s="281" t="s">
        <v>647</v>
      </c>
    </row>
    <row r="44" spans="1:6">
      <c r="A44" s="285">
        <v>146</v>
      </c>
      <c r="B44" s="286" t="s">
        <v>69</v>
      </c>
      <c r="C44" s="385" t="str">
        <f>+VLOOKUP(A44,'[2]DISTRIBUCIÓN ENTIDAD SEPT. 2023'!$B$8:$G$536,6,FALSE)</f>
        <v>Judith Machicado</v>
      </c>
      <c r="D44" s="385" t="str">
        <f>+VLOOKUP(C44,[2]Hoja1!$A$2:$B$13,2,FALSE)</f>
        <v>2183333 - 1648</v>
      </c>
      <c r="E44" s="385" t="str">
        <f>+VLOOKUP(C44,[2]Hoja1!$A$2:$C$13,3,FALSE)</f>
        <v>judith.machicado@economiayfinanzas.gob.bo</v>
      </c>
      <c r="F44" s="281" t="s">
        <v>647</v>
      </c>
    </row>
    <row r="45" spans="1:6">
      <c r="A45" s="285">
        <v>147</v>
      </c>
      <c r="B45" s="286" t="s">
        <v>1239</v>
      </c>
      <c r="C45" s="385" t="str">
        <f>+VLOOKUP(A45,'[2]DISTRIBUCIÓN ENTIDAD SEPT. 2023'!$B$8:$G$536,6,FALSE)</f>
        <v>Judith Machicado</v>
      </c>
      <c r="D45" s="385" t="str">
        <f>+VLOOKUP(C45,[2]Hoja1!$A$2:$B$13,2,FALSE)</f>
        <v>2183333 - 1648</v>
      </c>
      <c r="E45" s="385" t="str">
        <f>+VLOOKUP(C45,[2]Hoja1!$A$2:$C$13,3,FALSE)</f>
        <v>judith.machicado@economiayfinanzas.gob.bo</v>
      </c>
      <c r="F45" s="281" t="s">
        <v>647</v>
      </c>
    </row>
    <row r="46" spans="1:6">
      <c r="A46" s="285">
        <v>148</v>
      </c>
      <c r="B46" s="286" t="s">
        <v>70</v>
      </c>
      <c r="C46" s="385" t="str">
        <f>+VLOOKUP(A46,'[2]DISTRIBUCIÓN ENTIDAD SEPT. 2023'!$B$8:$G$536,6,FALSE)</f>
        <v>Judith Machicado</v>
      </c>
      <c r="D46" s="385" t="str">
        <f>+VLOOKUP(C46,[2]Hoja1!$A$2:$B$13,2,FALSE)</f>
        <v>2183333 - 1648</v>
      </c>
      <c r="E46" s="385" t="str">
        <f>+VLOOKUP(C46,[2]Hoja1!$A$2:$C$13,3,FALSE)</f>
        <v>judith.machicado@economiayfinanzas.gob.bo</v>
      </c>
      <c r="F46" s="281" t="s">
        <v>647</v>
      </c>
    </row>
    <row r="47" spans="1:6">
      <c r="A47" s="285">
        <v>150</v>
      </c>
      <c r="B47" s="286" t="s">
        <v>71</v>
      </c>
      <c r="C47" s="385" t="str">
        <f>+VLOOKUP(A47,'[2]DISTRIBUCIÓN ENTIDAD SEPT. 2023'!$B$8:$G$536,6,FALSE)</f>
        <v>Judith Machicado</v>
      </c>
      <c r="D47" s="385" t="str">
        <f>+VLOOKUP(C47,[2]Hoja1!$A$2:$B$13,2,FALSE)</f>
        <v>2183333 - 1648</v>
      </c>
      <c r="E47" s="385" t="str">
        <f>+VLOOKUP(C47,[2]Hoja1!$A$2:$C$13,3,FALSE)</f>
        <v>judith.machicado@economiayfinanzas.gob.bo</v>
      </c>
      <c r="F47" s="281" t="s">
        <v>647</v>
      </c>
    </row>
    <row r="48" spans="1:6">
      <c r="A48" s="285">
        <v>152</v>
      </c>
      <c r="B48" s="286" t="s">
        <v>1419</v>
      </c>
      <c r="C48" s="385" t="str">
        <f>+VLOOKUP(A48,'[2]DISTRIBUCIÓN ENTIDAD SEPT. 2023'!$B$8:$G$536,6,FALSE)</f>
        <v>Emma Ticonipa</v>
      </c>
      <c r="D48" s="385" t="str">
        <f>+VLOOKUP(C48,[2]Hoja1!$A$2:$B$13,2,FALSE)</f>
        <v>2183333 - 1635</v>
      </c>
      <c r="E48" s="385" t="str">
        <f>+VLOOKUP(C48,[2]Hoja1!$A$2:$C$13,3,FALSE)</f>
        <v>emma.ticonipa@economiayfinanzas.gob.bo</v>
      </c>
      <c r="F48" s="281" t="s">
        <v>649</v>
      </c>
    </row>
    <row r="49" spans="1:6">
      <c r="A49" s="285">
        <v>153</v>
      </c>
      <c r="B49" s="286" t="s">
        <v>1420</v>
      </c>
      <c r="C49" s="385" t="str">
        <f>+VLOOKUP(A49,'[2]DISTRIBUCIÓN ENTIDAD SEPT. 2023'!$B$8:$G$536,6,FALSE)</f>
        <v>Emma Ticonipa</v>
      </c>
      <c r="D49" s="385" t="str">
        <f>+VLOOKUP(C49,[2]Hoja1!$A$2:$B$13,2,FALSE)</f>
        <v>2183333 - 1635</v>
      </c>
      <c r="E49" s="385" t="str">
        <f>+VLOOKUP(C49,[2]Hoja1!$A$2:$C$13,3,FALSE)</f>
        <v>emma.ticonipa@economiayfinanzas.gob.bo</v>
      </c>
      <c r="F49" s="281" t="s">
        <v>649</v>
      </c>
    </row>
    <row r="50" spans="1:6">
      <c r="A50" s="285">
        <v>154</v>
      </c>
      <c r="B50" s="286" t="s">
        <v>74</v>
      </c>
      <c r="C50" s="385" t="str">
        <f>+VLOOKUP(A50,'[2]DISTRIBUCIÓN ENTIDAD SEPT. 2023'!$B$8:$G$536,6,FALSE)</f>
        <v>Huascar Nova</v>
      </c>
      <c r="D50" s="385" t="str">
        <f>+VLOOKUP(C50,[2]Hoja1!$A$2:$B$13,2,FALSE)</f>
        <v>2183333 - 1651</v>
      </c>
      <c r="E50" s="385" t="str">
        <f>+VLOOKUP(C50,[2]Hoja1!$A$2:$C$13,3,FALSE)</f>
        <v>huascar.nova@economiayfinanzas.gob.bo</v>
      </c>
      <c r="F50" s="281" t="s">
        <v>1502</v>
      </c>
    </row>
    <row r="51" spans="1:6">
      <c r="A51" s="285">
        <v>155</v>
      </c>
      <c r="B51" s="286" t="s">
        <v>75</v>
      </c>
      <c r="C51" s="385" t="str">
        <f>+VLOOKUP(A51,'[2]DISTRIBUCIÓN ENTIDAD SEPT. 2023'!$B$8:$G$536,6,FALSE)</f>
        <v>Guadalupe Challco</v>
      </c>
      <c r="D51" s="385" t="str">
        <f>+VLOOKUP(C51,[2]Hoja1!$A$2:$B$13,2,FALSE)</f>
        <v>2183333 - 1640</v>
      </c>
      <c r="E51" s="385" t="str">
        <f>+VLOOKUP(C51,[2]Hoja1!$A$2:$C$13,3,FALSE)</f>
        <v>guadalupe.challco@economiayfinanzas.gob.bo</v>
      </c>
      <c r="F51" s="281" t="s">
        <v>1501</v>
      </c>
    </row>
    <row r="52" spans="1:6">
      <c r="A52" s="285">
        <v>156</v>
      </c>
      <c r="B52" s="286" t="s">
        <v>76</v>
      </c>
      <c r="C52" s="385" t="str">
        <f>+VLOOKUP(A52,'[2]DISTRIBUCIÓN ENTIDAD SEPT. 2023'!$B$8:$G$536,6,FALSE)</f>
        <v>Huascar Nova</v>
      </c>
      <c r="D52" s="385" t="str">
        <f>+VLOOKUP(C52,[2]Hoja1!$A$2:$B$13,2,FALSE)</f>
        <v>2183333 - 1651</v>
      </c>
      <c r="E52" s="385" t="str">
        <f>+VLOOKUP(C52,[2]Hoja1!$A$2:$C$13,3,FALSE)</f>
        <v>huascar.nova@economiayfinanzas.gob.bo</v>
      </c>
      <c r="F52" s="281" t="s">
        <v>1502</v>
      </c>
    </row>
    <row r="53" spans="1:6">
      <c r="A53" s="285">
        <v>159</v>
      </c>
      <c r="B53" s="286" t="s">
        <v>1421</v>
      </c>
      <c r="C53" s="385" t="str">
        <f>+VLOOKUP(A53,'[2]DISTRIBUCIÓN ENTIDAD SEPT. 2023'!$B$8:$G$536,6,FALSE)</f>
        <v>Huascar Nova</v>
      </c>
      <c r="D53" s="385" t="str">
        <f>+VLOOKUP(C53,[2]Hoja1!$A$2:$B$13,2,FALSE)</f>
        <v>2183333 - 1651</v>
      </c>
      <c r="E53" s="385" t="str">
        <f>+VLOOKUP(C53,[2]Hoja1!$A$2:$C$13,3,FALSE)</f>
        <v>huascar.nova@economiayfinanzas.gob.bo</v>
      </c>
      <c r="F53" s="281" t="s">
        <v>1502</v>
      </c>
    </row>
    <row r="54" spans="1:6">
      <c r="A54" s="285">
        <v>163</v>
      </c>
      <c r="B54" s="286" t="s">
        <v>78</v>
      </c>
      <c r="C54" s="385" t="str">
        <f>+VLOOKUP(A54,'[2]DISTRIBUCIÓN ENTIDAD SEPT. 2023'!$B$8:$G$536,6,FALSE)</f>
        <v>Rommel Cuba</v>
      </c>
      <c r="D54" s="385" t="str">
        <f>+VLOOKUP(C54,[2]Hoja1!$A$2:$B$13,2,FALSE)</f>
        <v>2183333 - 1649</v>
      </c>
      <c r="E54" s="385" t="str">
        <f>+VLOOKUP(C54,[2]Hoja1!$A$2:$C$13,3,FALSE)</f>
        <v>rommel.cuba@economiayfinanzas.gob.bo</v>
      </c>
      <c r="F54" s="281" t="s">
        <v>668</v>
      </c>
    </row>
    <row r="55" spans="1:6">
      <c r="A55" s="285">
        <v>169</v>
      </c>
      <c r="B55" s="286" t="s">
        <v>79</v>
      </c>
      <c r="C55" s="385" t="str">
        <f>+VLOOKUP(A55,'[2]DISTRIBUCIÓN ENTIDAD SEPT. 2023'!$B$8:$G$536,6,FALSE)</f>
        <v>Emma Ticonipa</v>
      </c>
      <c r="D55" s="385" t="str">
        <f>+VLOOKUP(C55,[2]Hoja1!$A$2:$B$13,2,FALSE)</f>
        <v>2183333 - 1635</v>
      </c>
      <c r="E55" s="385" t="str">
        <f>+VLOOKUP(C55,[2]Hoja1!$A$2:$C$13,3,FALSE)</f>
        <v>emma.ticonipa@economiayfinanzas.gob.bo</v>
      </c>
      <c r="F55" s="281" t="s">
        <v>649</v>
      </c>
    </row>
    <row r="56" spans="1:6">
      <c r="A56" s="285">
        <v>170</v>
      </c>
      <c r="B56" s="286" t="s">
        <v>80</v>
      </c>
      <c r="C56" s="385" t="e">
        <f>+VLOOKUP(A56,'[2]DISTRIBUCIÓN ENTIDAD SEPT. 2023'!$B$8:$G$536,6,FALSE)</f>
        <v>#N/A</v>
      </c>
      <c r="D56" s="385" t="e">
        <f>+VLOOKUP(C56,[2]Hoja1!$A$2:$B$13,2,FALSE)</f>
        <v>#N/A</v>
      </c>
      <c r="E56" s="385" t="e">
        <f>+VLOOKUP(C56,[2]Hoja1!$A$2:$C$13,3,FALSE)</f>
        <v>#N/A</v>
      </c>
    </row>
    <row r="57" spans="1:6">
      <c r="A57" s="287">
        <v>190</v>
      </c>
      <c r="B57" s="288" t="s">
        <v>1422</v>
      </c>
      <c r="C57" s="385" t="str">
        <f>+VLOOKUP(A57,'[2]DISTRIBUCIÓN ENTIDAD SEPT. 2023'!$B$8:$G$536,6,FALSE)</f>
        <v>Huascar Nova</v>
      </c>
      <c r="D57" s="385" t="str">
        <f>+VLOOKUP(C57,[2]Hoja1!$A$2:$B$13,2,FALSE)</f>
        <v>2183333 - 1651</v>
      </c>
      <c r="E57" s="385" t="str">
        <f>+VLOOKUP(C57,[2]Hoja1!$A$2:$C$13,3,FALSE)</f>
        <v>huascar.nova@economiayfinanzas.gob.bo</v>
      </c>
      <c r="F57" s="281" t="s">
        <v>1502</v>
      </c>
    </row>
    <row r="58" spans="1:6">
      <c r="A58" s="285">
        <v>192</v>
      </c>
      <c r="B58" s="286" t="s">
        <v>1423</v>
      </c>
      <c r="C58" s="385" t="str">
        <f>+VLOOKUP(A58,'[2]DISTRIBUCIÓN ENTIDAD SEPT. 2023'!$B$8:$G$536,6,FALSE)</f>
        <v>Virginia Huanca</v>
      </c>
      <c r="D58" s="385" t="str">
        <f>+VLOOKUP(C58,[2]Hoja1!$A$2:$B$13,2,FALSE)</f>
        <v>2183333 - 1636</v>
      </c>
      <c r="E58" s="385" t="str">
        <f>+VLOOKUP(C58,[2]Hoja1!$A$2:$C$13,3,FALSE)</f>
        <v>virginia.huanca@economiayfinanzas.gob.bo</v>
      </c>
      <c r="F58" s="281" t="s">
        <v>1506</v>
      </c>
    </row>
    <row r="59" spans="1:6">
      <c r="A59" s="285">
        <v>197</v>
      </c>
      <c r="B59" s="286" t="s">
        <v>1424</v>
      </c>
      <c r="C59" s="385" t="str">
        <f>+VLOOKUP(A59,'[2]DISTRIBUCIÓN ENTIDAD SEPT. 2023'!$B$8:$G$536,6,FALSE)</f>
        <v>Yesenia Apaza</v>
      </c>
      <c r="D59" s="385" t="str">
        <f>+VLOOKUP(C59,[2]Hoja1!$A$2:$B$13,2,FALSE)</f>
        <v>2183333 - 1637</v>
      </c>
      <c r="E59" s="385" t="str">
        <f>+VLOOKUP(C59,[2]Hoja1!$A$2:$C$13,3,FALSE)</f>
        <v>yesenia.apaza@economiayfinanzas.gob.bo</v>
      </c>
      <c r="F59" s="281" t="s">
        <v>642</v>
      </c>
    </row>
    <row r="60" spans="1:6">
      <c r="A60" s="285">
        <v>200</v>
      </c>
      <c r="B60" s="286" t="s">
        <v>84</v>
      </c>
      <c r="C60" s="385" t="str">
        <f>+VLOOKUP(A60,'[2]DISTRIBUCIÓN ENTIDAD SEPT. 2023'!$B$8:$G$536,6,FALSE)</f>
        <v>José Rivas</v>
      </c>
      <c r="D60" s="385" t="str">
        <f>+VLOOKUP(C60,[2]Hoja1!$A$2:$B$13,2,FALSE)</f>
        <v>2183333 - 1632</v>
      </c>
      <c r="E60" s="385" t="str">
        <f>+VLOOKUP(C60,[2]Hoja1!$A$2:$C$13,3,FALSE)</f>
        <v>jose.rivas@economiayfinanzas.gob.bo</v>
      </c>
      <c r="F60" s="281" t="s">
        <v>1504</v>
      </c>
    </row>
    <row r="61" spans="1:6">
      <c r="A61" s="285">
        <v>201</v>
      </c>
      <c r="B61" s="286" t="s">
        <v>1425</v>
      </c>
      <c r="C61" s="385" t="str">
        <f>+VLOOKUP(A61,'[2]DISTRIBUCIÓN ENTIDAD SEPT. 2023'!$B$8:$G$536,6,FALSE)</f>
        <v>Jorge Vargas</v>
      </c>
      <c r="D61" s="385" t="str">
        <f>+VLOOKUP(C61,[2]Hoja1!$A$2:$B$13,2,FALSE)</f>
        <v>2183333 - 1633</v>
      </c>
      <c r="E61" s="385" t="str">
        <f>+VLOOKUP(C61,[2]Hoja1!$A$2:$C$13,3,FALSE)</f>
        <v>jorge.vargas@economiayfinanzas.gob.bo</v>
      </c>
      <c r="F61" s="281" t="s">
        <v>1503</v>
      </c>
    </row>
    <row r="62" spans="1:6">
      <c r="A62" s="285">
        <v>203</v>
      </c>
      <c r="B62" s="286" t="s">
        <v>86</v>
      </c>
      <c r="C62" s="385" t="str">
        <f>+VLOOKUP(A62,'[2]DISTRIBUCIÓN ENTIDAD SEPT. 2023'!$B$8:$G$536,6,FALSE)</f>
        <v>Virginia Callisaya</v>
      </c>
      <c r="D62" s="385" t="str">
        <f>+VLOOKUP(C62,[2]Hoja1!$A$2:$B$13,2,FALSE)</f>
        <v>2183333 - 1645</v>
      </c>
      <c r="E62" s="385" t="str">
        <f>+VLOOKUP(C62,[2]Hoja1!$A$2:$C$13,3,FALSE)</f>
        <v>virginia.callisaya@economiayfinanzas.gob.bo</v>
      </c>
      <c r="F62" s="281" t="s">
        <v>1505</v>
      </c>
    </row>
    <row r="63" spans="1:6">
      <c r="A63" s="285">
        <v>206</v>
      </c>
      <c r="B63" s="286" t="s">
        <v>87</v>
      </c>
      <c r="C63" s="385" t="str">
        <f>+VLOOKUP(A63,'[2]DISTRIBUCIÓN ENTIDAD SEPT. 2023'!$B$8:$G$536,6,FALSE)</f>
        <v>Virginia Callisaya</v>
      </c>
      <c r="D63" s="385" t="str">
        <f>+VLOOKUP(C63,[2]Hoja1!$A$2:$B$13,2,FALSE)</f>
        <v>2183333 - 1645</v>
      </c>
      <c r="E63" s="385" t="str">
        <f>+VLOOKUP(C63,[2]Hoja1!$A$2:$C$13,3,FALSE)</f>
        <v>virginia.callisaya@economiayfinanzas.gob.bo</v>
      </c>
      <c r="F63" s="281" t="s">
        <v>1505</v>
      </c>
    </row>
    <row r="64" spans="1:6">
      <c r="A64" s="285">
        <v>210</v>
      </c>
      <c r="B64" s="286" t="s">
        <v>89</v>
      </c>
      <c r="C64" s="385" t="str">
        <f>+VLOOKUP(A64,'[2]DISTRIBUCIÓN ENTIDAD SEPT. 2023'!$B$8:$G$536,6,FALSE)</f>
        <v>Belen Espejo</v>
      </c>
      <c r="D64" s="385" t="str">
        <f>+VLOOKUP(C64,[2]Hoja1!$A$2:$B$13,2,FALSE)</f>
        <v>2183333 - 1644</v>
      </c>
      <c r="E64" s="385" t="str">
        <f>+VLOOKUP(C64,[2]Hoja1!$A$2:$C$13,3,FALSE)</f>
        <v>belen.espejo@economiayfinanzas.gob.bo</v>
      </c>
      <c r="F64" s="281" t="s">
        <v>1505</v>
      </c>
    </row>
    <row r="65" spans="1:6">
      <c r="A65" s="285">
        <v>212</v>
      </c>
      <c r="B65" s="286" t="s">
        <v>90</v>
      </c>
      <c r="C65" s="385" t="str">
        <f>+VLOOKUP(A65,'[2]DISTRIBUCIÓN ENTIDAD SEPT. 2023'!$B$8:$G$536,6,FALSE)</f>
        <v>Judith Machicado</v>
      </c>
      <c r="D65" s="385" t="str">
        <f>+VLOOKUP(C65,[2]Hoja1!$A$2:$B$13,2,FALSE)</f>
        <v>2183333 - 1648</v>
      </c>
      <c r="E65" s="385" t="str">
        <f>+VLOOKUP(C65,[2]Hoja1!$A$2:$C$13,3,FALSE)</f>
        <v>judith.machicado@economiayfinanzas.gob.bo</v>
      </c>
      <c r="F65" s="281" t="s">
        <v>647</v>
      </c>
    </row>
    <row r="66" spans="1:6">
      <c r="A66" s="285">
        <v>213</v>
      </c>
      <c r="B66" s="286" t="s">
        <v>91</v>
      </c>
      <c r="C66" s="385" t="str">
        <f>+VLOOKUP(A66,'[2]DISTRIBUCIÓN ENTIDAD SEPT. 2023'!$B$8:$G$536,6,FALSE)</f>
        <v>Virginia Huanca</v>
      </c>
      <c r="D66" s="385" t="str">
        <f>+VLOOKUP(C66,[2]Hoja1!$A$2:$B$13,2,FALSE)</f>
        <v>2183333 - 1636</v>
      </c>
      <c r="E66" s="385" t="str">
        <f>+VLOOKUP(C66,[2]Hoja1!$A$2:$C$13,3,FALSE)</f>
        <v>virginia.huanca@economiayfinanzas.gob.bo</v>
      </c>
      <c r="F66" s="281" t="s">
        <v>1506</v>
      </c>
    </row>
    <row r="67" spans="1:6">
      <c r="A67" s="285">
        <v>221</v>
      </c>
      <c r="B67" s="286" t="s">
        <v>1426</v>
      </c>
      <c r="C67" s="385" t="str">
        <f>+VLOOKUP(A67,'[2]DISTRIBUCIÓN ENTIDAD SEPT. 2023'!$B$8:$G$536,6,FALSE)</f>
        <v>Virginia Huanca</v>
      </c>
      <c r="D67" s="385" t="str">
        <f>+VLOOKUP(C67,[2]Hoja1!$A$2:$B$13,2,FALSE)</f>
        <v>2183333 - 1636</v>
      </c>
      <c r="E67" s="385" t="str">
        <f>+VLOOKUP(C67,[2]Hoja1!$A$2:$C$13,3,FALSE)</f>
        <v>virginia.huanca@economiayfinanzas.gob.bo</v>
      </c>
      <c r="F67" s="281" t="s">
        <v>1506</v>
      </c>
    </row>
    <row r="68" spans="1:6">
      <c r="A68" s="285">
        <v>222</v>
      </c>
      <c r="B68" s="286" t="s">
        <v>93</v>
      </c>
      <c r="C68" s="385" t="str">
        <f>+VLOOKUP(A68,'[2]DISTRIBUCIÓN ENTIDAD SEPT. 2023'!$B$8:$G$536,6,FALSE)</f>
        <v>Yesenia Apaza</v>
      </c>
      <c r="D68" s="385" t="str">
        <f>+VLOOKUP(C68,[2]Hoja1!$A$2:$B$13,2,FALSE)</f>
        <v>2183333 - 1637</v>
      </c>
      <c r="E68" s="385" t="str">
        <f>+VLOOKUP(C68,[2]Hoja1!$A$2:$C$13,3,FALSE)</f>
        <v>yesenia.apaza@economiayfinanzas.gob.bo</v>
      </c>
      <c r="F68" s="281" t="s">
        <v>642</v>
      </c>
    </row>
    <row r="69" spans="1:6">
      <c r="A69" s="285">
        <v>223</v>
      </c>
      <c r="B69" s="286" t="s">
        <v>94</v>
      </c>
      <c r="C69" s="385" t="str">
        <f>+VLOOKUP(A69,'[2]DISTRIBUCIÓN ENTIDAD SEPT. 2023'!$B$8:$G$536,6,FALSE)</f>
        <v>Judith Machicado</v>
      </c>
      <c r="D69" s="385" t="str">
        <f>+VLOOKUP(C69,[2]Hoja1!$A$2:$B$13,2,FALSE)</f>
        <v>2183333 - 1648</v>
      </c>
      <c r="E69" s="385" t="str">
        <f>+VLOOKUP(C69,[2]Hoja1!$A$2:$C$13,3,FALSE)</f>
        <v>judith.machicado@economiayfinanzas.gob.bo</v>
      </c>
      <c r="F69" s="281" t="s">
        <v>647</v>
      </c>
    </row>
    <row r="70" spans="1:6">
      <c r="A70" s="285">
        <v>224</v>
      </c>
      <c r="B70" s="286" t="s">
        <v>95</v>
      </c>
      <c r="C70" s="385" t="str">
        <f>+VLOOKUP(A70,'[2]DISTRIBUCIÓN ENTIDAD SEPT. 2023'!$B$8:$G$536,6,FALSE)</f>
        <v>Jorge Vargas</v>
      </c>
      <c r="D70" s="385" t="str">
        <f>+VLOOKUP(C70,[2]Hoja1!$A$2:$B$13,2,FALSE)</f>
        <v>2183333 - 1633</v>
      </c>
      <c r="E70" s="385" t="str">
        <f>+VLOOKUP(C70,[2]Hoja1!$A$2:$C$13,3,FALSE)</f>
        <v>jorge.vargas@economiayfinanzas.gob.bo</v>
      </c>
      <c r="F70" s="281" t="s">
        <v>1503</v>
      </c>
    </row>
    <row r="71" spans="1:6">
      <c r="A71" s="285">
        <v>225</v>
      </c>
      <c r="B71" s="286" t="s">
        <v>1427</v>
      </c>
      <c r="C71" s="385" t="str">
        <f>+VLOOKUP(A71,'[2]DISTRIBUCIÓN ENTIDAD SEPT. 2023'!$B$8:$G$536,6,FALSE)</f>
        <v>Guadalupe Challco</v>
      </c>
      <c r="D71" s="385" t="str">
        <f>+VLOOKUP(C71,[2]Hoja1!$A$2:$B$13,2,FALSE)</f>
        <v>2183333 - 1640</v>
      </c>
      <c r="E71" s="385" t="str">
        <f>+VLOOKUP(C71,[2]Hoja1!$A$2:$C$13,3,FALSE)</f>
        <v>guadalupe.challco@economiayfinanzas.gob.bo</v>
      </c>
      <c r="F71" s="281" t="s">
        <v>1501</v>
      </c>
    </row>
    <row r="72" spans="1:6">
      <c r="A72" s="285">
        <v>226</v>
      </c>
      <c r="B72" s="286" t="s">
        <v>97</v>
      </c>
      <c r="C72" s="385" t="str">
        <f>+VLOOKUP(A72,'[2]DISTRIBUCIÓN ENTIDAD SEPT. 2023'!$B$8:$G$536,6,FALSE)</f>
        <v>Virginia Huanca</v>
      </c>
      <c r="D72" s="385" t="str">
        <f>+VLOOKUP(C72,[2]Hoja1!$A$2:$B$13,2,FALSE)</f>
        <v>2183333 - 1636</v>
      </c>
      <c r="E72" s="385" t="str">
        <f>+VLOOKUP(C72,[2]Hoja1!$A$2:$C$13,3,FALSE)</f>
        <v>virginia.huanca@economiayfinanzas.gob.bo</v>
      </c>
      <c r="F72" s="281" t="s">
        <v>1506</v>
      </c>
    </row>
    <row r="73" spans="1:6">
      <c r="A73" s="285">
        <v>227</v>
      </c>
      <c r="B73" s="286" t="s">
        <v>98</v>
      </c>
      <c r="C73" s="385" t="str">
        <f>+VLOOKUP(A73,'[2]DISTRIBUCIÓN ENTIDAD SEPT. 2023'!$B$8:$G$536,6,FALSE)</f>
        <v>Virginia Huanca</v>
      </c>
      <c r="D73" s="385" t="str">
        <f>+VLOOKUP(C73,[2]Hoja1!$A$2:$B$13,2,FALSE)</f>
        <v>2183333 - 1636</v>
      </c>
      <c r="E73" s="385" t="str">
        <f>+VLOOKUP(C73,[2]Hoja1!$A$2:$C$13,3,FALSE)</f>
        <v>virginia.huanca@economiayfinanzas.gob.bo</v>
      </c>
      <c r="F73" s="281" t="s">
        <v>1506</v>
      </c>
    </row>
    <row r="74" spans="1:6">
      <c r="A74" s="285">
        <v>234</v>
      </c>
      <c r="B74" s="286" t="s">
        <v>1428</v>
      </c>
      <c r="C74" s="385" t="str">
        <f>+VLOOKUP(A74,'[2]DISTRIBUCIÓN ENTIDAD SEPT. 2023'!$B$8:$G$536,6,FALSE)</f>
        <v>Virginia Callisaya</v>
      </c>
      <c r="D74" s="385" t="str">
        <f>+VLOOKUP(C74,[2]Hoja1!$A$2:$B$13,2,FALSE)</f>
        <v>2183333 - 1645</v>
      </c>
      <c r="E74" s="385" t="str">
        <f>+VLOOKUP(C74,[2]Hoja1!$A$2:$C$13,3,FALSE)</f>
        <v>virginia.callisaya@economiayfinanzas.gob.bo</v>
      </c>
      <c r="F74" s="281" t="s">
        <v>1505</v>
      </c>
    </row>
    <row r="75" spans="1:6">
      <c r="A75" s="285">
        <v>243</v>
      </c>
      <c r="B75" s="286" t="s">
        <v>99</v>
      </c>
      <c r="C75" s="385" t="str">
        <f>+VLOOKUP(A75,'[2]DISTRIBUCIÓN ENTIDAD SEPT. 2023'!$B$8:$G$536,6,FALSE)</f>
        <v>Virginia Callisaya</v>
      </c>
      <c r="D75" s="385" t="str">
        <f>+VLOOKUP(C75,[2]Hoja1!$A$2:$B$13,2,FALSE)</f>
        <v>2183333 - 1645</v>
      </c>
      <c r="E75" s="385" t="str">
        <f>+VLOOKUP(C75,[2]Hoja1!$A$2:$C$13,3,FALSE)</f>
        <v>virginia.callisaya@economiayfinanzas.gob.bo</v>
      </c>
      <c r="F75" s="281" t="s">
        <v>1505</v>
      </c>
    </row>
    <row r="76" spans="1:6">
      <c r="A76" s="285">
        <v>244</v>
      </c>
      <c r="B76" s="286" t="s">
        <v>100</v>
      </c>
      <c r="C76" s="385" t="str">
        <f>+VLOOKUP(A76,'[2]DISTRIBUCIÓN ENTIDAD SEPT. 2023'!$B$8:$G$536,6,FALSE)</f>
        <v>José Rivas</v>
      </c>
      <c r="D76" s="385" t="str">
        <f>+VLOOKUP(C76,[2]Hoja1!$A$2:$B$13,2,FALSE)</f>
        <v>2183333 - 1632</v>
      </c>
      <c r="E76" s="385" t="str">
        <f>+VLOOKUP(C76,[2]Hoja1!$A$2:$C$13,3,FALSE)</f>
        <v>jose.rivas@economiayfinanzas.gob.bo</v>
      </c>
      <c r="F76" s="281" t="s">
        <v>1504</v>
      </c>
    </row>
    <row r="77" spans="1:6">
      <c r="A77" s="285">
        <v>245</v>
      </c>
      <c r="B77" s="286" t="s">
        <v>101</v>
      </c>
      <c r="C77" s="385" t="str">
        <f>+VLOOKUP(A77,'[2]DISTRIBUCIÓN ENTIDAD SEPT. 2023'!$B$8:$G$536,6,FALSE)</f>
        <v>Huascar Nova</v>
      </c>
      <c r="D77" s="385" t="str">
        <f>+VLOOKUP(C77,[2]Hoja1!$A$2:$B$13,2,FALSE)</f>
        <v>2183333 - 1651</v>
      </c>
      <c r="E77" s="385" t="str">
        <f>+VLOOKUP(C77,[2]Hoja1!$A$2:$C$13,3,FALSE)</f>
        <v>huascar.nova@economiayfinanzas.gob.bo</v>
      </c>
      <c r="F77" s="281" t="s">
        <v>1502</v>
      </c>
    </row>
    <row r="78" spans="1:6">
      <c r="A78" s="285">
        <v>249</v>
      </c>
      <c r="B78" s="286" t="s">
        <v>1429</v>
      </c>
      <c r="C78" s="385" t="str">
        <f>+VLOOKUP(A78,'[2]DISTRIBUCIÓN ENTIDAD SEPT. 2023'!$B$8:$G$536,6,FALSE)</f>
        <v>Yesenia Apaza</v>
      </c>
      <c r="D78" s="385" t="str">
        <f>+VLOOKUP(C78,[2]Hoja1!$A$2:$B$13,2,FALSE)</f>
        <v>2183333 - 1637</v>
      </c>
      <c r="E78" s="385" t="str">
        <f>+VLOOKUP(C78,[2]Hoja1!$A$2:$C$13,3,FALSE)</f>
        <v>yesenia.apaza@economiayfinanzas.gob.bo</v>
      </c>
      <c r="F78" s="281" t="s">
        <v>642</v>
      </c>
    </row>
    <row r="79" spans="1:6">
      <c r="A79" s="287">
        <v>251</v>
      </c>
      <c r="B79" s="288" t="s">
        <v>103</v>
      </c>
      <c r="C79" s="385" t="str">
        <f>+VLOOKUP(A79,'[2]DISTRIBUCIÓN ENTIDAD SEPT. 2023'!$B$8:$G$536,6,FALSE)</f>
        <v>Huascar Nova</v>
      </c>
      <c r="D79" s="385" t="str">
        <f>+VLOOKUP(C79,[2]Hoja1!$A$2:$B$13,2,FALSE)</f>
        <v>2183333 - 1651</v>
      </c>
      <c r="E79" s="385" t="str">
        <f>+VLOOKUP(C79,[2]Hoja1!$A$2:$C$13,3,FALSE)</f>
        <v>huascar.nova@economiayfinanzas.gob.bo</v>
      </c>
      <c r="F79" s="281" t="s">
        <v>1502</v>
      </c>
    </row>
    <row r="80" spans="1:6">
      <c r="A80" s="285">
        <v>253</v>
      </c>
      <c r="B80" s="286" t="s">
        <v>104</v>
      </c>
      <c r="C80" s="385" t="str">
        <f>+VLOOKUP(A80,'[2]DISTRIBUCIÓN ENTIDAD SEPT. 2023'!$B$8:$G$536,6,FALSE)</f>
        <v>Virginia Huanca</v>
      </c>
      <c r="D80" s="385" t="str">
        <f>+VLOOKUP(C80,[2]Hoja1!$A$2:$B$13,2,FALSE)</f>
        <v>2183333 - 1636</v>
      </c>
      <c r="E80" s="385" t="str">
        <f>+VLOOKUP(C80,[2]Hoja1!$A$2:$C$13,3,FALSE)</f>
        <v>virginia.huanca@economiayfinanzas.gob.bo</v>
      </c>
      <c r="F80" s="281" t="s">
        <v>1506</v>
      </c>
    </row>
    <row r="81" spans="1:6">
      <c r="A81" s="285">
        <v>254</v>
      </c>
      <c r="B81" s="286" t="s">
        <v>105</v>
      </c>
      <c r="C81" s="385" t="str">
        <f>+VLOOKUP(A81,'[2]DISTRIBUCIÓN ENTIDAD SEPT. 2023'!$B$8:$G$536,6,FALSE)</f>
        <v>Belen Espejo</v>
      </c>
      <c r="D81" s="385" t="str">
        <f>+VLOOKUP(C81,[2]Hoja1!$A$2:$B$13,2,FALSE)</f>
        <v>2183333 - 1644</v>
      </c>
      <c r="E81" s="385" t="str">
        <f>+VLOOKUP(C81,[2]Hoja1!$A$2:$C$13,3,FALSE)</f>
        <v>belen.espejo@economiayfinanzas.gob.bo</v>
      </c>
      <c r="F81" s="281" t="s">
        <v>1506</v>
      </c>
    </row>
    <row r="82" spans="1:6">
      <c r="A82" s="285">
        <v>265</v>
      </c>
      <c r="B82" s="286" t="s">
        <v>106</v>
      </c>
      <c r="C82" s="385" t="str">
        <f>+VLOOKUP(A82,'[2]DISTRIBUCIÓN ENTIDAD SEPT. 2023'!$B$8:$G$536,6,FALSE)</f>
        <v>Belen Espejo</v>
      </c>
      <c r="D82" s="385" t="str">
        <f>+VLOOKUP(C82,[2]Hoja1!$A$2:$B$13,2,FALSE)</f>
        <v>2183333 - 1644</v>
      </c>
      <c r="E82" s="385" t="str">
        <f>+VLOOKUP(C82,[2]Hoja1!$A$2:$C$13,3,FALSE)</f>
        <v>belen.espejo@economiayfinanzas.gob.bo</v>
      </c>
      <c r="F82" s="281" t="s">
        <v>1502</v>
      </c>
    </row>
    <row r="83" spans="1:6">
      <c r="A83" s="285">
        <v>266</v>
      </c>
      <c r="B83" s="286" t="s">
        <v>1266</v>
      </c>
      <c r="C83" s="385" t="str">
        <f>+VLOOKUP(A83,'[2]DISTRIBUCIÓN ENTIDAD SEPT. 2023'!$B$8:$G$536,6,FALSE)</f>
        <v>Belen Espejo</v>
      </c>
      <c r="D83" s="385" t="str">
        <f>+VLOOKUP(C83,[2]Hoja1!$A$2:$B$13,2,FALSE)</f>
        <v>2183333 - 1644</v>
      </c>
      <c r="E83" s="385" t="str">
        <f>+VLOOKUP(C83,[2]Hoja1!$A$2:$C$13,3,FALSE)</f>
        <v>belen.espejo@economiayfinanzas.gob.bo</v>
      </c>
      <c r="F83" s="281" t="s">
        <v>1502</v>
      </c>
    </row>
    <row r="84" spans="1:6">
      <c r="A84" s="285">
        <v>267</v>
      </c>
      <c r="B84" s="286" t="s">
        <v>107</v>
      </c>
      <c r="C84" s="385" t="str">
        <f>+VLOOKUP(A84,'[2]DISTRIBUCIÓN ENTIDAD SEPT. 2023'!$B$8:$G$536,6,FALSE)</f>
        <v>Belen Espejo</v>
      </c>
      <c r="D84" s="385" t="str">
        <f>+VLOOKUP(C84,[2]Hoja1!$A$2:$B$13,2,FALSE)</f>
        <v>2183333 - 1644</v>
      </c>
      <c r="E84" s="385" t="str">
        <f>+VLOOKUP(C84,[2]Hoja1!$A$2:$C$13,3,FALSE)</f>
        <v>belen.espejo@economiayfinanzas.gob.bo</v>
      </c>
      <c r="F84" s="281" t="s">
        <v>1502</v>
      </c>
    </row>
    <row r="85" spans="1:6">
      <c r="A85" s="285">
        <v>268</v>
      </c>
      <c r="B85" s="286" t="s">
        <v>108</v>
      </c>
      <c r="C85" s="385" t="str">
        <f>+VLOOKUP(A85,'[2]DISTRIBUCIÓN ENTIDAD SEPT. 2023'!$B$8:$G$536,6,FALSE)</f>
        <v>Belen Espejo</v>
      </c>
      <c r="D85" s="385" t="str">
        <f>+VLOOKUP(C85,[2]Hoja1!$A$2:$B$13,2,FALSE)</f>
        <v>2183333 - 1644</v>
      </c>
      <c r="E85" s="385" t="str">
        <f>+VLOOKUP(C85,[2]Hoja1!$A$2:$C$13,3,FALSE)</f>
        <v>belen.espejo@economiayfinanzas.gob.bo</v>
      </c>
      <c r="F85" s="281" t="s">
        <v>1502</v>
      </c>
    </row>
    <row r="86" spans="1:6">
      <c r="A86" s="285">
        <v>269</v>
      </c>
      <c r="B86" s="286" t="s">
        <v>109</v>
      </c>
      <c r="C86" s="385" t="str">
        <f>+VLOOKUP(A86,'[2]DISTRIBUCIÓN ENTIDAD SEPT. 2023'!$B$8:$G$536,6,FALSE)</f>
        <v>Belen Espejo</v>
      </c>
      <c r="D86" s="385" t="str">
        <f>+VLOOKUP(C86,[2]Hoja1!$A$2:$B$13,2,FALSE)</f>
        <v>2183333 - 1644</v>
      </c>
      <c r="E86" s="385" t="str">
        <f>+VLOOKUP(C86,[2]Hoja1!$A$2:$C$13,3,FALSE)</f>
        <v>belen.espejo@economiayfinanzas.gob.bo</v>
      </c>
      <c r="F86" s="281" t="s">
        <v>1502</v>
      </c>
    </row>
    <row r="87" spans="1:6">
      <c r="A87" s="285">
        <v>270</v>
      </c>
      <c r="B87" s="286" t="s">
        <v>110</v>
      </c>
      <c r="C87" s="385" t="str">
        <f>+VLOOKUP(A87,'[2]DISTRIBUCIÓN ENTIDAD SEPT. 2023'!$B$8:$G$536,6,FALSE)</f>
        <v>Belen Espejo</v>
      </c>
      <c r="D87" s="385" t="str">
        <f>+VLOOKUP(C87,[2]Hoja1!$A$2:$B$13,2,FALSE)</f>
        <v>2183333 - 1644</v>
      </c>
      <c r="E87" s="385" t="str">
        <f>+VLOOKUP(C87,[2]Hoja1!$A$2:$C$13,3,FALSE)</f>
        <v>belen.espejo@economiayfinanzas.gob.bo</v>
      </c>
      <c r="F87" s="281" t="s">
        <v>1502</v>
      </c>
    </row>
    <row r="88" spans="1:6">
      <c r="A88" s="285">
        <v>271</v>
      </c>
      <c r="B88" s="286" t="s">
        <v>111</v>
      </c>
      <c r="C88" s="385" t="str">
        <f>+VLOOKUP(A88,'[2]DISTRIBUCIÓN ENTIDAD SEPT. 2023'!$B$8:$G$536,6,FALSE)</f>
        <v>Belen Espejo</v>
      </c>
      <c r="D88" s="385" t="str">
        <f>+VLOOKUP(C88,[2]Hoja1!$A$2:$B$13,2,FALSE)</f>
        <v>2183333 - 1644</v>
      </c>
      <c r="E88" s="385" t="str">
        <f>+VLOOKUP(C88,[2]Hoja1!$A$2:$C$13,3,FALSE)</f>
        <v>belen.espejo@economiayfinanzas.gob.bo</v>
      </c>
      <c r="F88" s="281" t="s">
        <v>1502</v>
      </c>
    </row>
    <row r="89" spans="1:6">
      <c r="A89" s="285">
        <v>272</v>
      </c>
      <c r="B89" s="286" t="s">
        <v>112</v>
      </c>
      <c r="C89" s="385" t="str">
        <f>+VLOOKUP(A89,'[2]DISTRIBUCIÓN ENTIDAD SEPT. 2023'!$B$8:$G$536,6,FALSE)</f>
        <v>Belen Espejo</v>
      </c>
      <c r="D89" s="385" t="str">
        <f>+VLOOKUP(C89,[2]Hoja1!$A$2:$B$13,2,FALSE)</f>
        <v>2183333 - 1644</v>
      </c>
      <c r="E89" s="385" t="str">
        <f>+VLOOKUP(C89,[2]Hoja1!$A$2:$C$13,3,FALSE)</f>
        <v>belen.espejo@economiayfinanzas.gob.bo</v>
      </c>
      <c r="F89" s="281" t="s">
        <v>1502</v>
      </c>
    </row>
    <row r="90" spans="1:6">
      <c r="A90" s="285">
        <v>273</v>
      </c>
      <c r="B90" s="286" t="s">
        <v>113</v>
      </c>
      <c r="C90" s="385" t="str">
        <f>+VLOOKUP(A90,'[2]DISTRIBUCIÓN ENTIDAD SEPT. 2023'!$B$8:$G$536,6,FALSE)</f>
        <v>Belen Espejo</v>
      </c>
      <c r="D90" s="385" t="str">
        <f>+VLOOKUP(C90,[2]Hoja1!$A$2:$B$13,2,FALSE)</f>
        <v>2183333 - 1644</v>
      </c>
      <c r="E90" s="385" t="str">
        <f>+VLOOKUP(C90,[2]Hoja1!$A$2:$C$13,3,FALSE)</f>
        <v>belen.espejo@economiayfinanzas.gob.bo</v>
      </c>
      <c r="F90" s="281" t="s">
        <v>1502</v>
      </c>
    </row>
    <row r="91" spans="1:6">
      <c r="A91" s="285">
        <v>281</v>
      </c>
      <c r="B91" s="286" t="s">
        <v>1430</v>
      </c>
      <c r="C91" s="385" t="str">
        <f>+VLOOKUP(A91,'[2]DISTRIBUCIÓN ENTIDAD SEPT. 2023'!$B$8:$G$536,6,FALSE)</f>
        <v>Judith Machicado</v>
      </c>
      <c r="D91" s="385" t="str">
        <f>+VLOOKUP(C91,[2]Hoja1!$A$2:$B$13,2,FALSE)</f>
        <v>2183333 - 1648</v>
      </c>
      <c r="E91" s="385" t="str">
        <f>+VLOOKUP(C91,[2]Hoja1!$A$2:$C$13,3,FALSE)</f>
        <v>judith.machicado@economiayfinanzas.gob.bo</v>
      </c>
      <c r="F91" s="281" t="s">
        <v>647</v>
      </c>
    </row>
    <row r="92" spans="1:6">
      <c r="A92" s="285">
        <v>283</v>
      </c>
      <c r="B92" s="286" t="s">
        <v>115</v>
      </c>
      <c r="C92" s="385" t="str">
        <f>+VLOOKUP(A92,'[2]DISTRIBUCIÓN ENTIDAD SEPT. 2023'!$B$8:$G$536,6,FALSE)</f>
        <v>Rommel Cuba</v>
      </c>
      <c r="D92" s="385" t="str">
        <f>+VLOOKUP(C92,[2]Hoja1!$A$2:$B$13,2,FALSE)</f>
        <v>2183333 - 1649</v>
      </c>
      <c r="E92" s="385" t="str">
        <f>+VLOOKUP(C92,[2]Hoja1!$A$2:$C$13,3,FALSE)</f>
        <v>rommel.cuba@economiayfinanzas.gob.bo</v>
      </c>
      <c r="F92" s="281" t="s">
        <v>668</v>
      </c>
    </row>
    <row r="93" spans="1:6">
      <c r="A93" s="285">
        <v>287</v>
      </c>
      <c r="B93" s="286" t="s">
        <v>1431</v>
      </c>
      <c r="C93" s="385" t="str">
        <f>+VLOOKUP(A93,'[2]DISTRIBUCIÓN ENTIDAD SEPT. 2023'!$B$8:$G$536,6,FALSE)</f>
        <v>José Rivas</v>
      </c>
      <c r="D93" s="385" t="str">
        <f>+VLOOKUP(C93,[2]Hoja1!$A$2:$B$13,2,FALSE)</f>
        <v>2183333 - 1632</v>
      </c>
      <c r="E93" s="385" t="str">
        <f>+VLOOKUP(C93,[2]Hoja1!$A$2:$C$13,3,FALSE)</f>
        <v>jose.rivas@economiayfinanzas.gob.bo</v>
      </c>
      <c r="F93" s="281" t="s">
        <v>1504</v>
      </c>
    </row>
    <row r="94" spans="1:6">
      <c r="A94" s="285">
        <v>288</v>
      </c>
      <c r="B94" s="286" t="s">
        <v>117</v>
      </c>
      <c r="C94" s="385" t="str">
        <f>+VLOOKUP(A94,'[2]DISTRIBUCIÓN ENTIDAD SEPT. 2023'!$B$8:$G$536,6,FALSE)</f>
        <v>Virginia Callisaya</v>
      </c>
      <c r="D94" s="385" t="str">
        <f>+VLOOKUP(C94,[2]Hoja1!$A$2:$B$13,2,FALSE)</f>
        <v>2183333 - 1645</v>
      </c>
      <c r="E94" s="385" t="str">
        <f>+VLOOKUP(C94,[2]Hoja1!$A$2:$C$13,3,FALSE)</f>
        <v>virginia.callisaya@economiayfinanzas.gob.bo</v>
      </c>
      <c r="F94" s="281" t="s">
        <v>1505</v>
      </c>
    </row>
    <row r="95" spans="1:6">
      <c r="A95" s="285">
        <v>290</v>
      </c>
      <c r="B95" s="286" t="s">
        <v>118</v>
      </c>
      <c r="C95" s="385" t="str">
        <f>+VLOOKUP(A95,'[2]DISTRIBUCIÓN ENTIDAD SEPT. 2023'!$B$8:$G$536,6,FALSE)</f>
        <v>Rommel Cuba</v>
      </c>
      <c r="D95" s="385" t="str">
        <f>+VLOOKUP(C95,[2]Hoja1!$A$2:$B$13,2,FALSE)</f>
        <v>2183333 - 1649</v>
      </c>
      <c r="E95" s="385" t="str">
        <f>+VLOOKUP(C95,[2]Hoja1!$A$2:$C$13,3,FALSE)</f>
        <v>rommel.cuba@economiayfinanzas.gob.bo</v>
      </c>
      <c r="F95" s="281" t="s">
        <v>668</v>
      </c>
    </row>
    <row r="96" spans="1:6">
      <c r="A96" s="285">
        <v>291</v>
      </c>
      <c r="B96" s="286" t="s">
        <v>119</v>
      </c>
      <c r="C96" s="385" t="str">
        <f>+VLOOKUP(A96,'[2]DISTRIBUCIÓN ENTIDAD SEPT. 2023'!$B$8:$G$536,6,FALSE)</f>
        <v>Emma Ticonipa</v>
      </c>
      <c r="D96" s="385" t="str">
        <f>+VLOOKUP(C96,[2]Hoja1!$A$2:$B$13,2,FALSE)</f>
        <v>2183333 - 1635</v>
      </c>
      <c r="E96" s="385" t="str">
        <f>+VLOOKUP(C96,[2]Hoja1!$A$2:$C$13,3,FALSE)</f>
        <v>emma.ticonipa@economiayfinanzas.gob.bo</v>
      </c>
      <c r="F96" s="281" t="s">
        <v>649</v>
      </c>
    </row>
    <row r="97" spans="1:6">
      <c r="A97" s="285">
        <v>292</v>
      </c>
      <c r="B97" s="286" t="s">
        <v>120</v>
      </c>
      <c r="C97" s="385" t="str">
        <f>+VLOOKUP(A97,'[2]DISTRIBUCIÓN ENTIDAD SEPT. 2023'!$B$8:$G$536,6,FALSE)</f>
        <v>Judith Machicado</v>
      </c>
      <c r="D97" s="385" t="str">
        <f>+VLOOKUP(C97,[2]Hoja1!$A$2:$B$13,2,FALSE)</f>
        <v>2183333 - 1648</v>
      </c>
      <c r="E97" s="385" t="str">
        <f>+VLOOKUP(C97,[2]Hoja1!$A$2:$C$13,3,FALSE)</f>
        <v>judith.machicado@economiayfinanzas.gob.bo</v>
      </c>
      <c r="F97" s="281" t="s">
        <v>647</v>
      </c>
    </row>
    <row r="98" spans="1:6">
      <c r="A98" s="285">
        <v>293</v>
      </c>
      <c r="B98" s="286" t="s">
        <v>1432</v>
      </c>
      <c r="C98" s="385" t="str">
        <f>+VLOOKUP(A98,'[2]DISTRIBUCIÓN ENTIDAD SEPT. 2023'!$B$8:$G$536,6,FALSE)</f>
        <v>Judith Machicado</v>
      </c>
      <c r="D98" s="385" t="str">
        <f>+VLOOKUP(C98,[2]Hoja1!$A$2:$B$13,2,FALSE)</f>
        <v>2183333 - 1648</v>
      </c>
      <c r="E98" s="385" t="str">
        <f>+VLOOKUP(C98,[2]Hoja1!$A$2:$C$13,3,FALSE)</f>
        <v>judith.machicado@economiayfinanzas.gob.bo</v>
      </c>
      <c r="F98" s="281" t="s">
        <v>647</v>
      </c>
    </row>
    <row r="99" spans="1:6">
      <c r="A99" s="285">
        <v>294</v>
      </c>
      <c r="B99" s="286" t="s">
        <v>1433</v>
      </c>
      <c r="C99" s="385" t="str">
        <f>+VLOOKUP(A99,'[2]DISTRIBUCIÓN ENTIDAD SEPT. 2023'!$B$8:$G$536,6,FALSE)</f>
        <v>José Rivas</v>
      </c>
      <c r="D99" s="385" t="str">
        <f>+VLOOKUP(C99,[2]Hoja1!$A$2:$B$13,2,FALSE)</f>
        <v>2183333 - 1632</v>
      </c>
      <c r="E99" s="385" t="str">
        <f>+VLOOKUP(C99,[2]Hoja1!$A$2:$C$13,3,FALSE)</f>
        <v>jose.rivas@economiayfinanzas.gob.bo</v>
      </c>
      <c r="F99" s="281" t="s">
        <v>1504</v>
      </c>
    </row>
    <row r="100" spans="1:6">
      <c r="A100" s="285">
        <v>295</v>
      </c>
      <c r="B100" s="286" t="s">
        <v>1434</v>
      </c>
      <c r="C100" s="385" t="str">
        <f>+VLOOKUP(A100,'[2]DISTRIBUCIÓN ENTIDAD SEPT. 2023'!$B$8:$G$536,6,FALSE)</f>
        <v>Rommel Cuba</v>
      </c>
      <c r="D100" s="385" t="str">
        <f>+VLOOKUP(C100,[2]Hoja1!$A$2:$B$13,2,FALSE)</f>
        <v>2183333 - 1649</v>
      </c>
      <c r="E100" s="385" t="str">
        <f>+VLOOKUP(C100,[2]Hoja1!$A$2:$C$13,3,FALSE)</f>
        <v>rommel.cuba@economiayfinanzas.gob.bo</v>
      </c>
      <c r="F100" s="281" t="s">
        <v>668</v>
      </c>
    </row>
    <row r="101" spans="1:6">
      <c r="A101" s="285">
        <v>296</v>
      </c>
      <c r="B101" s="286" t="s">
        <v>1435</v>
      </c>
      <c r="C101" s="385" t="str">
        <f>+VLOOKUP(A101,'[2]DISTRIBUCIÓN ENTIDAD SEPT. 2023'!$B$8:$G$536,6,FALSE)</f>
        <v>Belen Espejo</v>
      </c>
      <c r="D101" s="385" t="str">
        <f>+VLOOKUP(C101,[2]Hoja1!$A$2:$B$13,2,FALSE)</f>
        <v>2183333 - 1644</v>
      </c>
      <c r="E101" s="385" t="str">
        <f>+VLOOKUP(C101,[2]Hoja1!$A$2:$C$13,3,FALSE)</f>
        <v>belen.espejo@economiayfinanzas.gob.bo</v>
      </c>
      <c r="F101" s="281" t="s">
        <v>643</v>
      </c>
    </row>
    <row r="102" spans="1:6">
      <c r="A102" s="285">
        <v>298</v>
      </c>
      <c r="B102" s="286" t="s">
        <v>125</v>
      </c>
      <c r="C102" s="385" t="str">
        <f>+VLOOKUP(A102,'[2]DISTRIBUCIÓN ENTIDAD SEPT. 2023'!$B$8:$G$536,6,FALSE)</f>
        <v>Guadalupe Challco</v>
      </c>
      <c r="D102" s="385" t="str">
        <f>+VLOOKUP(C102,[2]Hoja1!$A$2:$B$13,2,FALSE)</f>
        <v>2183333 - 1640</v>
      </c>
      <c r="E102" s="385" t="str">
        <f>+VLOOKUP(C102,[2]Hoja1!$A$2:$C$13,3,FALSE)</f>
        <v>guadalupe.challco@economiayfinanzas.gob.bo</v>
      </c>
      <c r="F102" s="281" t="s">
        <v>1501</v>
      </c>
    </row>
    <row r="103" spans="1:6">
      <c r="A103" s="285">
        <v>299</v>
      </c>
      <c r="B103" s="286" t="s">
        <v>126</v>
      </c>
      <c r="C103" s="385" t="str">
        <f>+VLOOKUP(A103,'[2]DISTRIBUCIÓN ENTIDAD SEPT. 2023'!$B$8:$G$536,6,FALSE)</f>
        <v>Guadalupe Challco</v>
      </c>
      <c r="D103" s="385" t="str">
        <f>+VLOOKUP(C103,[2]Hoja1!$A$2:$B$13,2,FALSE)</f>
        <v>2183333 - 1640</v>
      </c>
      <c r="E103" s="385" t="str">
        <f>+VLOOKUP(C103,[2]Hoja1!$A$2:$C$13,3,FALSE)</f>
        <v>guadalupe.challco@economiayfinanzas.gob.bo</v>
      </c>
      <c r="F103" s="281" t="s">
        <v>1501</v>
      </c>
    </row>
    <row r="104" spans="1:6">
      <c r="A104" s="285">
        <v>300</v>
      </c>
      <c r="B104" s="286" t="s">
        <v>127</v>
      </c>
      <c r="C104" s="385" t="str">
        <f>+VLOOKUP(A104,'[2]DISTRIBUCIÓN ENTIDAD SEPT. 2023'!$B$8:$G$536,6,FALSE)</f>
        <v>Guadalupe Challco</v>
      </c>
      <c r="D104" s="385" t="str">
        <f>+VLOOKUP(C104,[2]Hoja1!$A$2:$B$13,2,FALSE)</f>
        <v>2183333 - 1640</v>
      </c>
      <c r="E104" s="385" t="str">
        <f>+VLOOKUP(C104,[2]Hoja1!$A$2:$C$13,3,FALSE)</f>
        <v>guadalupe.challco@economiayfinanzas.gob.bo</v>
      </c>
      <c r="F104" s="281" t="s">
        <v>1501</v>
      </c>
    </row>
    <row r="105" spans="1:6">
      <c r="A105" s="285">
        <v>301</v>
      </c>
      <c r="B105" s="286" t="s">
        <v>128</v>
      </c>
      <c r="C105" s="385" t="str">
        <f>+VLOOKUP(A105,'[2]DISTRIBUCIÓN ENTIDAD SEPT. 2023'!$B$8:$G$536,6,FALSE)</f>
        <v>Guadalupe Challco</v>
      </c>
      <c r="D105" s="385" t="str">
        <f>+VLOOKUP(C105,[2]Hoja1!$A$2:$B$13,2,FALSE)</f>
        <v>2183333 - 1640</v>
      </c>
      <c r="E105" s="385" t="str">
        <f>+VLOOKUP(C105,[2]Hoja1!$A$2:$C$13,3,FALSE)</f>
        <v>guadalupe.challco@economiayfinanzas.gob.bo</v>
      </c>
      <c r="F105" s="281" t="s">
        <v>1501</v>
      </c>
    </row>
    <row r="106" spans="1:6">
      <c r="A106" s="285">
        <v>302</v>
      </c>
      <c r="B106" s="286" t="s">
        <v>129</v>
      </c>
      <c r="C106" s="385" t="str">
        <f>+VLOOKUP(A106,'[2]DISTRIBUCIÓN ENTIDAD SEPT. 2023'!$B$8:$G$536,6,FALSE)</f>
        <v>Guadalupe Challco</v>
      </c>
      <c r="D106" s="385" t="str">
        <f>+VLOOKUP(C106,[2]Hoja1!$A$2:$B$13,2,FALSE)</f>
        <v>2183333 - 1640</v>
      </c>
      <c r="E106" s="385" t="str">
        <f>+VLOOKUP(C106,[2]Hoja1!$A$2:$C$13,3,FALSE)</f>
        <v>guadalupe.challco@economiayfinanzas.gob.bo</v>
      </c>
      <c r="F106" s="281" t="s">
        <v>1501</v>
      </c>
    </row>
    <row r="107" spans="1:6">
      <c r="A107" s="285">
        <v>303</v>
      </c>
      <c r="B107" s="286" t="s">
        <v>130</v>
      </c>
      <c r="C107" s="385" t="str">
        <f>+VLOOKUP(A107,'[2]DISTRIBUCIÓN ENTIDAD SEPT. 2023'!$B$8:$G$536,6,FALSE)</f>
        <v>Guadalupe Challco</v>
      </c>
      <c r="D107" s="385" t="str">
        <f>+VLOOKUP(C107,[2]Hoja1!$A$2:$B$13,2,FALSE)</f>
        <v>2183333 - 1640</v>
      </c>
      <c r="E107" s="385" t="str">
        <f>+VLOOKUP(C107,[2]Hoja1!$A$2:$C$13,3,FALSE)</f>
        <v>guadalupe.challco@economiayfinanzas.gob.bo</v>
      </c>
      <c r="F107" s="281" t="s">
        <v>1501</v>
      </c>
    </row>
    <row r="108" spans="1:6">
      <c r="A108" s="287">
        <v>309</v>
      </c>
      <c r="B108" s="288" t="s">
        <v>1436</v>
      </c>
      <c r="C108" s="385" t="str">
        <f>+VLOOKUP(A108,'[2]DISTRIBUCIÓN ENTIDAD SEPT. 2023'!$B$8:$G$536,6,FALSE)</f>
        <v>Emma Ticonipa</v>
      </c>
      <c r="D108" s="385" t="str">
        <f>+VLOOKUP(C108,[2]Hoja1!$A$2:$B$13,2,FALSE)</f>
        <v>2183333 - 1635</v>
      </c>
      <c r="E108" s="385" t="str">
        <f>+VLOOKUP(C108,[2]Hoja1!$A$2:$C$13,3,FALSE)</f>
        <v>emma.ticonipa@economiayfinanzas.gob.bo</v>
      </c>
      <c r="F108" s="281" t="s">
        <v>649</v>
      </c>
    </row>
    <row r="109" spans="1:6">
      <c r="A109" s="285">
        <v>310</v>
      </c>
      <c r="B109" s="286" t="s">
        <v>1437</v>
      </c>
      <c r="C109" s="385" t="str">
        <f>+VLOOKUP(A109,'[2]DISTRIBUCIÓN ENTIDAD SEPT. 2023'!$B$8:$G$536,6,FALSE)</f>
        <v>Huascar Nova</v>
      </c>
      <c r="D109" s="385" t="str">
        <f>+VLOOKUP(C109,[2]Hoja1!$A$2:$B$13,2,FALSE)</f>
        <v>2183333 - 1651</v>
      </c>
      <c r="E109" s="385" t="str">
        <f>+VLOOKUP(C109,[2]Hoja1!$A$2:$C$13,3,FALSE)</f>
        <v>huascar.nova@economiayfinanzas.gob.bo</v>
      </c>
      <c r="F109" s="281" t="s">
        <v>1502</v>
      </c>
    </row>
    <row r="110" spans="1:6">
      <c r="A110" s="285">
        <v>311</v>
      </c>
      <c r="B110" s="286" t="s">
        <v>132</v>
      </c>
      <c r="C110" s="385" t="str">
        <f>+VLOOKUP(A110,'[2]DISTRIBUCIÓN ENTIDAD SEPT. 2023'!$B$8:$G$536,6,FALSE)</f>
        <v>Guadalupe Challco</v>
      </c>
      <c r="D110" s="385" t="str">
        <f>+VLOOKUP(C110,[2]Hoja1!$A$2:$B$13,2,FALSE)</f>
        <v>2183333 - 1640</v>
      </c>
      <c r="E110" s="385" t="str">
        <f>+VLOOKUP(C110,[2]Hoja1!$A$2:$C$13,3,FALSE)</f>
        <v>guadalupe.challco@economiayfinanzas.gob.bo</v>
      </c>
      <c r="F110" s="281" t="s">
        <v>1501</v>
      </c>
    </row>
    <row r="111" spans="1:6">
      <c r="A111" s="285">
        <v>312</v>
      </c>
      <c r="B111" s="286" t="s">
        <v>1438</v>
      </c>
      <c r="C111" s="385" t="str">
        <f>+VLOOKUP(A111,'[2]DISTRIBUCIÓN ENTIDAD SEPT. 2023'!$B$8:$G$536,6,FALSE)</f>
        <v>Virginia Huanca</v>
      </c>
      <c r="D111" s="385" t="str">
        <f>+VLOOKUP(C111,[2]Hoja1!$A$2:$B$13,2,FALSE)</f>
        <v>2183333 - 1636</v>
      </c>
      <c r="E111" s="385" t="str">
        <f>+VLOOKUP(C111,[2]Hoja1!$A$2:$C$13,3,FALSE)</f>
        <v>virginia.huanca@economiayfinanzas.gob.bo</v>
      </c>
      <c r="F111" s="281" t="s">
        <v>1506</v>
      </c>
    </row>
    <row r="112" spans="1:6">
      <c r="A112" s="287">
        <v>313</v>
      </c>
      <c r="B112" s="288" t="s">
        <v>1439</v>
      </c>
      <c r="C112" s="385" t="str">
        <f>+VLOOKUP(A112,'[2]DISTRIBUCIÓN ENTIDAD SEPT. 2023'!$B$8:$G$536,6,FALSE)</f>
        <v>Belen Espejo</v>
      </c>
      <c r="D112" s="385" t="str">
        <f>+VLOOKUP(C112,[2]Hoja1!$A$2:$B$13,2,FALSE)</f>
        <v>2183333 - 1644</v>
      </c>
      <c r="E112" s="385" t="str">
        <f>+VLOOKUP(C112,[2]Hoja1!$A$2:$C$13,3,FALSE)</f>
        <v>belen.espejo@economiayfinanzas.gob.bo</v>
      </c>
      <c r="F112" s="281" t="s">
        <v>1505</v>
      </c>
    </row>
    <row r="113" spans="1:6">
      <c r="A113" s="285">
        <v>314</v>
      </c>
      <c r="B113" s="286" t="s">
        <v>1440</v>
      </c>
      <c r="C113" s="385" t="str">
        <f>+VLOOKUP(A113,'[2]DISTRIBUCIÓN ENTIDAD SEPT. 2023'!$B$8:$G$536,6,FALSE)</f>
        <v>Virginia Callisaya</v>
      </c>
      <c r="D113" s="385" t="str">
        <f>+VLOOKUP(C113,[2]Hoja1!$A$2:$B$13,2,FALSE)</f>
        <v>2183333 - 1645</v>
      </c>
      <c r="E113" s="385" t="str">
        <f>+VLOOKUP(C113,[2]Hoja1!$A$2:$C$13,3,FALSE)</f>
        <v>virginia.callisaya@economiayfinanzas.gob.bo</v>
      </c>
      <c r="F113" s="281" t="s">
        <v>1505</v>
      </c>
    </row>
    <row r="114" spans="1:6">
      <c r="A114" s="285">
        <v>315</v>
      </c>
      <c r="B114" s="286" t="s">
        <v>1441</v>
      </c>
      <c r="C114" s="385" t="str">
        <f>+VLOOKUP(A114,'[2]DISTRIBUCIÓN ENTIDAD SEPT. 2023'!$B$8:$G$536,6,FALSE)</f>
        <v>Virginia Huanca</v>
      </c>
      <c r="D114" s="385" t="str">
        <f>+VLOOKUP(C114,[2]Hoja1!$A$2:$B$13,2,FALSE)</f>
        <v>2183333 - 1636</v>
      </c>
      <c r="E114" s="385" t="str">
        <f>+VLOOKUP(C114,[2]Hoja1!$A$2:$C$13,3,FALSE)</f>
        <v>virginia.huanca@economiayfinanzas.gob.bo</v>
      </c>
      <c r="F114" s="281" t="s">
        <v>1506</v>
      </c>
    </row>
    <row r="115" spans="1:6">
      <c r="A115" s="285">
        <v>324</v>
      </c>
      <c r="B115" s="286" t="s">
        <v>135</v>
      </c>
      <c r="C115" s="385" t="str">
        <f>+VLOOKUP(A115,'[2]DISTRIBUCIÓN ENTIDAD SEPT. 2023'!$B$8:$G$536,6,FALSE)</f>
        <v>Virginia Huanca</v>
      </c>
      <c r="D115" s="385" t="str">
        <f>+VLOOKUP(C115,[2]Hoja1!$A$2:$B$13,2,FALSE)</f>
        <v>2183333 - 1636</v>
      </c>
      <c r="E115" s="385" t="str">
        <f>+VLOOKUP(C115,[2]Hoja1!$A$2:$C$13,3,FALSE)</f>
        <v>virginia.huanca@economiayfinanzas.gob.bo</v>
      </c>
      <c r="F115" s="281" t="s">
        <v>1506</v>
      </c>
    </row>
    <row r="116" spans="1:6">
      <c r="A116" s="285">
        <v>340</v>
      </c>
      <c r="B116" s="286" t="s">
        <v>136</v>
      </c>
      <c r="C116" s="385" t="str">
        <f>+VLOOKUP(A116,'[2]DISTRIBUCIÓN ENTIDAD SEPT. 2023'!$B$8:$G$536,6,FALSE)</f>
        <v>Emma Ticonipa</v>
      </c>
      <c r="D116" s="385" t="str">
        <f>+VLOOKUP(C116,[2]Hoja1!$A$2:$B$13,2,FALSE)</f>
        <v>2183333 - 1635</v>
      </c>
      <c r="E116" s="385" t="str">
        <f>+VLOOKUP(C116,[2]Hoja1!$A$2:$C$13,3,FALSE)</f>
        <v>emma.ticonipa@economiayfinanzas.gob.bo</v>
      </c>
      <c r="F116" s="281" t="s">
        <v>649</v>
      </c>
    </row>
    <row r="117" spans="1:6">
      <c r="A117" s="285">
        <v>342</v>
      </c>
      <c r="B117" s="286" t="s">
        <v>137</v>
      </c>
      <c r="C117" s="385" t="str">
        <f>+VLOOKUP(A117,'[2]DISTRIBUCIÓN ENTIDAD SEPT. 2023'!$B$8:$G$536,6,FALSE)</f>
        <v>Guadalupe Challco</v>
      </c>
      <c r="D117" s="385" t="str">
        <f>+VLOOKUP(C117,[2]Hoja1!$A$2:$B$13,2,FALSE)</f>
        <v>2183333 - 1640</v>
      </c>
      <c r="E117" s="385" t="str">
        <f>+VLOOKUP(C117,[2]Hoja1!$A$2:$C$13,3,FALSE)</f>
        <v>guadalupe.challco@economiayfinanzas.gob.bo</v>
      </c>
      <c r="F117" s="281" t="s">
        <v>1501</v>
      </c>
    </row>
    <row r="118" spans="1:6">
      <c r="A118" s="285">
        <v>343</v>
      </c>
      <c r="B118" s="286" t="s">
        <v>138</v>
      </c>
      <c r="C118" s="385" t="str">
        <f>+VLOOKUP(A118,'[2]DISTRIBUCIÓN ENTIDAD SEPT. 2023'!$B$8:$G$536,6,FALSE)</f>
        <v>Guadalupe Challco</v>
      </c>
      <c r="D118" s="385" t="str">
        <f>+VLOOKUP(C118,[2]Hoja1!$A$2:$B$13,2,FALSE)</f>
        <v>2183333 - 1640</v>
      </c>
      <c r="E118" s="385" t="str">
        <f>+VLOOKUP(C118,[2]Hoja1!$A$2:$C$13,3,FALSE)</f>
        <v>guadalupe.challco@economiayfinanzas.gob.bo</v>
      </c>
      <c r="F118" s="281" t="s">
        <v>1501</v>
      </c>
    </row>
    <row r="119" spans="1:6">
      <c r="A119" s="285">
        <v>344</v>
      </c>
      <c r="B119" s="286" t="s">
        <v>1442</v>
      </c>
      <c r="C119" s="385" t="str">
        <f>+VLOOKUP(A119,'[2]DISTRIBUCIÓN ENTIDAD SEPT. 2023'!$B$8:$G$536,6,FALSE)</f>
        <v>Belen Espejo</v>
      </c>
      <c r="D119" s="385" t="str">
        <f>+VLOOKUP(C119,[2]Hoja1!$A$2:$B$13,2,FALSE)</f>
        <v>2183333 - 1644</v>
      </c>
      <c r="E119" s="385" t="str">
        <f>+VLOOKUP(C119,[2]Hoja1!$A$2:$C$13,3,FALSE)</f>
        <v>belen.espejo@economiayfinanzas.gob.bo</v>
      </c>
      <c r="F119" s="281" t="s">
        <v>1502</v>
      </c>
    </row>
    <row r="120" spans="1:6">
      <c r="A120" s="285">
        <v>345</v>
      </c>
      <c r="B120" s="286" t="s">
        <v>140</v>
      </c>
      <c r="C120" s="385" t="str">
        <f>+VLOOKUP(A120,'[2]DISTRIBUCIÓN ENTIDAD SEPT. 2023'!$B$8:$G$536,6,FALSE)</f>
        <v>Belen Espejo</v>
      </c>
      <c r="D120" s="385" t="str">
        <f>+VLOOKUP(C120,[2]Hoja1!$A$2:$B$13,2,FALSE)</f>
        <v>2183333 - 1644</v>
      </c>
      <c r="E120" s="385" t="str">
        <f>+VLOOKUP(C120,[2]Hoja1!$A$2:$C$13,3,FALSE)</f>
        <v>belen.espejo@economiayfinanzas.gob.bo</v>
      </c>
      <c r="F120" s="281" t="s">
        <v>643</v>
      </c>
    </row>
    <row r="121" spans="1:6">
      <c r="A121" s="285">
        <v>346</v>
      </c>
      <c r="B121" s="286" t="s">
        <v>141</v>
      </c>
      <c r="C121" s="385" t="str">
        <f>+VLOOKUP(A121,'[2]DISTRIBUCIÓN ENTIDAD SEPT. 2023'!$B$8:$G$536,6,FALSE)</f>
        <v>Yesenia Apaza</v>
      </c>
      <c r="D121" s="385" t="str">
        <f>+VLOOKUP(C121,[2]Hoja1!$A$2:$B$13,2,FALSE)</f>
        <v>2183333 - 1637</v>
      </c>
      <c r="E121" s="385" t="str">
        <f>+VLOOKUP(C121,[2]Hoja1!$A$2:$C$13,3,FALSE)</f>
        <v>yesenia.apaza@economiayfinanzas.gob.bo</v>
      </c>
      <c r="F121" s="281" t="s">
        <v>642</v>
      </c>
    </row>
    <row r="122" spans="1:6">
      <c r="A122" s="285">
        <v>347</v>
      </c>
      <c r="B122" s="286" t="s">
        <v>142</v>
      </c>
      <c r="C122" s="385" t="str">
        <f>+VLOOKUP(A122,'[2]DISTRIBUCIÓN ENTIDAD SEPT. 2023'!$B$8:$G$536,6,FALSE)</f>
        <v>Jorge Vargas</v>
      </c>
      <c r="D122" s="385" t="str">
        <f>+VLOOKUP(C122,[2]Hoja1!$A$2:$B$13,2,FALSE)</f>
        <v>2183333 - 1633</v>
      </c>
      <c r="E122" s="385" t="str">
        <f>+VLOOKUP(C122,[2]Hoja1!$A$2:$C$13,3,FALSE)</f>
        <v>jorge.vargas@economiayfinanzas.gob.bo</v>
      </c>
      <c r="F122" s="281" t="s">
        <v>1503</v>
      </c>
    </row>
    <row r="123" spans="1:6">
      <c r="A123" s="285">
        <v>348</v>
      </c>
      <c r="B123" s="286" t="s">
        <v>143</v>
      </c>
      <c r="C123" s="385" t="str">
        <f>+VLOOKUP(A123,'[2]DISTRIBUCIÓN ENTIDAD SEPT. 2023'!$B$8:$G$536,6,FALSE)</f>
        <v>Guadalupe Challco</v>
      </c>
      <c r="D123" s="385" t="str">
        <f>+VLOOKUP(C123,[2]Hoja1!$A$2:$B$13,2,FALSE)</f>
        <v>2183333 - 1640</v>
      </c>
      <c r="E123" s="385" t="str">
        <f>+VLOOKUP(C123,[2]Hoja1!$A$2:$C$13,3,FALSE)</f>
        <v>guadalupe.challco@economiayfinanzas.gob.bo</v>
      </c>
      <c r="F123" s="281" t="s">
        <v>1501</v>
      </c>
    </row>
    <row r="124" spans="1:6">
      <c r="A124" s="285">
        <v>349</v>
      </c>
      <c r="B124" s="286" t="s">
        <v>1443</v>
      </c>
      <c r="C124" s="385" t="str">
        <f>+VLOOKUP(A124,'[2]DISTRIBUCIÓN ENTIDAD SEPT. 2023'!$B$8:$G$536,6,FALSE)</f>
        <v>José Rivas</v>
      </c>
      <c r="D124" s="385" t="str">
        <f>+VLOOKUP(C124,[2]Hoja1!$A$2:$B$13,2,FALSE)</f>
        <v>2183333 - 1632</v>
      </c>
      <c r="E124" s="385" t="str">
        <f>+VLOOKUP(C124,[2]Hoja1!$A$2:$C$13,3,FALSE)</f>
        <v>jose.rivas@economiayfinanzas.gob.bo</v>
      </c>
      <c r="F124" s="281" t="s">
        <v>1504</v>
      </c>
    </row>
    <row r="125" spans="1:6">
      <c r="A125" s="285">
        <v>371</v>
      </c>
      <c r="B125" s="286" t="s">
        <v>145</v>
      </c>
      <c r="C125" s="385" t="str">
        <f>+VLOOKUP(A125,'[2]DISTRIBUCIÓN ENTIDAD SEPT. 2023'!$B$8:$G$536,6,FALSE)</f>
        <v>Rommel Cuba</v>
      </c>
      <c r="D125" s="385" t="str">
        <f>+VLOOKUP(C125,[2]Hoja1!$A$2:$B$13,2,FALSE)</f>
        <v>2183333 - 1649</v>
      </c>
      <c r="E125" s="385" t="str">
        <f>+VLOOKUP(C125,[2]Hoja1!$A$2:$C$13,3,FALSE)</f>
        <v>rommel.cuba@economiayfinanzas.gob.bo</v>
      </c>
      <c r="F125" s="281" t="s">
        <v>668</v>
      </c>
    </row>
    <row r="126" spans="1:6">
      <c r="A126" s="285">
        <v>373</v>
      </c>
      <c r="B126" s="286" t="s">
        <v>1444</v>
      </c>
      <c r="C126" s="385" t="str">
        <f>+VLOOKUP(A126,'[2]DISTRIBUCIÓN ENTIDAD SEPT. 2023'!$B$8:$G$536,6,FALSE)</f>
        <v>Rommel Cuba</v>
      </c>
      <c r="D126" s="385" t="str">
        <f>+VLOOKUP(C126,[2]Hoja1!$A$2:$B$13,2,FALSE)</f>
        <v>2183333 - 1649</v>
      </c>
      <c r="E126" s="385" t="str">
        <f>+VLOOKUP(C126,[2]Hoja1!$A$2:$C$13,3,FALSE)</f>
        <v>rommel.cuba@economiayfinanzas.gob.bo</v>
      </c>
      <c r="F126" s="281" t="s">
        <v>668</v>
      </c>
    </row>
    <row r="127" spans="1:6">
      <c r="A127" s="285">
        <v>374</v>
      </c>
      <c r="B127" s="286" t="s">
        <v>608</v>
      </c>
      <c r="C127" s="385" t="str">
        <f>+VLOOKUP(A127,'[2]DISTRIBUCIÓN ENTIDAD SEPT. 2023'!$B$8:$G$536,6,FALSE)</f>
        <v>Rommel Cuba</v>
      </c>
      <c r="D127" s="385" t="str">
        <f>+VLOOKUP(C127,[2]Hoja1!$A$2:$B$13,2,FALSE)</f>
        <v>2183333 - 1649</v>
      </c>
      <c r="E127" s="385" t="str">
        <f>+VLOOKUP(C127,[2]Hoja1!$A$2:$C$13,3,FALSE)</f>
        <v>rommel.cuba@economiayfinanzas.gob.bo</v>
      </c>
      <c r="F127" s="281" t="s">
        <v>668</v>
      </c>
    </row>
    <row r="128" spans="1:6">
      <c r="A128" s="285">
        <v>375</v>
      </c>
      <c r="B128" s="286" t="s">
        <v>1445</v>
      </c>
      <c r="C128" s="385" t="e">
        <f>+VLOOKUP(A128,'[2]DISTRIBUCIÓN ENTIDAD SEPT. 2023'!$B$8:$G$536,6,FALSE)</f>
        <v>#N/A</v>
      </c>
      <c r="D128" s="385" t="e">
        <f>+VLOOKUP(C128,[2]Hoja1!$A$2:$B$13,2,FALSE)</f>
        <v>#N/A</v>
      </c>
      <c r="E128" s="385" t="e">
        <f>+VLOOKUP(C128,[2]Hoja1!$A$2:$C$13,3,FALSE)</f>
        <v>#N/A</v>
      </c>
    </row>
    <row r="129" spans="1:6">
      <c r="A129" s="285">
        <v>376</v>
      </c>
      <c r="B129" s="286" t="s">
        <v>609</v>
      </c>
      <c r="C129" s="385" t="str">
        <f>+VLOOKUP(A129,'[2]DISTRIBUCIÓN ENTIDAD SEPT. 2023'!$B$8:$G$536,6,FALSE)</f>
        <v>Jorge Vargas</v>
      </c>
      <c r="D129" s="385" t="str">
        <f>+VLOOKUP(C129,[2]Hoja1!$A$2:$B$13,2,FALSE)</f>
        <v>2183333 - 1633</v>
      </c>
      <c r="E129" s="385" t="str">
        <f>+VLOOKUP(C129,[2]Hoja1!$A$2:$C$13,3,FALSE)</f>
        <v>jorge.vargas@economiayfinanzas.gob.bo</v>
      </c>
      <c r="F129" s="281" t="s">
        <v>1503</v>
      </c>
    </row>
    <row r="130" spans="1:6">
      <c r="A130" s="285">
        <v>378</v>
      </c>
      <c r="B130" s="286" t="s">
        <v>610</v>
      </c>
      <c r="C130" s="385" t="str">
        <f>+VLOOKUP(A130,'[2]DISTRIBUCIÓN ENTIDAD SEPT. 2023'!$B$8:$G$536,6,FALSE)</f>
        <v>Jorge Vargas</v>
      </c>
      <c r="D130" s="385" t="str">
        <f>+VLOOKUP(C130,[2]Hoja1!$A$2:$B$13,2,FALSE)</f>
        <v>2183333 - 1633</v>
      </c>
      <c r="E130" s="385" t="str">
        <f>+VLOOKUP(C130,[2]Hoja1!$A$2:$C$13,3,FALSE)</f>
        <v>jorge.vargas@economiayfinanzas.gob.bo</v>
      </c>
      <c r="F130" s="281" t="s">
        <v>1503</v>
      </c>
    </row>
    <row r="131" spans="1:6">
      <c r="A131" s="285">
        <v>379</v>
      </c>
      <c r="B131" s="286" t="s">
        <v>1242</v>
      </c>
      <c r="C131" s="385" t="str">
        <f>+VLOOKUP(A131,'[2]DISTRIBUCIÓN ENTIDAD SEPT. 2023'!$B$8:$G$536,6,FALSE)</f>
        <v>Rommel Cuba</v>
      </c>
      <c r="D131" s="385" t="str">
        <f>+VLOOKUP(C131,[2]Hoja1!$A$2:$B$13,2,FALSE)</f>
        <v>2183333 - 1649</v>
      </c>
      <c r="E131" s="385" t="str">
        <f>+VLOOKUP(C131,[2]Hoja1!$A$2:$C$13,3,FALSE)</f>
        <v>rommel.cuba@economiayfinanzas.gob.bo</v>
      </c>
      <c r="F131" s="281" t="s">
        <v>668</v>
      </c>
    </row>
    <row r="132" spans="1:6">
      <c r="A132" s="285">
        <v>382</v>
      </c>
      <c r="B132" s="286" t="s">
        <v>1243</v>
      </c>
      <c r="C132" s="385" t="str">
        <f>+VLOOKUP(A132,'[2]DISTRIBUCIÓN ENTIDAD SEPT. 2023'!$B$8:$G$536,6,FALSE)</f>
        <v>Emma Ticonipa</v>
      </c>
      <c r="D132" s="385" t="str">
        <f>+VLOOKUP(C132,[2]Hoja1!$A$2:$B$13,2,FALSE)</f>
        <v>2183333 - 1635</v>
      </c>
      <c r="E132" s="385" t="str">
        <f>+VLOOKUP(C132,[2]Hoja1!$A$2:$C$13,3,FALSE)</f>
        <v>emma.ticonipa@economiayfinanzas.gob.bo</v>
      </c>
      <c r="F132" s="281" t="s">
        <v>649</v>
      </c>
    </row>
    <row r="133" spans="1:6">
      <c r="A133" s="285">
        <v>383</v>
      </c>
      <c r="B133" s="286" t="s">
        <v>1244</v>
      </c>
      <c r="C133" s="385" t="str">
        <f>+VLOOKUP(A133,'[2]DISTRIBUCIÓN ENTIDAD SEPT. 2023'!$B$8:$G$536,6,FALSE)</f>
        <v>Yesenia Apaza</v>
      </c>
      <c r="D133" s="385" t="str">
        <f>+VLOOKUP(C133,[2]Hoja1!$A$2:$B$13,2,FALSE)</f>
        <v>2183333 - 1637</v>
      </c>
      <c r="E133" s="385" t="str">
        <f>+VLOOKUP(C133,[2]Hoja1!$A$2:$C$13,3,FALSE)</f>
        <v>yesenia.apaza@economiayfinanzas.gob.bo</v>
      </c>
      <c r="F133" s="281" t="s">
        <v>642</v>
      </c>
    </row>
    <row r="134" spans="1:6">
      <c r="A134" s="285">
        <v>385</v>
      </c>
      <c r="B134" s="286" t="s">
        <v>690</v>
      </c>
      <c r="C134" s="385" t="str">
        <f>+VLOOKUP(A134,'[2]DISTRIBUCIÓN ENTIDAD SEPT. 2023'!$B$8:$G$536,6,FALSE)</f>
        <v>Jorge Vargas</v>
      </c>
      <c r="D134" s="385" t="str">
        <f>+VLOOKUP(C134,[2]Hoja1!$A$2:$B$13,2,FALSE)</f>
        <v>2183333 - 1633</v>
      </c>
      <c r="E134" s="385" t="str">
        <f>+VLOOKUP(C134,[2]Hoja1!$A$2:$C$13,3,FALSE)</f>
        <v>jorge.vargas@economiayfinanzas.gob.bo</v>
      </c>
      <c r="F134" s="281" t="s">
        <v>1503</v>
      </c>
    </row>
    <row r="135" spans="1:6">
      <c r="A135" s="285">
        <v>386</v>
      </c>
      <c r="B135" s="286" t="s">
        <v>1446</v>
      </c>
      <c r="C135" s="385" t="str">
        <f>+VLOOKUP(A135,'[2]DISTRIBUCIÓN ENTIDAD SEPT. 2023'!$B$8:$G$536,6,FALSE)</f>
        <v>Virginia Callisaya</v>
      </c>
      <c r="D135" s="385" t="str">
        <f>+VLOOKUP(C135,[2]Hoja1!$A$2:$B$13,2,FALSE)</f>
        <v>2183333 - 1645</v>
      </c>
      <c r="E135" s="385" t="str">
        <f>+VLOOKUP(C135,[2]Hoja1!$A$2:$C$13,3,FALSE)</f>
        <v>virginia.callisaya@economiayfinanzas.gob.bo</v>
      </c>
      <c r="F135" s="281" t="s">
        <v>1505</v>
      </c>
    </row>
    <row r="136" spans="1:6">
      <c r="A136" s="285">
        <v>387</v>
      </c>
      <c r="B136" s="286" t="s">
        <v>1265</v>
      </c>
      <c r="C136" s="385" t="str">
        <f>+VLOOKUP(A136,'[2]DISTRIBUCIÓN ENTIDAD SEPT. 2023'!$B$8:$G$536,6,FALSE)</f>
        <v>Virginia Callisaya</v>
      </c>
      <c r="D136" s="385" t="str">
        <f>+VLOOKUP(C136,[2]Hoja1!$A$2:$B$13,2,FALSE)</f>
        <v>2183333 - 1645</v>
      </c>
      <c r="E136" s="385" t="str">
        <f>+VLOOKUP(C136,[2]Hoja1!$A$2:$C$13,3,FALSE)</f>
        <v>virginia.callisaya@economiayfinanzas.gob.bo</v>
      </c>
      <c r="F136" s="281" t="s">
        <v>1505</v>
      </c>
    </row>
    <row r="137" spans="1:6">
      <c r="A137" s="285">
        <v>388</v>
      </c>
      <c r="B137" s="286" t="s">
        <v>1414</v>
      </c>
      <c r="C137" s="385" t="str">
        <f>+VLOOKUP(A137,'[2]DISTRIBUCIÓN ENTIDAD SEPT. 2023'!$B$8:$G$536,6,FALSE)</f>
        <v>Rommel Cuba</v>
      </c>
      <c r="D137" s="385" t="str">
        <f>+VLOOKUP(C137,[2]Hoja1!$A$2:$B$13,2,FALSE)</f>
        <v>2183333 - 1649</v>
      </c>
      <c r="E137" s="385" t="str">
        <f>+VLOOKUP(C137,[2]Hoja1!$A$2:$C$13,3,FALSE)</f>
        <v>rommel.cuba@economiayfinanzas.gob.bo</v>
      </c>
      <c r="F137" s="281" t="s">
        <v>668</v>
      </c>
    </row>
    <row r="138" spans="1:6">
      <c r="A138" s="287">
        <v>389</v>
      </c>
      <c r="B138" s="288" t="s">
        <v>1447</v>
      </c>
      <c r="C138" s="385" t="str">
        <f>+VLOOKUP(A138,'[2]DISTRIBUCIÓN ENTIDAD SEPT. 2023'!$B$8:$G$536,6,FALSE)</f>
        <v>Belen Espejo</v>
      </c>
      <c r="D138" s="385" t="str">
        <f>+VLOOKUP(C138,[2]Hoja1!$A$2:$B$13,2,FALSE)</f>
        <v>2183333 - 1644</v>
      </c>
      <c r="E138" s="385" t="str">
        <f>+VLOOKUP(C138,[2]Hoja1!$A$2:$C$13,3,FALSE)</f>
        <v>belen.espejo@economiayfinanzas.gob.bo</v>
      </c>
      <c r="F138" s="281" t="s">
        <v>643</v>
      </c>
    </row>
    <row r="139" spans="1:6">
      <c r="A139" s="285">
        <v>422</v>
      </c>
      <c r="B139" s="286" t="s">
        <v>149</v>
      </c>
      <c r="C139" s="385" t="str">
        <f>+VLOOKUP(A139,'[2]DISTRIBUCIÓN ENTIDAD SEPT. 2023'!$B$8:$G$536,6,FALSE)</f>
        <v>Yesenia Apaza</v>
      </c>
      <c r="D139" s="385" t="str">
        <f>+VLOOKUP(C139,[2]Hoja1!$A$2:$B$13,2,FALSE)</f>
        <v>2183333 - 1637</v>
      </c>
      <c r="E139" s="385" t="str">
        <f>+VLOOKUP(C139,[2]Hoja1!$A$2:$C$13,3,FALSE)</f>
        <v>yesenia.apaza@economiayfinanzas.gob.bo</v>
      </c>
      <c r="F139" s="281" t="s">
        <v>642</v>
      </c>
    </row>
    <row r="140" spans="1:6">
      <c r="A140" s="285">
        <v>423</v>
      </c>
      <c r="B140" s="286" t="s">
        <v>1448</v>
      </c>
      <c r="C140" s="385" t="str">
        <f>+VLOOKUP(A140,'[2]DISTRIBUCIÓN ENTIDAD SEPT. 2023'!$B$8:$G$536,6,FALSE)</f>
        <v>José Rivas</v>
      </c>
      <c r="D140" s="385" t="str">
        <f>+VLOOKUP(C140,[2]Hoja1!$A$2:$B$13,2,FALSE)</f>
        <v>2183333 - 1632</v>
      </c>
      <c r="E140" s="385" t="str">
        <f>+VLOOKUP(C140,[2]Hoja1!$A$2:$C$13,3,FALSE)</f>
        <v>jose.rivas@economiayfinanzas.gob.bo</v>
      </c>
      <c r="F140" s="281" t="s">
        <v>1504</v>
      </c>
    </row>
    <row r="141" spans="1:6">
      <c r="A141" s="285">
        <v>512</v>
      </c>
      <c r="B141" s="286" t="s">
        <v>1449</v>
      </c>
      <c r="C141" s="385" t="e">
        <f>+VLOOKUP(A141,'[2]DISTRIBUCIÓN ENTIDAD SEPT. 2023'!$B$8:$G$536,6,FALSE)</f>
        <v>#N/A</v>
      </c>
      <c r="D141" s="385" t="e">
        <f>+VLOOKUP(C141,[2]Hoja1!$A$2:$B$13,2,FALSE)</f>
        <v>#N/A</v>
      </c>
      <c r="E141" s="385" t="e">
        <f>+VLOOKUP(C141,[2]Hoja1!$A$2:$C$13,3,FALSE)</f>
        <v>#N/A</v>
      </c>
    </row>
    <row r="142" spans="1:6">
      <c r="A142" s="285">
        <v>513</v>
      </c>
      <c r="B142" s="286" t="s">
        <v>160</v>
      </c>
      <c r="C142" s="385" t="str">
        <f>+VLOOKUP(A142,'[2]DISTRIBUCIÓN ENTIDAD SEPT. 2023'!$B$8:$G$536,6,FALSE)</f>
        <v>Jorge Vargas</v>
      </c>
      <c r="D142" s="385" t="str">
        <f>+VLOOKUP(C142,[2]Hoja1!$A$2:$B$13,2,FALSE)</f>
        <v>2183333 - 1633</v>
      </c>
      <c r="E142" s="385" t="str">
        <f>+VLOOKUP(C142,[2]Hoja1!$A$2:$C$13,3,FALSE)</f>
        <v>jorge.vargas@economiayfinanzas.gob.bo</v>
      </c>
      <c r="F142" s="281" t="s">
        <v>1503</v>
      </c>
    </row>
    <row r="143" spans="1:6">
      <c r="A143" s="285">
        <v>514</v>
      </c>
      <c r="B143" s="286" t="s">
        <v>161</v>
      </c>
      <c r="C143" s="385" t="str">
        <f>+VLOOKUP(A143,'[2]DISTRIBUCIÓN ENTIDAD SEPT. 2023'!$B$8:$G$536,6,FALSE)</f>
        <v>Jorge Vargas</v>
      </c>
      <c r="D143" s="385" t="str">
        <f>+VLOOKUP(C143,[2]Hoja1!$A$2:$B$13,2,FALSE)</f>
        <v>2183333 - 1633</v>
      </c>
      <c r="E143" s="385" t="str">
        <f>+VLOOKUP(C143,[2]Hoja1!$A$2:$C$13,3,FALSE)</f>
        <v>jorge.vargas@economiayfinanzas.gob.bo</v>
      </c>
      <c r="F143" s="281" t="s">
        <v>1503</v>
      </c>
    </row>
    <row r="144" spans="1:6">
      <c r="A144" s="285">
        <v>517</v>
      </c>
      <c r="B144" s="286" t="s">
        <v>162</v>
      </c>
      <c r="C144" s="385" t="e">
        <f>+VLOOKUP(A144,'[2]DISTRIBUCIÓN ENTIDAD SEPT. 2023'!$B$8:$G$536,6,FALSE)</f>
        <v>#N/A</v>
      </c>
      <c r="D144" s="385" t="e">
        <f>+VLOOKUP(C144,[2]Hoja1!$A$2:$B$13,2,FALSE)</f>
        <v>#N/A</v>
      </c>
      <c r="E144" s="385" t="e">
        <f>+VLOOKUP(C144,[2]Hoja1!$A$2:$C$13,3,FALSE)</f>
        <v>#N/A</v>
      </c>
    </row>
    <row r="145" spans="1:6">
      <c r="A145" s="285">
        <v>520</v>
      </c>
      <c r="B145" s="286" t="s">
        <v>1282</v>
      </c>
      <c r="C145" s="385" t="str">
        <f>+VLOOKUP(A145,'[2]DISTRIBUCIÓN ENTIDAD SEPT. 2023'!$B$8:$G$536,6,FALSE)</f>
        <v>Virginia Huanca</v>
      </c>
      <c r="D145" s="385" t="str">
        <f>+VLOOKUP(C145,[2]Hoja1!$A$2:$B$13,2,FALSE)</f>
        <v>2183333 - 1636</v>
      </c>
      <c r="E145" s="385" t="str">
        <f>+VLOOKUP(C145,[2]Hoja1!$A$2:$C$13,3,FALSE)</f>
        <v>virginia.huanca@economiayfinanzas.gob.bo</v>
      </c>
      <c r="F145" s="281" t="s">
        <v>1506</v>
      </c>
    </row>
    <row r="146" spans="1:6">
      <c r="A146" s="285">
        <v>522</v>
      </c>
      <c r="B146" s="286" t="s">
        <v>163</v>
      </c>
      <c r="C146" s="385" t="str">
        <f>+VLOOKUP(A146,'[2]DISTRIBUCIÓN ENTIDAD SEPT. 2023'!$B$8:$G$536,6,FALSE)</f>
        <v>Virginia Huanca</v>
      </c>
      <c r="D146" s="385" t="str">
        <f>+VLOOKUP(C146,[2]Hoja1!$A$2:$B$13,2,FALSE)</f>
        <v>2183333 - 1636</v>
      </c>
      <c r="E146" s="385" t="str">
        <f>+VLOOKUP(C146,[2]Hoja1!$A$2:$C$13,3,FALSE)</f>
        <v>virginia.huanca@economiayfinanzas.gob.bo</v>
      </c>
      <c r="F146" s="281" t="s">
        <v>1506</v>
      </c>
    </row>
    <row r="147" spans="1:6">
      <c r="A147" s="285">
        <v>525</v>
      </c>
      <c r="B147" s="286" t="s">
        <v>1450</v>
      </c>
      <c r="C147" s="385" t="str">
        <f>+VLOOKUP(A147,'[2]DISTRIBUCIÓN ENTIDAD SEPT. 2023'!$B$8:$G$536,6,FALSE)</f>
        <v>Rommel Cuba</v>
      </c>
      <c r="D147" s="385" t="str">
        <f>+VLOOKUP(C147,[2]Hoja1!$A$2:$B$13,2,FALSE)</f>
        <v>2183333 - 1649</v>
      </c>
      <c r="E147" s="385" t="str">
        <f>+VLOOKUP(C147,[2]Hoja1!$A$2:$C$13,3,FALSE)</f>
        <v>rommel.cuba@economiayfinanzas.gob.bo</v>
      </c>
      <c r="F147" s="281" t="s">
        <v>668</v>
      </c>
    </row>
    <row r="148" spans="1:6">
      <c r="A148" s="285">
        <v>526</v>
      </c>
      <c r="B148" s="286" t="s">
        <v>1451</v>
      </c>
      <c r="C148" s="385" t="str">
        <f>+VLOOKUP(A148,'[2]DISTRIBUCIÓN ENTIDAD SEPT. 2023'!$B$8:$G$536,6,FALSE)</f>
        <v>Jorge Vargas</v>
      </c>
      <c r="D148" s="385" t="str">
        <f>+VLOOKUP(C148,[2]Hoja1!$A$2:$B$13,2,FALSE)</f>
        <v>2183333 - 1633</v>
      </c>
      <c r="E148" s="385" t="str">
        <f>+VLOOKUP(C148,[2]Hoja1!$A$2:$C$13,3,FALSE)</f>
        <v>jorge.vargas@economiayfinanzas.gob.bo</v>
      </c>
      <c r="F148" s="281" t="s">
        <v>1503</v>
      </c>
    </row>
    <row r="149" spans="1:6">
      <c r="A149" s="285">
        <v>548</v>
      </c>
      <c r="B149" s="286" t="s">
        <v>1452</v>
      </c>
      <c r="C149" s="385" t="str">
        <f>+VLOOKUP(A149,'[2]DISTRIBUCIÓN ENTIDAD SEPT. 2023'!$B$8:$G$536,6,FALSE)</f>
        <v>José Rivas</v>
      </c>
      <c r="D149" s="385" t="str">
        <f>+VLOOKUP(C149,[2]Hoja1!$A$2:$B$13,2,FALSE)</f>
        <v>2183333 - 1632</v>
      </c>
      <c r="E149" s="385" t="str">
        <f>+VLOOKUP(C149,[2]Hoja1!$A$2:$C$13,3,FALSE)</f>
        <v>jose.rivas@economiayfinanzas.gob.bo</v>
      </c>
      <c r="F149" s="281" t="s">
        <v>1504</v>
      </c>
    </row>
    <row r="150" spans="1:6">
      <c r="A150" s="287">
        <v>551</v>
      </c>
      <c r="B150" s="288" t="s">
        <v>165</v>
      </c>
      <c r="C150" s="385" t="str">
        <f>+VLOOKUP(A150,'[2]DISTRIBUCIÓN ENTIDAD SEPT. 2023'!$B$8:$G$536,6,FALSE)</f>
        <v>Rommel Cuba</v>
      </c>
      <c r="D150" s="385" t="str">
        <f>+VLOOKUP(C150,[2]Hoja1!$A$2:$B$13,2,FALSE)</f>
        <v>2183333 - 1649</v>
      </c>
      <c r="E150" s="385" t="str">
        <f>+VLOOKUP(C150,[2]Hoja1!$A$2:$C$13,3,FALSE)</f>
        <v>rommel.cuba@economiayfinanzas.gob.bo</v>
      </c>
      <c r="F150" s="281" t="s">
        <v>668</v>
      </c>
    </row>
    <row r="151" spans="1:6">
      <c r="A151" s="285">
        <v>572</v>
      </c>
      <c r="B151" s="286" t="s">
        <v>166</v>
      </c>
      <c r="C151" s="385" t="str">
        <f>+VLOOKUP(A151,'[2]DISTRIBUCIÓN ENTIDAD SEPT. 2023'!$B$8:$G$536,6,FALSE)</f>
        <v>Yesenia Apaza</v>
      </c>
      <c r="D151" s="385" t="str">
        <f>+VLOOKUP(C151,[2]Hoja1!$A$2:$B$13,2,FALSE)</f>
        <v>2183333 - 1637</v>
      </c>
      <c r="E151" s="385" t="str">
        <f>+VLOOKUP(C151,[2]Hoja1!$A$2:$C$13,3,FALSE)</f>
        <v>yesenia.apaza@economiayfinanzas.gob.bo</v>
      </c>
      <c r="F151" s="281" t="s">
        <v>642</v>
      </c>
    </row>
    <row r="152" spans="1:6">
      <c r="A152" s="285">
        <v>573</v>
      </c>
      <c r="B152" s="286" t="s">
        <v>1453</v>
      </c>
      <c r="C152" s="385" t="str">
        <f>+VLOOKUP(A152,'[2]DISTRIBUCIÓN ENTIDAD SEPT. 2023'!$B$8:$G$536,6,FALSE)</f>
        <v>Jorge Vargas</v>
      </c>
      <c r="D152" s="385" t="str">
        <f>+VLOOKUP(C152,[2]Hoja1!$A$2:$B$13,2,FALSE)</f>
        <v>2183333 - 1633</v>
      </c>
      <c r="E152" s="385" t="str">
        <f>+VLOOKUP(C152,[2]Hoja1!$A$2:$C$13,3,FALSE)</f>
        <v>jorge.vargas@economiayfinanzas.gob.bo</v>
      </c>
      <c r="F152" s="281" t="s">
        <v>1503</v>
      </c>
    </row>
    <row r="153" spans="1:6">
      <c r="A153" s="285">
        <v>574</v>
      </c>
      <c r="B153" s="286" t="s">
        <v>1454</v>
      </c>
      <c r="C153" s="385" t="str">
        <f>+VLOOKUP(A153,'[2]DISTRIBUCIÓN ENTIDAD SEPT. 2023'!$B$8:$G$536,6,FALSE)</f>
        <v>Jorge Vargas</v>
      </c>
      <c r="D153" s="385" t="str">
        <f>+VLOOKUP(C153,[2]Hoja1!$A$2:$B$13,2,FALSE)</f>
        <v>2183333 - 1633</v>
      </c>
      <c r="E153" s="385" t="str">
        <f>+VLOOKUP(C153,[2]Hoja1!$A$2:$C$13,3,FALSE)</f>
        <v>jorge.vargas@economiayfinanzas.gob.bo</v>
      </c>
      <c r="F153" s="281" t="s">
        <v>1503</v>
      </c>
    </row>
    <row r="154" spans="1:6">
      <c r="A154" s="285">
        <v>576</v>
      </c>
      <c r="B154" s="286" t="s">
        <v>1455</v>
      </c>
      <c r="C154" s="385" t="str">
        <f>+VLOOKUP(A154,'[2]DISTRIBUCIÓN ENTIDAD SEPT. 2023'!$B$8:$G$536,6,FALSE)</f>
        <v>Jorge Vargas</v>
      </c>
      <c r="D154" s="385" t="str">
        <f>+VLOOKUP(C154,[2]Hoja1!$A$2:$B$13,2,FALSE)</f>
        <v>2183333 - 1633</v>
      </c>
      <c r="E154" s="385" t="str">
        <f>+VLOOKUP(C154,[2]Hoja1!$A$2:$C$13,3,FALSE)</f>
        <v>jorge.vargas@economiayfinanzas.gob.bo</v>
      </c>
      <c r="F154" s="281" t="s">
        <v>1503</v>
      </c>
    </row>
    <row r="155" spans="1:6">
      <c r="A155" s="285">
        <v>578</v>
      </c>
      <c r="B155" s="286" t="s">
        <v>168</v>
      </c>
      <c r="C155" s="385" t="str">
        <f>+VLOOKUP(A155,'[2]DISTRIBUCIÓN ENTIDAD SEPT. 2023'!$B$8:$G$536,6,FALSE)</f>
        <v>José Rivas</v>
      </c>
      <c r="D155" s="385" t="str">
        <f>+VLOOKUP(C155,[2]Hoja1!$A$2:$B$13,2,FALSE)</f>
        <v>2183333 - 1632</v>
      </c>
      <c r="E155" s="385" t="str">
        <f>+VLOOKUP(C155,[2]Hoja1!$A$2:$C$13,3,FALSE)</f>
        <v>jose.rivas@economiayfinanzas.gob.bo</v>
      </c>
      <c r="F155" s="281" t="s">
        <v>1504</v>
      </c>
    </row>
    <row r="156" spans="1:6">
      <c r="A156" s="285">
        <v>579</v>
      </c>
      <c r="B156" s="286" t="s">
        <v>1456</v>
      </c>
      <c r="C156" s="385" t="str">
        <f>+VLOOKUP(A156,'[2]DISTRIBUCIÓN ENTIDAD SEPT. 2023'!$B$8:$G$536,6,FALSE)</f>
        <v>Huascar Nova</v>
      </c>
      <c r="D156" s="385" t="str">
        <f>+VLOOKUP(C156,[2]Hoja1!$A$2:$B$13,2,FALSE)</f>
        <v>2183333 - 1651</v>
      </c>
      <c r="E156" s="385" t="str">
        <f>+VLOOKUP(C156,[2]Hoja1!$A$2:$C$13,3,FALSE)</f>
        <v>huascar.nova@economiayfinanzas.gob.bo</v>
      </c>
      <c r="F156" s="281" t="s">
        <v>1502</v>
      </c>
    </row>
    <row r="157" spans="1:6">
      <c r="A157" s="285">
        <v>580</v>
      </c>
      <c r="B157" s="286" t="s">
        <v>169</v>
      </c>
      <c r="C157" s="385" t="str">
        <f>+VLOOKUP(A157,'[2]DISTRIBUCIÓN ENTIDAD SEPT. 2023'!$B$8:$G$536,6,FALSE)</f>
        <v>Belen Espejo</v>
      </c>
      <c r="D157" s="385" t="str">
        <f>+VLOOKUP(C157,[2]Hoja1!$A$2:$B$13,2,FALSE)</f>
        <v>2183333 - 1644</v>
      </c>
      <c r="E157" s="385" t="str">
        <f>+VLOOKUP(C157,[2]Hoja1!$A$2:$C$13,3,FALSE)</f>
        <v>belen.espejo@economiayfinanzas.gob.bo</v>
      </c>
      <c r="F157" s="281" t="s">
        <v>1503</v>
      </c>
    </row>
    <row r="158" spans="1:6">
      <c r="A158" s="285">
        <v>584</v>
      </c>
      <c r="B158" s="286" t="s">
        <v>1457</v>
      </c>
      <c r="C158" s="385" t="str">
        <f>+VLOOKUP(A158,'[2]DISTRIBUCIÓN ENTIDAD SEPT. 2023'!$B$8:$G$536,6,FALSE)</f>
        <v>Yesenia Apaza</v>
      </c>
      <c r="D158" s="385" t="str">
        <f>+VLOOKUP(C158,[2]Hoja1!$A$2:$B$13,2,FALSE)</f>
        <v>2183333 - 1637</v>
      </c>
      <c r="E158" s="385" t="str">
        <f>+VLOOKUP(C158,[2]Hoja1!$A$2:$C$13,3,FALSE)</f>
        <v>yesenia.apaza@economiayfinanzas.gob.bo</v>
      </c>
      <c r="F158" s="281" t="s">
        <v>642</v>
      </c>
    </row>
    <row r="159" spans="1:6">
      <c r="A159" s="287">
        <v>585</v>
      </c>
      <c r="B159" s="288" t="s">
        <v>1458</v>
      </c>
      <c r="C159" s="385" t="str">
        <f>+VLOOKUP(A159,'[2]DISTRIBUCIÓN ENTIDAD SEPT. 2023'!$B$8:$G$536,6,FALSE)</f>
        <v>Huascar Nova</v>
      </c>
      <c r="D159" s="385" t="str">
        <f>+VLOOKUP(C159,[2]Hoja1!$A$2:$B$13,2,FALSE)</f>
        <v>2183333 - 1651</v>
      </c>
      <c r="E159" s="385" t="str">
        <f>+VLOOKUP(C159,[2]Hoja1!$A$2:$C$13,3,FALSE)</f>
        <v>huascar.nova@economiayfinanzas.gob.bo</v>
      </c>
      <c r="F159" s="281" t="s">
        <v>1502</v>
      </c>
    </row>
    <row r="160" spans="1:6">
      <c r="A160" s="287">
        <v>586</v>
      </c>
      <c r="B160" s="288" t="s">
        <v>172</v>
      </c>
      <c r="C160" s="385" t="str">
        <f>+VLOOKUP(A160,'[2]DISTRIBUCIÓN ENTIDAD SEPT. 2023'!$B$8:$G$536,6,FALSE)</f>
        <v>Huascar Nova</v>
      </c>
      <c r="D160" s="385" t="str">
        <f>+VLOOKUP(C160,[2]Hoja1!$A$2:$B$13,2,FALSE)</f>
        <v>2183333 - 1651</v>
      </c>
      <c r="E160" s="385" t="str">
        <f>+VLOOKUP(C160,[2]Hoja1!$A$2:$C$13,3,FALSE)</f>
        <v>huascar.nova@economiayfinanzas.gob.bo</v>
      </c>
      <c r="F160" s="281" t="s">
        <v>1502</v>
      </c>
    </row>
    <row r="161" spans="1:6">
      <c r="A161" s="285">
        <v>587</v>
      </c>
      <c r="B161" s="289" t="s">
        <v>1459</v>
      </c>
      <c r="C161" s="385" t="str">
        <f>+VLOOKUP(A161,'[2]DISTRIBUCIÓN ENTIDAD SEPT. 2023'!$B$8:$G$536,6,FALSE)</f>
        <v>Judith Machicado</v>
      </c>
      <c r="D161" s="385" t="str">
        <f>+VLOOKUP(C161,[2]Hoja1!$A$2:$B$13,2,FALSE)</f>
        <v>2183333 - 1648</v>
      </c>
      <c r="E161" s="385" t="str">
        <f>+VLOOKUP(C161,[2]Hoja1!$A$2:$C$13,3,FALSE)</f>
        <v>judith.machicado@economiayfinanzas.gob.bo</v>
      </c>
      <c r="F161" s="281" t="s">
        <v>647</v>
      </c>
    </row>
    <row r="162" spans="1:6">
      <c r="A162" s="285">
        <v>588</v>
      </c>
      <c r="B162" s="286" t="s">
        <v>1460</v>
      </c>
      <c r="C162" s="385" t="str">
        <f>+VLOOKUP(A162,'[2]DISTRIBUCIÓN ENTIDAD SEPT. 2023'!$B$8:$G$536,6,FALSE)</f>
        <v>Jorge Vargas</v>
      </c>
      <c r="D162" s="385" t="str">
        <f>+VLOOKUP(C162,[2]Hoja1!$A$2:$B$13,2,FALSE)</f>
        <v>2183333 - 1633</v>
      </c>
      <c r="E162" s="385" t="str">
        <f>+VLOOKUP(C162,[2]Hoja1!$A$2:$C$13,3,FALSE)</f>
        <v>jorge.vargas@economiayfinanzas.gob.bo</v>
      </c>
      <c r="F162" s="281" t="s">
        <v>1503</v>
      </c>
    </row>
    <row r="163" spans="1:6">
      <c r="A163" s="285">
        <v>590</v>
      </c>
      <c r="B163" s="286" t="s">
        <v>1284</v>
      </c>
      <c r="C163" s="385" t="str">
        <f>+VLOOKUP(A163,'[2]DISTRIBUCIÓN ENTIDAD SEPT. 2023'!$B$8:$G$536,6,FALSE)</f>
        <v>José Rivas</v>
      </c>
      <c r="D163" s="385" t="str">
        <f>+VLOOKUP(C163,[2]Hoja1!$A$2:$B$13,2,FALSE)</f>
        <v>2183333 - 1632</v>
      </c>
      <c r="E163" s="385" t="str">
        <f>+VLOOKUP(C163,[2]Hoja1!$A$2:$C$13,3,FALSE)</f>
        <v>jose.rivas@economiayfinanzas.gob.bo</v>
      </c>
      <c r="F163" s="281" t="s">
        <v>1504</v>
      </c>
    </row>
    <row r="164" spans="1:6">
      <c r="A164" s="285">
        <v>591</v>
      </c>
      <c r="B164" s="286" t="s">
        <v>1461</v>
      </c>
      <c r="C164" s="385" t="str">
        <f>+VLOOKUP(A164,'[2]DISTRIBUCIÓN ENTIDAD SEPT. 2023'!$B$8:$G$536,6,FALSE)</f>
        <v>Emma Ticonipa</v>
      </c>
      <c r="D164" s="385" t="str">
        <f>+VLOOKUP(C164,[2]Hoja1!$A$2:$B$13,2,FALSE)</f>
        <v>2183333 - 1635</v>
      </c>
      <c r="E164" s="385" t="str">
        <f>+VLOOKUP(C164,[2]Hoja1!$A$2:$C$13,3,FALSE)</f>
        <v>emma.ticonipa@economiayfinanzas.gob.bo</v>
      </c>
      <c r="F164" s="281" t="s">
        <v>649</v>
      </c>
    </row>
    <row r="165" spans="1:6">
      <c r="A165" s="285">
        <v>592</v>
      </c>
      <c r="B165" s="286" t="s">
        <v>1462</v>
      </c>
      <c r="C165" s="385" t="e">
        <f>+VLOOKUP(A165,'[2]DISTRIBUCIÓN ENTIDAD SEPT. 2023'!$B$8:$G$536,6,FALSE)</f>
        <v>#N/A</v>
      </c>
      <c r="D165" s="385" t="e">
        <f>+VLOOKUP(C165,[2]Hoja1!$A$2:$B$13,2,FALSE)</f>
        <v>#N/A</v>
      </c>
      <c r="E165" s="385" t="e">
        <f>+VLOOKUP(C165,[2]Hoja1!$A$2:$C$13,3,FALSE)</f>
        <v>#N/A</v>
      </c>
    </row>
    <row r="166" spans="1:6">
      <c r="A166" s="285">
        <v>593</v>
      </c>
      <c r="B166" s="286" t="s">
        <v>1285</v>
      </c>
      <c r="C166" s="385" t="str">
        <f>+VLOOKUP(A166,'[2]DISTRIBUCIÓN ENTIDAD SEPT. 2023'!$B$8:$G$536,6,FALSE)</f>
        <v>Guadalupe Challco</v>
      </c>
      <c r="D166" s="385" t="str">
        <f>+VLOOKUP(C166,[2]Hoja1!$A$2:$B$13,2,FALSE)</f>
        <v>2183333 - 1640</v>
      </c>
      <c r="E166" s="385" t="str">
        <f>+VLOOKUP(C166,[2]Hoja1!$A$2:$C$13,3,FALSE)</f>
        <v>guadalupe.challco@economiayfinanzas.gob.bo</v>
      </c>
      <c r="F166" s="281" t="s">
        <v>1501</v>
      </c>
    </row>
    <row r="167" spans="1:6">
      <c r="A167" s="285">
        <v>594</v>
      </c>
      <c r="B167" s="286" t="s">
        <v>88</v>
      </c>
      <c r="C167" s="385" t="str">
        <f>+VLOOKUP(A167,'[2]DISTRIBUCIÓN ENTIDAD SEPT. 2023'!$B$8:$G$536,6,FALSE)</f>
        <v>Virginia Huanca</v>
      </c>
      <c r="D167" s="385" t="str">
        <f>+VLOOKUP(C167,[2]Hoja1!$A$2:$B$13,2,FALSE)</f>
        <v>2183333 - 1636</v>
      </c>
      <c r="E167" s="385" t="str">
        <f>+VLOOKUP(C167,[2]Hoja1!$A$2:$C$13,3,FALSE)</f>
        <v>virginia.huanca@economiayfinanzas.gob.bo</v>
      </c>
      <c r="F167" s="281" t="s">
        <v>1506</v>
      </c>
    </row>
    <row r="168" spans="1:6">
      <c r="A168" s="285">
        <v>595</v>
      </c>
      <c r="B168" s="286" t="s">
        <v>611</v>
      </c>
      <c r="C168" s="385" t="str">
        <f>+VLOOKUP(A168,'[2]DISTRIBUCIÓN ENTIDAD SEPT. 2023'!$B$8:$G$536,6,FALSE)</f>
        <v>Virginia Huanca</v>
      </c>
      <c r="D168" s="385" t="str">
        <f>+VLOOKUP(C168,[2]Hoja1!$A$2:$B$13,2,FALSE)</f>
        <v>2183333 - 1636</v>
      </c>
      <c r="E168" s="385" t="str">
        <f>+VLOOKUP(C168,[2]Hoja1!$A$2:$C$13,3,FALSE)</f>
        <v>virginia.huanca@economiayfinanzas.gob.bo</v>
      </c>
      <c r="F168" s="281" t="s">
        <v>1506</v>
      </c>
    </row>
    <row r="169" spans="1:6">
      <c r="A169" s="285">
        <v>596</v>
      </c>
      <c r="B169" s="286" t="s">
        <v>1463</v>
      </c>
      <c r="C169" s="385" t="str">
        <f>+VLOOKUP(A169,'[2]DISTRIBUCIÓN ENTIDAD SEPT. 2023'!$B$8:$G$536,6,FALSE)</f>
        <v>José Rivas</v>
      </c>
      <c r="D169" s="385" t="str">
        <f>+VLOOKUP(C169,[2]Hoja1!$A$2:$B$13,2,FALSE)</f>
        <v>2183333 - 1632</v>
      </c>
      <c r="E169" s="385" t="str">
        <f>+VLOOKUP(C169,[2]Hoja1!$A$2:$C$13,3,FALSE)</f>
        <v>jose.rivas@economiayfinanzas.gob.bo</v>
      </c>
      <c r="F169" s="281" t="s">
        <v>1504</v>
      </c>
    </row>
    <row r="170" spans="1:6">
      <c r="A170" s="285">
        <v>597</v>
      </c>
      <c r="B170" s="286" t="s">
        <v>675</v>
      </c>
      <c r="C170" s="385" t="str">
        <f>+VLOOKUP(A170,'[2]DISTRIBUCIÓN ENTIDAD SEPT. 2023'!$B$8:$G$536,6,FALSE)</f>
        <v>Judith Machicado</v>
      </c>
      <c r="D170" s="385" t="str">
        <f>+VLOOKUP(C170,[2]Hoja1!$A$2:$B$13,2,FALSE)</f>
        <v>2183333 - 1648</v>
      </c>
      <c r="E170" s="385" t="str">
        <f>+VLOOKUP(C170,[2]Hoja1!$A$2:$C$13,3,FALSE)</f>
        <v>judith.machicado@economiayfinanzas.gob.bo</v>
      </c>
      <c r="F170" s="281" t="s">
        <v>647</v>
      </c>
    </row>
    <row r="171" spans="1:6">
      <c r="A171" s="285">
        <v>598</v>
      </c>
      <c r="B171" s="290" t="s">
        <v>670</v>
      </c>
      <c r="C171" s="385" t="str">
        <f>+VLOOKUP(A171,'[2]DISTRIBUCIÓN ENTIDAD SEPT. 2023'!$B$8:$G$536,6,FALSE)</f>
        <v>Belen Espejo</v>
      </c>
      <c r="D171" s="385" t="str">
        <f>+VLOOKUP(C171,[2]Hoja1!$A$2:$B$13,2,FALSE)</f>
        <v>2183333 - 1644</v>
      </c>
      <c r="E171" s="385" t="str">
        <f>+VLOOKUP(C171,[2]Hoja1!$A$2:$C$13,3,FALSE)</f>
        <v>belen.espejo@economiayfinanzas.gob.bo</v>
      </c>
      <c r="F171" s="281" t="s">
        <v>668</v>
      </c>
    </row>
    <row r="172" spans="1:6">
      <c r="A172" s="285">
        <v>599</v>
      </c>
      <c r="B172" s="286" t="s">
        <v>1247</v>
      </c>
      <c r="C172" s="385" t="str">
        <f>+VLOOKUP(A172,'[2]DISTRIBUCIÓN ENTIDAD SEPT. 2023'!$B$8:$G$536,6,FALSE)</f>
        <v>Belen Espejo</v>
      </c>
      <c r="D172" s="385" t="str">
        <f>+VLOOKUP(C172,[2]Hoja1!$A$2:$B$13,2,FALSE)</f>
        <v>2183333 - 1644</v>
      </c>
      <c r="E172" s="385" t="str">
        <f>+VLOOKUP(C172,[2]Hoja1!$A$2:$C$13,3,FALSE)</f>
        <v>belen.espejo@economiayfinanzas.gob.bo</v>
      </c>
      <c r="F172" s="281" t="s">
        <v>1504</v>
      </c>
    </row>
    <row r="173" spans="1:6">
      <c r="A173" s="285">
        <v>600</v>
      </c>
      <c r="B173" s="286" t="s">
        <v>1286</v>
      </c>
      <c r="C173" s="385" t="str">
        <f>+VLOOKUP(A173,'[2]DISTRIBUCIÓN ENTIDAD SEPT. 2023'!$B$8:$G$536,6,FALSE)</f>
        <v>Rommel Cuba</v>
      </c>
      <c r="D173" s="385" t="str">
        <f>+VLOOKUP(C173,[2]Hoja1!$A$2:$B$13,2,FALSE)</f>
        <v>2183333 - 1649</v>
      </c>
      <c r="E173" s="385" t="str">
        <f>+VLOOKUP(C173,[2]Hoja1!$A$2:$C$13,3,FALSE)</f>
        <v>rommel.cuba@economiayfinanzas.gob.bo</v>
      </c>
      <c r="F173" s="281" t="s">
        <v>668</v>
      </c>
    </row>
    <row r="174" spans="1:6">
      <c r="A174" s="285">
        <v>601</v>
      </c>
      <c r="B174" s="286" t="s">
        <v>1464</v>
      </c>
      <c r="C174" s="385" t="str">
        <f>+VLOOKUP(A174,'[2]DISTRIBUCIÓN ENTIDAD SEPT. 2023'!$B$8:$G$536,6,FALSE)</f>
        <v>Emma Ticonipa</v>
      </c>
      <c r="D174" s="385" t="str">
        <f>+VLOOKUP(C174,[2]Hoja1!$A$2:$B$13,2,FALSE)</f>
        <v>2183333 - 1635</v>
      </c>
      <c r="E174" s="385" t="str">
        <f>+VLOOKUP(C174,[2]Hoja1!$A$2:$C$13,3,FALSE)</f>
        <v>emma.ticonipa@economiayfinanzas.gob.bo</v>
      </c>
      <c r="F174" s="281" t="s">
        <v>649</v>
      </c>
    </row>
    <row r="175" spans="1:6">
      <c r="A175" s="285">
        <v>633</v>
      </c>
      <c r="B175" s="286" t="s">
        <v>173</v>
      </c>
      <c r="C175" s="385" t="str">
        <f>+VLOOKUP(A175,'[2]DISTRIBUCIÓN ENTIDAD SEPT. 2023'!$B$8:$G$536,6,FALSE)</f>
        <v>Judith Machicado</v>
      </c>
      <c r="D175" s="385" t="str">
        <f>+VLOOKUP(C175,[2]Hoja1!$A$2:$B$13,2,FALSE)</f>
        <v>2183333 - 1648</v>
      </c>
      <c r="E175" s="385" t="str">
        <f>+VLOOKUP(C175,[2]Hoja1!$A$2:$C$13,3,FALSE)</f>
        <v>judith.machicado@economiayfinanzas.gob.bo</v>
      </c>
      <c r="F175" s="281" t="s">
        <v>647</v>
      </c>
    </row>
    <row r="176" spans="1:6">
      <c r="A176" s="285">
        <v>634</v>
      </c>
      <c r="B176" s="286" t="s">
        <v>174</v>
      </c>
      <c r="C176" s="385" t="e">
        <f>+VLOOKUP(A176,'[2]DISTRIBUCIÓN ENTIDAD SEPT. 2023'!$B$8:$G$536,6,FALSE)</f>
        <v>#N/A</v>
      </c>
      <c r="D176" s="385" t="e">
        <f>+VLOOKUP(C176,[2]Hoja1!$A$2:$B$13,2,FALSE)</f>
        <v>#N/A</v>
      </c>
      <c r="E176" s="385" t="e">
        <f>+VLOOKUP(C176,[2]Hoja1!$A$2:$C$13,3,FALSE)</f>
        <v>#N/A</v>
      </c>
    </row>
    <row r="177" spans="1:6">
      <c r="A177" s="285">
        <v>650</v>
      </c>
      <c r="B177" s="286" t="s">
        <v>175</v>
      </c>
      <c r="C177" s="385" t="str">
        <f>+VLOOKUP(A177,'[2]DISTRIBUCIÓN ENTIDAD SEPT. 2023'!$B$8:$G$536,6,FALSE)</f>
        <v>Emma Ticonipa</v>
      </c>
      <c r="D177" s="385" t="str">
        <f>+VLOOKUP(C177,[2]Hoja1!$A$2:$B$13,2,FALSE)</f>
        <v>2183333 - 1635</v>
      </c>
      <c r="E177" s="385" t="str">
        <f>+VLOOKUP(C177,[2]Hoja1!$A$2:$C$13,3,FALSE)</f>
        <v>emma.ticonipa@economiayfinanzas.gob.bo</v>
      </c>
      <c r="F177" s="281" t="s">
        <v>649</v>
      </c>
    </row>
    <row r="178" spans="1:6">
      <c r="A178" s="285">
        <v>660</v>
      </c>
      <c r="B178" s="286" t="s">
        <v>1465</v>
      </c>
      <c r="C178" s="385" t="str">
        <f>+VLOOKUP(A178,'[2]DISTRIBUCIÓN ENTIDAD SEPT. 2023'!$B$8:$G$536,6,FALSE)</f>
        <v>Emma Ticonipa</v>
      </c>
      <c r="D178" s="385" t="str">
        <f>+VLOOKUP(C178,[2]Hoja1!$A$2:$B$13,2,FALSE)</f>
        <v>2183333 - 1635</v>
      </c>
      <c r="E178" s="385" t="str">
        <f>+VLOOKUP(C178,[2]Hoja1!$A$2:$C$13,3,FALSE)</f>
        <v>emma.ticonipa@economiayfinanzas.gob.bo</v>
      </c>
      <c r="F178" s="281" t="s">
        <v>649</v>
      </c>
    </row>
    <row r="179" spans="1:6">
      <c r="A179" s="285">
        <v>661</v>
      </c>
      <c r="B179" s="286" t="s">
        <v>177</v>
      </c>
      <c r="C179" s="385" t="str">
        <f>+VLOOKUP(A179,'[2]DISTRIBUCIÓN ENTIDAD SEPT. 2023'!$B$8:$G$536,6,FALSE)</f>
        <v>Yesenia Apaza</v>
      </c>
      <c r="D179" s="385" t="str">
        <f>+VLOOKUP(C179,[2]Hoja1!$A$2:$B$13,2,FALSE)</f>
        <v>2183333 - 1637</v>
      </c>
      <c r="E179" s="385" t="str">
        <f>+VLOOKUP(C179,[2]Hoja1!$A$2:$C$13,3,FALSE)</f>
        <v>yesenia.apaza@economiayfinanzas.gob.bo</v>
      </c>
      <c r="F179" s="281" t="s">
        <v>642</v>
      </c>
    </row>
    <row r="180" spans="1:6">
      <c r="A180" s="285">
        <v>670</v>
      </c>
      <c r="B180" s="286" t="s">
        <v>178</v>
      </c>
      <c r="C180" s="385" t="str">
        <f>+VLOOKUP(A180,'[2]DISTRIBUCIÓN ENTIDAD SEPT. 2023'!$B$8:$G$536,6,FALSE)</f>
        <v>Virginia Huanca</v>
      </c>
      <c r="D180" s="385" t="str">
        <f>+VLOOKUP(C180,[2]Hoja1!$A$2:$B$13,2,FALSE)</f>
        <v>2183333 - 1636</v>
      </c>
      <c r="E180" s="385" t="str">
        <f>+VLOOKUP(C180,[2]Hoja1!$A$2:$C$13,3,FALSE)</f>
        <v>virginia.huanca@economiayfinanzas.gob.bo</v>
      </c>
      <c r="F180" s="281" t="s">
        <v>1506</v>
      </c>
    </row>
    <row r="181" spans="1:6">
      <c r="A181" s="285">
        <v>680</v>
      </c>
      <c r="B181" s="286" t="s">
        <v>1466</v>
      </c>
      <c r="C181" s="385" t="str">
        <f>+VLOOKUP(A181,'[2]DISTRIBUCIÓN ENTIDAD SEPT. 2023'!$B$8:$G$536,6,FALSE)</f>
        <v>Yesenia Apaza</v>
      </c>
      <c r="D181" s="385" t="str">
        <f>+VLOOKUP(C181,[2]Hoja1!$A$2:$B$13,2,FALSE)</f>
        <v>2183333 - 1637</v>
      </c>
      <c r="E181" s="385" t="str">
        <f>+VLOOKUP(C181,[2]Hoja1!$A$2:$C$13,3,FALSE)</f>
        <v>yesenia.apaza@economiayfinanzas.gob.bo</v>
      </c>
      <c r="F181" s="281" t="s">
        <v>642</v>
      </c>
    </row>
    <row r="182" spans="1:6">
      <c r="A182" s="285">
        <v>681</v>
      </c>
      <c r="B182" s="286" t="s">
        <v>1467</v>
      </c>
      <c r="C182" s="385" t="str">
        <f>+VLOOKUP(A182,'[2]DISTRIBUCIÓN ENTIDAD SEPT. 2023'!$B$8:$G$536,6,FALSE)</f>
        <v>Virginia Huanca</v>
      </c>
      <c r="D182" s="385" t="str">
        <f>+VLOOKUP(C182,[2]Hoja1!$A$2:$B$13,2,FALSE)</f>
        <v>2183333 - 1636</v>
      </c>
      <c r="E182" s="385" t="str">
        <f>+VLOOKUP(C182,[2]Hoja1!$A$2:$C$13,3,FALSE)</f>
        <v>virginia.huanca@economiayfinanzas.gob.bo</v>
      </c>
      <c r="F182" s="281" t="s">
        <v>1506</v>
      </c>
    </row>
    <row r="183" spans="1:6">
      <c r="A183" s="285">
        <v>682</v>
      </c>
      <c r="B183" s="286" t="s">
        <v>1468</v>
      </c>
      <c r="C183" s="385" t="str">
        <f>+VLOOKUP(A183,'[2]DISTRIBUCIÓN ENTIDAD SEPT. 2023'!$B$8:$G$536,6,FALSE)</f>
        <v>Judith Machicado</v>
      </c>
      <c r="D183" s="385" t="str">
        <f>+VLOOKUP(C183,[2]Hoja1!$A$2:$B$13,2,FALSE)</f>
        <v>2183333 - 1648</v>
      </c>
      <c r="E183" s="385" t="str">
        <f>+VLOOKUP(C183,[2]Hoja1!$A$2:$C$13,3,FALSE)</f>
        <v>judith.machicado@economiayfinanzas.gob.bo</v>
      </c>
      <c r="F183" s="281" t="s">
        <v>647</v>
      </c>
    </row>
    <row r="184" spans="1:6">
      <c r="A184" s="285">
        <v>683</v>
      </c>
      <c r="B184" s="286" t="s">
        <v>1469</v>
      </c>
      <c r="C184" s="385" t="str">
        <f>+VLOOKUP(A184,'[2]DISTRIBUCIÓN ENTIDAD SEPT. 2023'!$B$8:$G$536,6,FALSE)</f>
        <v>Yesenia Apaza</v>
      </c>
      <c r="D184" s="385" t="str">
        <f>+VLOOKUP(C184,[2]Hoja1!$A$2:$B$13,2,FALSE)</f>
        <v>2183333 - 1637</v>
      </c>
      <c r="E184" s="385" t="str">
        <f>+VLOOKUP(C184,[2]Hoja1!$A$2:$C$13,3,FALSE)</f>
        <v>yesenia.apaza@economiayfinanzas.gob.bo</v>
      </c>
      <c r="F184" s="281" t="s">
        <v>642</v>
      </c>
    </row>
    <row r="185" spans="1:6">
      <c r="A185" s="285">
        <v>716</v>
      </c>
      <c r="B185" s="286" t="s">
        <v>1470</v>
      </c>
      <c r="C185" s="385" t="e">
        <f>+VLOOKUP(A185,'[2]DISTRIBUCIÓN ENTIDAD SEPT. 2023'!$B$8:$G$536,6,FALSE)</f>
        <v>#N/A</v>
      </c>
      <c r="D185" s="385" t="e">
        <f>+VLOOKUP(C185,[2]Hoja1!$A$2:$B$13,2,FALSE)</f>
        <v>#N/A</v>
      </c>
      <c r="E185" s="385" t="e">
        <f>+VLOOKUP(C185,[2]Hoja1!$A$2:$C$13,3,FALSE)</f>
        <v>#N/A</v>
      </c>
    </row>
    <row r="186" spans="1:6">
      <c r="A186" s="285">
        <v>821</v>
      </c>
      <c r="B186" s="286" t="s">
        <v>1471</v>
      </c>
      <c r="C186" s="385" t="e">
        <f>+VLOOKUP(A186,'[2]DISTRIBUCIÓN ENTIDAD SEPT. 2023'!$B$8:$G$536,6,FALSE)</f>
        <v>#N/A</v>
      </c>
      <c r="D186" s="385" t="e">
        <f>+VLOOKUP(C186,[2]Hoja1!$A$2:$B$13,2,FALSE)</f>
        <v>#N/A</v>
      </c>
      <c r="E186" s="385" t="e">
        <f>+VLOOKUP(C186,[2]Hoja1!$A$2:$C$13,3,FALSE)</f>
        <v>#N/A</v>
      </c>
    </row>
    <row r="187" spans="1:6">
      <c r="A187" s="285">
        <v>862</v>
      </c>
      <c r="B187" s="286" t="s">
        <v>187</v>
      </c>
      <c r="C187" s="385" t="str">
        <f>+VLOOKUP(A187,'[2]DISTRIBUCIÓN ENTIDAD SEPT. 2023'!$B$8:$G$536,6,FALSE)</f>
        <v>Emma Ticonipa</v>
      </c>
      <c r="D187" s="385" t="str">
        <f>+VLOOKUP(C187,[2]Hoja1!$A$2:$B$13,2,FALSE)</f>
        <v>2183333 - 1635</v>
      </c>
      <c r="E187" s="385" t="str">
        <f>+VLOOKUP(C187,[2]Hoja1!$A$2:$C$13,3,FALSE)</f>
        <v>emma.ticonipa@economiayfinanzas.gob.bo</v>
      </c>
      <c r="F187" s="281" t="s">
        <v>649</v>
      </c>
    </row>
    <row r="188" spans="1:6">
      <c r="A188" s="285">
        <v>865</v>
      </c>
      <c r="B188" s="286" t="s">
        <v>1472</v>
      </c>
      <c r="C188" s="385" t="str">
        <f>+VLOOKUP(A188,'[2]DISTRIBUCIÓN ENTIDAD SEPT. 2023'!$B$8:$G$536,6,FALSE)</f>
        <v>Judith Machicado</v>
      </c>
      <c r="D188" s="385" t="str">
        <f>+VLOOKUP(C188,[2]Hoja1!$A$2:$B$13,2,FALSE)</f>
        <v>2183333 - 1648</v>
      </c>
      <c r="E188" s="385" t="str">
        <f>+VLOOKUP(C188,[2]Hoja1!$A$2:$C$13,3,FALSE)</f>
        <v>judith.machicado@economiayfinanzas.gob.bo</v>
      </c>
      <c r="F188" s="281" t="s">
        <v>647</v>
      </c>
    </row>
    <row r="189" spans="1:6">
      <c r="A189" s="285">
        <v>867</v>
      </c>
      <c r="B189" s="286" t="s">
        <v>189</v>
      </c>
      <c r="C189" s="385" t="str">
        <f>+VLOOKUP(A189,'[2]DISTRIBUCIÓN ENTIDAD SEPT. 2023'!$B$8:$G$536,6,FALSE)</f>
        <v>Judith Machicado</v>
      </c>
      <c r="D189" s="385" t="str">
        <f>+VLOOKUP(C189,[2]Hoja1!$A$2:$B$13,2,FALSE)</f>
        <v>2183333 - 1648</v>
      </c>
      <c r="E189" s="385" t="str">
        <f>+VLOOKUP(C189,[2]Hoja1!$A$2:$C$13,3,FALSE)</f>
        <v>judith.machicado@economiayfinanzas.gob.bo</v>
      </c>
      <c r="F189" s="281" t="s">
        <v>647</v>
      </c>
    </row>
    <row r="190" spans="1:6">
      <c r="A190" s="285">
        <v>901</v>
      </c>
      <c r="B190" s="286" t="s">
        <v>190</v>
      </c>
      <c r="C190" s="385" t="str">
        <f>+VLOOKUP(A190,'[2]DISTRIBUCIÓN ENTIDAD SEPT. 2023'!$B$8:$G$536,6,FALSE)</f>
        <v>Virginia Callisaya</v>
      </c>
      <c r="D190" s="385" t="str">
        <f>+VLOOKUP(C190,[2]Hoja1!$A$2:$B$13,2,FALSE)</f>
        <v>2183333 - 1645</v>
      </c>
      <c r="E190" s="385" t="str">
        <f>+VLOOKUP(C190,[2]Hoja1!$A$2:$C$13,3,FALSE)</f>
        <v>virginia.callisaya@economiayfinanzas.gob.bo</v>
      </c>
      <c r="F190" s="281" t="s">
        <v>1505</v>
      </c>
    </row>
    <row r="191" spans="1:6">
      <c r="A191" s="285">
        <v>902</v>
      </c>
      <c r="B191" s="286" t="s">
        <v>191</v>
      </c>
      <c r="C191" s="385" t="str">
        <f>+VLOOKUP(A191,'[2]DISTRIBUCIÓN ENTIDAD SEPT. 2023'!$B$8:$G$536,6,FALSE)</f>
        <v>Virginia Callisaya</v>
      </c>
      <c r="D191" s="385" t="str">
        <f>+VLOOKUP(C191,[2]Hoja1!$A$2:$B$13,2,FALSE)</f>
        <v>2183333 - 1645</v>
      </c>
      <c r="E191" s="385" t="str">
        <f>+VLOOKUP(C191,[2]Hoja1!$A$2:$C$13,3,FALSE)</f>
        <v>virginia.callisaya@economiayfinanzas.gob.bo</v>
      </c>
      <c r="F191" s="281" t="s">
        <v>1505</v>
      </c>
    </row>
    <row r="192" spans="1:6">
      <c r="A192" s="285">
        <v>903</v>
      </c>
      <c r="B192" s="286" t="s">
        <v>192</v>
      </c>
      <c r="C192" s="385" t="str">
        <f>+VLOOKUP(A192,'[2]DISTRIBUCIÓN ENTIDAD SEPT. 2023'!$B$8:$G$536,6,FALSE)</f>
        <v>Virginia Callisaya</v>
      </c>
      <c r="D192" s="385" t="str">
        <f>+VLOOKUP(C192,[2]Hoja1!$A$2:$B$13,2,FALSE)</f>
        <v>2183333 - 1645</v>
      </c>
      <c r="E192" s="385" t="str">
        <f>+VLOOKUP(C192,[2]Hoja1!$A$2:$C$13,3,FALSE)</f>
        <v>virginia.callisaya@economiayfinanzas.gob.bo</v>
      </c>
      <c r="F192" s="281" t="s">
        <v>1505</v>
      </c>
    </row>
    <row r="193" spans="1:6">
      <c r="A193" s="285">
        <v>904</v>
      </c>
      <c r="B193" s="286" t="s">
        <v>193</v>
      </c>
      <c r="C193" s="385" t="str">
        <f>+VLOOKUP(A193,'[2]DISTRIBUCIÓN ENTIDAD SEPT. 2023'!$B$8:$G$536,6,FALSE)</f>
        <v>Virginia Callisaya</v>
      </c>
      <c r="D193" s="385" t="str">
        <f>+VLOOKUP(C193,[2]Hoja1!$A$2:$B$13,2,FALSE)</f>
        <v>2183333 - 1645</v>
      </c>
      <c r="E193" s="385" t="str">
        <f>+VLOOKUP(C193,[2]Hoja1!$A$2:$C$13,3,FALSE)</f>
        <v>virginia.callisaya@economiayfinanzas.gob.bo</v>
      </c>
      <c r="F193" s="281" t="s">
        <v>1505</v>
      </c>
    </row>
    <row r="194" spans="1:6">
      <c r="A194" s="285">
        <v>905</v>
      </c>
      <c r="B194" s="286" t="s">
        <v>194</v>
      </c>
      <c r="C194" s="385" t="str">
        <f>+VLOOKUP(A194,'[2]DISTRIBUCIÓN ENTIDAD SEPT. 2023'!$B$8:$G$536,6,FALSE)</f>
        <v>Virginia Callisaya</v>
      </c>
      <c r="D194" s="385" t="str">
        <f>+VLOOKUP(C194,[2]Hoja1!$A$2:$B$13,2,FALSE)</f>
        <v>2183333 - 1645</v>
      </c>
      <c r="E194" s="385" t="str">
        <f>+VLOOKUP(C194,[2]Hoja1!$A$2:$C$13,3,FALSE)</f>
        <v>virginia.callisaya@economiayfinanzas.gob.bo</v>
      </c>
      <c r="F194" s="281" t="s">
        <v>1505</v>
      </c>
    </row>
    <row r="195" spans="1:6">
      <c r="A195" s="285">
        <v>906</v>
      </c>
      <c r="B195" s="286" t="s">
        <v>195</v>
      </c>
      <c r="C195" s="385" t="str">
        <f>+VLOOKUP(A195,'[2]DISTRIBUCIÓN ENTIDAD SEPT. 2023'!$B$8:$G$536,6,FALSE)</f>
        <v>Virginia Callisaya</v>
      </c>
      <c r="D195" s="385" t="str">
        <f>+VLOOKUP(C195,[2]Hoja1!$A$2:$B$13,2,FALSE)</f>
        <v>2183333 - 1645</v>
      </c>
      <c r="E195" s="385" t="str">
        <f>+VLOOKUP(C195,[2]Hoja1!$A$2:$C$13,3,FALSE)</f>
        <v>virginia.callisaya@economiayfinanzas.gob.bo</v>
      </c>
      <c r="F195" s="281" t="s">
        <v>1505</v>
      </c>
    </row>
    <row r="196" spans="1:6">
      <c r="A196" s="285">
        <v>907</v>
      </c>
      <c r="B196" s="286" t="s">
        <v>196</v>
      </c>
      <c r="C196" s="385" t="str">
        <f>+VLOOKUP(A196,'[2]DISTRIBUCIÓN ENTIDAD SEPT. 2023'!$B$8:$G$536,6,FALSE)</f>
        <v>Virginia Callisaya</v>
      </c>
      <c r="D196" s="385" t="str">
        <f>+VLOOKUP(C196,[2]Hoja1!$A$2:$B$13,2,FALSE)</f>
        <v>2183333 - 1645</v>
      </c>
      <c r="E196" s="385" t="str">
        <f>+VLOOKUP(C196,[2]Hoja1!$A$2:$C$13,3,FALSE)</f>
        <v>virginia.callisaya@economiayfinanzas.gob.bo</v>
      </c>
      <c r="F196" s="281" t="s">
        <v>1505</v>
      </c>
    </row>
    <row r="197" spans="1:6">
      <c r="A197" s="285">
        <v>908</v>
      </c>
      <c r="B197" s="286" t="s">
        <v>197</v>
      </c>
      <c r="C197" s="385" t="str">
        <f>+VLOOKUP(A197,'[2]DISTRIBUCIÓN ENTIDAD SEPT. 2023'!$B$8:$G$536,6,FALSE)</f>
        <v>Virginia Callisaya</v>
      </c>
      <c r="D197" s="385" t="str">
        <f>+VLOOKUP(C197,[2]Hoja1!$A$2:$B$13,2,FALSE)</f>
        <v>2183333 - 1645</v>
      </c>
      <c r="E197" s="385" t="str">
        <f>+VLOOKUP(C197,[2]Hoja1!$A$2:$C$13,3,FALSE)</f>
        <v>virginia.callisaya@economiayfinanzas.gob.bo</v>
      </c>
      <c r="F197" s="281" t="s">
        <v>1505</v>
      </c>
    </row>
    <row r="198" spans="1:6">
      <c r="A198" s="285">
        <v>909</v>
      </c>
      <c r="B198" s="286" t="s">
        <v>198</v>
      </c>
      <c r="C198" s="385" t="str">
        <f>+VLOOKUP(A198,'[2]DISTRIBUCIÓN ENTIDAD SEPT. 2023'!$B$8:$G$536,6,FALSE)</f>
        <v>Virginia Callisaya</v>
      </c>
      <c r="D198" s="385" t="str">
        <f>+VLOOKUP(C198,[2]Hoja1!$A$2:$B$13,2,FALSE)</f>
        <v>2183333 - 1645</v>
      </c>
      <c r="E198" s="385" t="str">
        <f>+VLOOKUP(C198,[2]Hoja1!$A$2:$C$13,3,FALSE)</f>
        <v>virginia.callisaya@economiayfinanzas.gob.bo</v>
      </c>
      <c r="F198" s="281" t="s">
        <v>1505</v>
      </c>
    </row>
    <row r="199" spans="1:6">
      <c r="A199" s="285">
        <v>1101</v>
      </c>
      <c r="B199" s="286" t="s">
        <v>200</v>
      </c>
      <c r="C199" s="385" t="str">
        <f>+VLOOKUP(A199,'[2]DISTRIBUCIÓN ENTIDAD SEPT. 2023'!$B$8:$G$536,6,FALSE)</f>
        <v>Huascar Nova</v>
      </c>
      <c r="D199" s="385" t="str">
        <f>+VLOOKUP(C199,[2]Hoja1!$A$2:$B$13,2,FALSE)</f>
        <v>2183333 - 1651</v>
      </c>
      <c r="E199" s="385" t="str">
        <f>+VLOOKUP(C199,[2]Hoja1!$A$2:$C$13,3,FALSE)</f>
        <v>huascar.nova@economiayfinanzas.gob.bo</v>
      </c>
      <c r="F199" s="281" t="s">
        <v>1502</v>
      </c>
    </row>
    <row r="200" spans="1:6">
      <c r="A200" s="285">
        <v>1102</v>
      </c>
      <c r="B200" s="286" t="s">
        <v>201</v>
      </c>
      <c r="C200" s="385" t="str">
        <f>+VLOOKUP(A200,'[2]DISTRIBUCIÓN ENTIDAD SEPT. 2023'!$B$8:$G$536,6,FALSE)</f>
        <v>Huascar Nova</v>
      </c>
      <c r="D200" s="385" t="str">
        <f>+VLOOKUP(C200,[2]Hoja1!$A$2:$B$13,2,FALSE)</f>
        <v>2183333 - 1651</v>
      </c>
      <c r="E200" s="385" t="str">
        <f>+VLOOKUP(C200,[2]Hoja1!$A$2:$C$13,3,FALSE)</f>
        <v>huascar.nova@economiayfinanzas.gob.bo</v>
      </c>
      <c r="F200" s="281" t="s">
        <v>1502</v>
      </c>
    </row>
    <row r="201" spans="1:6">
      <c r="A201" s="285">
        <v>1103</v>
      </c>
      <c r="B201" s="286" t="s">
        <v>202</v>
      </c>
      <c r="C201" s="385" t="str">
        <f>+VLOOKUP(A201,'[2]DISTRIBUCIÓN ENTIDAD SEPT. 2023'!$B$8:$G$536,6,FALSE)</f>
        <v>Huascar Nova</v>
      </c>
      <c r="D201" s="385" t="str">
        <f>+VLOOKUP(C201,[2]Hoja1!$A$2:$B$13,2,FALSE)</f>
        <v>2183333 - 1651</v>
      </c>
      <c r="E201" s="385" t="str">
        <f>+VLOOKUP(C201,[2]Hoja1!$A$2:$C$13,3,FALSE)</f>
        <v>huascar.nova@economiayfinanzas.gob.bo</v>
      </c>
      <c r="F201" s="281" t="s">
        <v>1502</v>
      </c>
    </row>
    <row r="202" spans="1:6">
      <c r="A202" s="285">
        <v>1104</v>
      </c>
      <c r="B202" s="286" t="s">
        <v>203</v>
      </c>
      <c r="C202" s="385" t="str">
        <f>+VLOOKUP(A202,'[2]DISTRIBUCIÓN ENTIDAD SEPT. 2023'!$B$8:$G$536,6,FALSE)</f>
        <v>Huascar Nova</v>
      </c>
      <c r="D202" s="385" t="str">
        <f>+VLOOKUP(C202,[2]Hoja1!$A$2:$B$13,2,FALSE)</f>
        <v>2183333 - 1651</v>
      </c>
      <c r="E202" s="385" t="str">
        <f>+VLOOKUP(C202,[2]Hoja1!$A$2:$C$13,3,FALSE)</f>
        <v>huascar.nova@economiayfinanzas.gob.bo</v>
      </c>
      <c r="F202" s="281" t="s">
        <v>1502</v>
      </c>
    </row>
    <row r="203" spans="1:6">
      <c r="A203" s="285">
        <v>1105</v>
      </c>
      <c r="B203" s="286" t="s">
        <v>204</v>
      </c>
      <c r="C203" s="385" t="str">
        <f>+VLOOKUP(A203,'[2]DISTRIBUCIÓN ENTIDAD SEPT. 2023'!$B$8:$G$536,6,FALSE)</f>
        <v>Huascar Nova</v>
      </c>
      <c r="D203" s="385" t="str">
        <f>+VLOOKUP(C203,[2]Hoja1!$A$2:$B$13,2,FALSE)</f>
        <v>2183333 - 1651</v>
      </c>
      <c r="E203" s="385" t="str">
        <f>+VLOOKUP(C203,[2]Hoja1!$A$2:$C$13,3,FALSE)</f>
        <v>huascar.nova@economiayfinanzas.gob.bo</v>
      </c>
      <c r="F203" s="281" t="s">
        <v>1502</v>
      </c>
    </row>
    <row r="204" spans="1:6">
      <c r="A204" s="285">
        <v>1106</v>
      </c>
      <c r="B204" s="286" t="s">
        <v>205</v>
      </c>
      <c r="C204" s="385" t="str">
        <f>+VLOOKUP(A204,'[2]DISTRIBUCIÓN ENTIDAD SEPT. 2023'!$B$8:$G$536,6,FALSE)</f>
        <v>Huascar Nova</v>
      </c>
      <c r="D204" s="385" t="str">
        <f>+VLOOKUP(C204,[2]Hoja1!$A$2:$B$13,2,FALSE)</f>
        <v>2183333 - 1651</v>
      </c>
      <c r="E204" s="385" t="str">
        <f>+VLOOKUP(C204,[2]Hoja1!$A$2:$C$13,3,FALSE)</f>
        <v>huascar.nova@economiayfinanzas.gob.bo</v>
      </c>
      <c r="F204" s="281" t="s">
        <v>1502</v>
      </c>
    </row>
    <row r="205" spans="1:6">
      <c r="A205" s="285">
        <v>1107</v>
      </c>
      <c r="B205" s="286" t="s">
        <v>206</v>
      </c>
      <c r="C205" s="385" t="str">
        <f>+VLOOKUP(A205,'[2]DISTRIBUCIÓN ENTIDAD SEPT. 2023'!$B$8:$G$536,6,FALSE)</f>
        <v>Huascar Nova</v>
      </c>
      <c r="D205" s="385" t="str">
        <f>+VLOOKUP(C205,[2]Hoja1!$A$2:$B$13,2,FALSE)</f>
        <v>2183333 - 1651</v>
      </c>
      <c r="E205" s="385" t="str">
        <f>+VLOOKUP(C205,[2]Hoja1!$A$2:$C$13,3,FALSE)</f>
        <v>huascar.nova@economiayfinanzas.gob.bo</v>
      </c>
      <c r="F205" s="281" t="s">
        <v>1502</v>
      </c>
    </row>
    <row r="206" spans="1:6">
      <c r="A206" s="285">
        <v>1108</v>
      </c>
      <c r="B206" s="286" t="s">
        <v>207</v>
      </c>
      <c r="C206" s="385" t="str">
        <f>+VLOOKUP(A206,'[2]DISTRIBUCIÓN ENTIDAD SEPT. 2023'!$B$8:$G$536,6,FALSE)</f>
        <v>Huascar Nova</v>
      </c>
      <c r="D206" s="385" t="str">
        <f>+VLOOKUP(C206,[2]Hoja1!$A$2:$B$13,2,FALSE)</f>
        <v>2183333 - 1651</v>
      </c>
      <c r="E206" s="385" t="str">
        <f>+VLOOKUP(C206,[2]Hoja1!$A$2:$C$13,3,FALSE)</f>
        <v>huascar.nova@economiayfinanzas.gob.bo</v>
      </c>
      <c r="F206" s="281" t="s">
        <v>1502</v>
      </c>
    </row>
    <row r="207" spans="1:6">
      <c r="A207" s="285">
        <v>1109</v>
      </c>
      <c r="B207" s="286" t="s">
        <v>208</v>
      </c>
      <c r="C207" s="385" t="str">
        <f>+VLOOKUP(A207,'[2]DISTRIBUCIÓN ENTIDAD SEPT. 2023'!$B$8:$G$536,6,FALSE)</f>
        <v>Huascar Nova</v>
      </c>
      <c r="D207" s="385" t="str">
        <f>+VLOOKUP(C207,[2]Hoja1!$A$2:$B$13,2,FALSE)</f>
        <v>2183333 - 1651</v>
      </c>
      <c r="E207" s="385" t="str">
        <f>+VLOOKUP(C207,[2]Hoja1!$A$2:$C$13,3,FALSE)</f>
        <v>huascar.nova@economiayfinanzas.gob.bo</v>
      </c>
      <c r="F207" s="281" t="s">
        <v>1502</v>
      </c>
    </row>
    <row r="208" spans="1:6">
      <c r="A208" s="285">
        <v>1110</v>
      </c>
      <c r="B208" s="286" t="s">
        <v>209</v>
      </c>
      <c r="C208" s="385" t="str">
        <f>+VLOOKUP(A208,'[2]DISTRIBUCIÓN ENTIDAD SEPT. 2023'!$B$8:$G$536,6,FALSE)</f>
        <v>Huascar Nova</v>
      </c>
      <c r="D208" s="385" t="str">
        <f>+VLOOKUP(C208,[2]Hoja1!$A$2:$B$13,2,FALSE)</f>
        <v>2183333 - 1651</v>
      </c>
      <c r="E208" s="385" t="str">
        <f>+VLOOKUP(C208,[2]Hoja1!$A$2:$C$13,3,FALSE)</f>
        <v>huascar.nova@economiayfinanzas.gob.bo</v>
      </c>
      <c r="F208" s="281" t="s">
        <v>1502</v>
      </c>
    </row>
    <row r="209" spans="1:6">
      <c r="A209" s="285">
        <v>1111</v>
      </c>
      <c r="B209" s="286" t="s">
        <v>210</v>
      </c>
      <c r="C209" s="385" t="str">
        <f>+VLOOKUP(A209,'[2]DISTRIBUCIÓN ENTIDAD SEPT. 2023'!$B$8:$G$536,6,FALSE)</f>
        <v>Huascar Nova</v>
      </c>
      <c r="D209" s="385" t="str">
        <f>+VLOOKUP(C209,[2]Hoja1!$A$2:$B$13,2,FALSE)</f>
        <v>2183333 - 1651</v>
      </c>
      <c r="E209" s="385" t="str">
        <f>+VLOOKUP(C209,[2]Hoja1!$A$2:$C$13,3,FALSE)</f>
        <v>huascar.nova@economiayfinanzas.gob.bo</v>
      </c>
      <c r="F209" s="281" t="s">
        <v>1502</v>
      </c>
    </row>
    <row r="210" spans="1:6">
      <c r="A210" s="285">
        <v>1112</v>
      </c>
      <c r="B210" s="286" t="s">
        <v>211</v>
      </c>
      <c r="C210" s="385" t="str">
        <f>+VLOOKUP(A210,'[2]DISTRIBUCIÓN ENTIDAD SEPT. 2023'!$B$8:$G$536,6,FALSE)</f>
        <v>Huascar Nova</v>
      </c>
      <c r="D210" s="385" t="str">
        <f>+VLOOKUP(C210,[2]Hoja1!$A$2:$B$13,2,FALSE)</f>
        <v>2183333 - 1651</v>
      </c>
      <c r="E210" s="385" t="str">
        <f>+VLOOKUP(C210,[2]Hoja1!$A$2:$C$13,3,FALSE)</f>
        <v>huascar.nova@economiayfinanzas.gob.bo</v>
      </c>
      <c r="F210" s="281" t="s">
        <v>1502</v>
      </c>
    </row>
    <row r="211" spans="1:6">
      <c r="A211" s="285">
        <v>1113</v>
      </c>
      <c r="B211" s="286" t="s">
        <v>212</v>
      </c>
      <c r="C211" s="385" t="str">
        <f>+VLOOKUP(A211,'[2]DISTRIBUCIÓN ENTIDAD SEPT. 2023'!$B$8:$G$536,6,FALSE)</f>
        <v>Huascar Nova</v>
      </c>
      <c r="D211" s="385" t="str">
        <f>+VLOOKUP(C211,[2]Hoja1!$A$2:$B$13,2,FALSE)</f>
        <v>2183333 - 1651</v>
      </c>
      <c r="E211" s="385" t="str">
        <f>+VLOOKUP(C211,[2]Hoja1!$A$2:$C$13,3,FALSE)</f>
        <v>huascar.nova@economiayfinanzas.gob.bo</v>
      </c>
      <c r="F211" s="281" t="s">
        <v>1502</v>
      </c>
    </row>
    <row r="212" spans="1:6">
      <c r="A212" s="285">
        <v>1114</v>
      </c>
      <c r="B212" s="286" t="s">
        <v>1378</v>
      </c>
      <c r="C212" s="385" t="str">
        <f>+VLOOKUP(A212,'[2]DISTRIBUCIÓN ENTIDAD SEPT. 2023'!$B$8:$G$536,6,FALSE)</f>
        <v>Huascar Nova</v>
      </c>
      <c r="D212" s="385" t="str">
        <f>+VLOOKUP(C212,[2]Hoja1!$A$2:$B$13,2,FALSE)</f>
        <v>2183333 - 1651</v>
      </c>
      <c r="E212" s="385" t="str">
        <f>+VLOOKUP(C212,[2]Hoja1!$A$2:$C$13,3,FALSE)</f>
        <v>huascar.nova@economiayfinanzas.gob.bo</v>
      </c>
      <c r="F212" s="281" t="s">
        <v>1502</v>
      </c>
    </row>
    <row r="213" spans="1:6">
      <c r="A213" s="285">
        <v>1115</v>
      </c>
      <c r="B213" s="286" t="s">
        <v>213</v>
      </c>
      <c r="C213" s="385" t="str">
        <f>+VLOOKUP(A213,'[2]DISTRIBUCIÓN ENTIDAD SEPT. 2023'!$B$8:$G$536,6,FALSE)</f>
        <v>Huascar Nova</v>
      </c>
      <c r="D213" s="385" t="str">
        <f>+VLOOKUP(C213,[2]Hoja1!$A$2:$B$13,2,FALSE)</f>
        <v>2183333 - 1651</v>
      </c>
      <c r="E213" s="385" t="str">
        <f>+VLOOKUP(C213,[2]Hoja1!$A$2:$C$13,3,FALSE)</f>
        <v>huascar.nova@economiayfinanzas.gob.bo</v>
      </c>
      <c r="F213" s="281" t="s">
        <v>1502</v>
      </c>
    </row>
    <row r="214" spans="1:6">
      <c r="A214" s="285">
        <v>1116</v>
      </c>
      <c r="B214" s="286" t="s">
        <v>214</v>
      </c>
      <c r="C214" s="385" t="str">
        <f>+VLOOKUP(A214,'[2]DISTRIBUCIÓN ENTIDAD SEPT. 2023'!$B$8:$G$536,6,FALSE)</f>
        <v>Huascar Nova</v>
      </c>
      <c r="D214" s="385" t="str">
        <f>+VLOOKUP(C214,[2]Hoja1!$A$2:$B$13,2,FALSE)</f>
        <v>2183333 - 1651</v>
      </c>
      <c r="E214" s="385" t="str">
        <f>+VLOOKUP(C214,[2]Hoja1!$A$2:$C$13,3,FALSE)</f>
        <v>huascar.nova@economiayfinanzas.gob.bo</v>
      </c>
      <c r="F214" s="281" t="s">
        <v>1502</v>
      </c>
    </row>
    <row r="215" spans="1:6">
      <c r="A215" s="285">
        <v>1117</v>
      </c>
      <c r="B215" s="286" t="s">
        <v>215</v>
      </c>
      <c r="C215" s="385" t="str">
        <f>+VLOOKUP(A215,'[2]DISTRIBUCIÓN ENTIDAD SEPT. 2023'!$B$8:$G$536,6,FALSE)</f>
        <v>Huascar Nova</v>
      </c>
      <c r="D215" s="385" t="str">
        <f>+VLOOKUP(C215,[2]Hoja1!$A$2:$B$13,2,FALSE)</f>
        <v>2183333 - 1651</v>
      </c>
      <c r="E215" s="385" t="str">
        <f>+VLOOKUP(C215,[2]Hoja1!$A$2:$C$13,3,FALSE)</f>
        <v>huascar.nova@economiayfinanzas.gob.bo</v>
      </c>
      <c r="F215" s="281" t="s">
        <v>1502</v>
      </c>
    </row>
    <row r="216" spans="1:6">
      <c r="A216" s="285">
        <v>1118</v>
      </c>
      <c r="B216" s="286" t="s">
        <v>216</v>
      </c>
      <c r="C216" s="385" t="str">
        <f>+VLOOKUP(A216,'[2]DISTRIBUCIÓN ENTIDAD SEPT. 2023'!$B$8:$G$536,6,FALSE)</f>
        <v>Huascar Nova</v>
      </c>
      <c r="D216" s="385" t="str">
        <f>+VLOOKUP(C216,[2]Hoja1!$A$2:$B$13,2,FALSE)</f>
        <v>2183333 - 1651</v>
      </c>
      <c r="E216" s="385" t="str">
        <f>+VLOOKUP(C216,[2]Hoja1!$A$2:$C$13,3,FALSE)</f>
        <v>huascar.nova@economiayfinanzas.gob.bo</v>
      </c>
      <c r="F216" s="281" t="s">
        <v>1502</v>
      </c>
    </row>
    <row r="217" spans="1:6">
      <c r="A217" s="285">
        <v>1119</v>
      </c>
      <c r="B217" s="286" t="s">
        <v>217</v>
      </c>
      <c r="C217" s="385" t="str">
        <f>+VLOOKUP(A217,'[2]DISTRIBUCIÓN ENTIDAD SEPT. 2023'!$B$8:$G$536,6,FALSE)</f>
        <v>Huascar Nova</v>
      </c>
      <c r="D217" s="385" t="str">
        <f>+VLOOKUP(C217,[2]Hoja1!$A$2:$B$13,2,FALSE)</f>
        <v>2183333 - 1651</v>
      </c>
      <c r="E217" s="385" t="str">
        <f>+VLOOKUP(C217,[2]Hoja1!$A$2:$C$13,3,FALSE)</f>
        <v>huascar.nova@economiayfinanzas.gob.bo</v>
      </c>
      <c r="F217" s="281" t="s">
        <v>1502</v>
      </c>
    </row>
    <row r="218" spans="1:6">
      <c r="A218" s="285">
        <v>1120</v>
      </c>
      <c r="B218" s="286" t="s">
        <v>218</v>
      </c>
      <c r="C218" s="385" t="str">
        <f>+VLOOKUP(A218,'[2]DISTRIBUCIÓN ENTIDAD SEPT. 2023'!$B$8:$G$536,6,FALSE)</f>
        <v>Huascar Nova</v>
      </c>
      <c r="D218" s="385" t="str">
        <f>+VLOOKUP(C218,[2]Hoja1!$A$2:$B$13,2,FALSE)</f>
        <v>2183333 - 1651</v>
      </c>
      <c r="E218" s="385" t="str">
        <f>+VLOOKUP(C218,[2]Hoja1!$A$2:$C$13,3,FALSE)</f>
        <v>huascar.nova@economiayfinanzas.gob.bo</v>
      </c>
      <c r="F218" s="281" t="s">
        <v>1502</v>
      </c>
    </row>
    <row r="219" spans="1:6">
      <c r="A219" s="285">
        <v>1121</v>
      </c>
      <c r="B219" s="286" t="s">
        <v>219</v>
      </c>
      <c r="C219" s="385" t="str">
        <f>+VLOOKUP(A219,'[2]DISTRIBUCIÓN ENTIDAD SEPT. 2023'!$B$8:$G$536,6,FALSE)</f>
        <v>Huascar Nova</v>
      </c>
      <c r="D219" s="385" t="str">
        <f>+VLOOKUP(C219,[2]Hoja1!$A$2:$B$13,2,FALSE)</f>
        <v>2183333 - 1651</v>
      </c>
      <c r="E219" s="385" t="str">
        <f>+VLOOKUP(C219,[2]Hoja1!$A$2:$C$13,3,FALSE)</f>
        <v>huascar.nova@economiayfinanzas.gob.bo</v>
      </c>
      <c r="F219" s="281" t="s">
        <v>1502</v>
      </c>
    </row>
    <row r="220" spans="1:6">
      <c r="A220" s="285">
        <v>1122</v>
      </c>
      <c r="B220" s="286" t="s">
        <v>220</v>
      </c>
      <c r="C220" s="385" t="str">
        <f>+VLOOKUP(A220,'[2]DISTRIBUCIÓN ENTIDAD SEPT. 2023'!$B$8:$G$536,6,FALSE)</f>
        <v>Huascar Nova</v>
      </c>
      <c r="D220" s="385" t="str">
        <f>+VLOOKUP(C220,[2]Hoja1!$A$2:$B$13,2,FALSE)</f>
        <v>2183333 - 1651</v>
      </c>
      <c r="E220" s="385" t="str">
        <f>+VLOOKUP(C220,[2]Hoja1!$A$2:$C$13,3,FALSE)</f>
        <v>huascar.nova@economiayfinanzas.gob.bo</v>
      </c>
      <c r="F220" s="281" t="s">
        <v>1502</v>
      </c>
    </row>
    <row r="221" spans="1:6">
      <c r="A221" s="285">
        <v>1123</v>
      </c>
      <c r="B221" s="286" t="s">
        <v>221</v>
      </c>
      <c r="C221" s="385" t="str">
        <f>+VLOOKUP(A221,'[2]DISTRIBUCIÓN ENTIDAD SEPT. 2023'!$B$8:$G$536,6,FALSE)</f>
        <v>Huascar Nova</v>
      </c>
      <c r="D221" s="385" t="str">
        <f>+VLOOKUP(C221,[2]Hoja1!$A$2:$B$13,2,FALSE)</f>
        <v>2183333 - 1651</v>
      </c>
      <c r="E221" s="385" t="str">
        <f>+VLOOKUP(C221,[2]Hoja1!$A$2:$C$13,3,FALSE)</f>
        <v>huascar.nova@economiayfinanzas.gob.bo</v>
      </c>
      <c r="F221" s="281" t="s">
        <v>1502</v>
      </c>
    </row>
    <row r="222" spans="1:6">
      <c r="A222" s="285">
        <v>1124</v>
      </c>
      <c r="B222" s="286" t="s">
        <v>222</v>
      </c>
      <c r="C222" s="385" t="str">
        <f>+VLOOKUP(A222,'[2]DISTRIBUCIÓN ENTIDAD SEPT. 2023'!$B$8:$G$536,6,FALSE)</f>
        <v>Huascar Nova</v>
      </c>
      <c r="D222" s="385" t="str">
        <f>+VLOOKUP(C222,[2]Hoja1!$A$2:$B$13,2,FALSE)</f>
        <v>2183333 - 1651</v>
      </c>
      <c r="E222" s="385" t="str">
        <f>+VLOOKUP(C222,[2]Hoja1!$A$2:$C$13,3,FALSE)</f>
        <v>huascar.nova@economiayfinanzas.gob.bo</v>
      </c>
      <c r="F222" s="281" t="s">
        <v>1502</v>
      </c>
    </row>
    <row r="223" spans="1:6">
      <c r="A223" s="285">
        <v>1125</v>
      </c>
      <c r="B223" s="286" t="s">
        <v>223</v>
      </c>
      <c r="C223" s="385" t="str">
        <f>+VLOOKUP(A223,'[2]DISTRIBUCIÓN ENTIDAD SEPT. 2023'!$B$8:$G$536,6,FALSE)</f>
        <v>Huascar Nova</v>
      </c>
      <c r="D223" s="385" t="str">
        <f>+VLOOKUP(C223,[2]Hoja1!$A$2:$B$13,2,FALSE)</f>
        <v>2183333 - 1651</v>
      </c>
      <c r="E223" s="385" t="str">
        <f>+VLOOKUP(C223,[2]Hoja1!$A$2:$C$13,3,FALSE)</f>
        <v>huascar.nova@economiayfinanzas.gob.bo</v>
      </c>
      <c r="F223" s="281" t="s">
        <v>1502</v>
      </c>
    </row>
    <row r="224" spans="1:6">
      <c r="A224" s="285">
        <v>1126</v>
      </c>
      <c r="B224" s="286" t="s">
        <v>224</v>
      </c>
      <c r="C224" s="385" t="str">
        <f>+VLOOKUP(A224,'[2]DISTRIBUCIÓN ENTIDAD SEPT. 2023'!$B$8:$G$536,6,FALSE)</f>
        <v>Huascar Nova</v>
      </c>
      <c r="D224" s="385" t="str">
        <f>+VLOOKUP(C224,[2]Hoja1!$A$2:$B$13,2,FALSE)</f>
        <v>2183333 - 1651</v>
      </c>
      <c r="E224" s="385" t="str">
        <f>+VLOOKUP(C224,[2]Hoja1!$A$2:$C$13,3,FALSE)</f>
        <v>huascar.nova@economiayfinanzas.gob.bo</v>
      </c>
      <c r="F224" s="281" t="s">
        <v>1502</v>
      </c>
    </row>
    <row r="225" spans="1:6">
      <c r="A225" s="285">
        <v>1127</v>
      </c>
      <c r="B225" s="286" t="s">
        <v>225</v>
      </c>
      <c r="C225" s="385" t="str">
        <f>+VLOOKUP(A225,'[2]DISTRIBUCIÓN ENTIDAD SEPT. 2023'!$B$8:$G$536,6,FALSE)</f>
        <v>Huascar Nova</v>
      </c>
      <c r="D225" s="385" t="str">
        <f>+VLOOKUP(C225,[2]Hoja1!$A$2:$B$13,2,FALSE)</f>
        <v>2183333 - 1651</v>
      </c>
      <c r="E225" s="385" t="str">
        <f>+VLOOKUP(C225,[2]Hoja1!$A$2:$C$13,3,FALSE)</f>
        <v>huascar.nova@economiayfinanzas.gob.bo</v>
      </c>
      <c r="F225" s="281" t="s">
        <v>1502</v>
      </c>
    </row>
    <row r="226" spans="1:6">
      <c r="A226" s="285">
        <v>1128</v>
      </c>
      <c r="B226" s="286" t="s">
        <v>226</v>
      </c>
      <c r="C226" s="385" t="str">
        <f>+VLOOKUP(A226,'[2]DISTRIBUCIÓN ENTIDAD SEPT. 2023'!$B$8:$G$536,6,FALSE)</f>
        <v>Huascar Nova</v>
      </c>
      <c r="D226" s="385" t="str">
        <f>+VLOOKUP(C226,[2]Hoja1!$A$2:$B$13,2,FALSE)</f>
        <v>2183333 - 1651</v>
      </c>
      <c r="E226" s="385" t="str">
        <f>+VLOOKUP(C226,[2]Hoja1!$A$2:$C$13,3,FALSE)</f>
        <v>huascar.nova@economiayfinanzas.gob.bo</v>
      </c>
      <c r="F226" s="281" t="s">
        <v>1502</v>
      </c>
    </row>
    <row r="227" spans="1:6">
      <c r="A227" s="285">
        <v>1129</v>
      </c>
      <c r="B227" s="286" t="s">
        <v>227</v>
      </c>
      <c r="C227" s="385" t="str">
        <f>+VLOOKUP(A227,'[2]DISTRIBUCIÓN ENTIDAD SEPT. 2023'!$B$8:$G$536,6,FALSE)</f>
        <v>Huascar Nova</v>
      </c>
      <c r="D227" s="385" t="str">
        <f>+VLOOKUP(C227,[2]Hoja1!$A$2:$B$13,2,FALSE)</f>
        <v>2183333 - 1651</v>
      </c>
      <c r="E227" s="385" t="str">
        <f>+VLOOKUP(C227,[2]Hoja1!$A$2:$C$13,3,FALSE)</f>
        <v>huascar.nova@economiayfinanzas.gob.bo</v>
      </c>
      <c r="F227" s="281" t="s">
        <v>1502</v>
      </c>
    </row>
    <row r="228" spans="1:6">
      <c r="A228" s="285">
        <v>1201</v>
      </c>
      <c r="B228" s="286" t="s">
        <v>228</v>
      </c>
      <c r="C228" s="385" t="str">
        <f>+VLOOKUP(A228,'[2]DISTRIBUCIÓN ENTIDAD SEPT. 2023'!$B$8:$G$536,6,FALSE)</f>
        <v>Huascar Nova</v>
      </c>
      <c r="D228" s="385" t="str">
        <f>+VLOOKUP(C228,[2]Hoja1!$A$2:$B$13,2,FALSE)</f>
        <v>2183333 - 1651</v>
      </c>
      <c r="E228" s="385" t="str">
        <f>+VLOOKUP(C228,[2]Hoja1!$A$2:$C$13,3,FALSE)</f>
        <v>huascar.nova@economiayfinanzas.gob.bo</v>
      </c>
      <c r="F228" s="281" t="s">
        <v>1502</v>
      </c>
    </row>
    <row r="229" spans="1:6">
      <c r="A229" s="285">
        <v>1202</v>
      </c>
      <c r="B229" s="286" t="s">
        <v>229</v>
      </c>
      <c r="C229" s="385" t="str">
        <f>+VLOOKUP(A229,'[2]DISTRIBUCIÓN ENTIDAD SEPT. 2023'!$B$8:$G$536,6,FALSE)</f>
        <v>Huascar Nova</v>
      </c>
      <c r="D229" s="385" t="str">
        <f>+VLOOKUP(C229,[2]Hoja1!$A$2:$B$13,2,FALSE)</f>
        <v>2183333 - 1651</v>
      </c>
      <c r="E229" s="385" t="str">
        <f>+VLOOKUP(C229,[2]Hoja1!$A$2:$C$13,3,FALSE)</f>
        <v>huascar.nova@economiayfinanzas.gob.bo</v>
      </c>
      <c r="F229" s="281" t="s">
        <v>1502</v>
      </c>
    </row>
    <row r="230" spans="1:6">
      <c r="A230" s="285">
        <v>1203</v>
      </c>
      <c r="B230" s="286" t="s">
        <v>230</v>
      </c>
      <c r="C230" s="385" t="str">
        <f>+VLOOKUP(A230,'[2]DISTRIBUCIÓN ENTIDAD SEPT. 2023'!$B$8:$G$536,6,FALSE)</f>
        <v>Huascar Nova</v>
      </c>
      <c r="D230" s="385" t="str">
        <f>+VLOOKUP(C230,[2]Hoja1!$A$2:$B$13,2,FALSE)</f>
        <v>2183333 - 1651</v>
      </c>
      <c r="E230" s="385" t="str">
        <f>+VLOOKUP(C230,[2]Hoja1!$A$2:$C$13,3,FALSE)</f>
        <v>huascar.nova@economiayfinanzas.gob.bo</v>
      </c>
      <c r="F230" s="281" t="s">
        <v>1502</v>
      </c>
    </row>
    <row r="231" spans="1:6">
      <c r="A231" s="285">
        <v>1204</v>
      </c>
      <c r="B231" s="286" t="s">
        <v>231</v>
      </c>
      <c r="C231" s="385" t="str">
        <f>+VLOOKUP(A231,'[2]DISTRIBUCIÓN ENTIDAD SEPT. 2023'!$B$8:$G$536,6,FALSE)</f>
        <v>Huascar Nova</v>
      </c>
      <c r="D231" s="385" t="str">
        <f>+VLOOKUP(C231,[2]Hoja1!$A$2:$B$13,2,FALSE)</f>
        <v>2183333 - 1651</v>
      </c>
      <c r="E231" s="385" t="str">
        <f>+VLOOKUP(C231,[2]Hoja1!$A$2:$C$13,3,FALSE)</f>
        <v>huascar.nova@economiayfinanzas.gob.bo</v>
      </c>
      <c r="F231" s="281" t="s">
        <v>1502</v>
      </c>
    </row>
    <row r="232" spans="1:6">
      <c r="A232" s="285">
        <v>1205</v>
      </c>
      <c r="B232" s="286" t="s">
        <v>232</v>
      </c>
      <c r="C232" s="385" t="str">
        <f>+VLOOKUP(A232,'[2]DISTRIBUCIÓN ENTIDAD SEPT. 2023'!$B$8:$G$536,6,FALSE)</f>
        <v>Huascar Nova</v>
      </c>
      <c r="D232" s="385" t="str">
        <f>+VLOOKUP(C232,[2]Hoja1!$A$2:$B$13,2,FALSE)</f>
        <v>2183333 - 1651</v>
      </c>
      <c r="E232" s="385" t="str">
        <f>+VLOOKUP(C232,[2]Hoja1!$A$2:$C$13,3,FALSE)</f>
        <v>huascar.nova@economiayfinanzas.gob.bo</v>
      </c>
      <c r="F232" s="281" t="s">
        <v>1502</v>
      </c>
    </row>
    <row r="233" spans="1:6">
      <c r="A233" s="285">
        <v>1206</v>
      </c>
      <c r="B233" s="286" t="s">
        <v>233</v>
      </c>
      <c r="C233" s="385" t="str">
        <f>+VLOOKUP(A233,'[2]DISTRIBUCIÓN ENTIDAD SEPT. 2023'!$B$8:$G$536,6,FALSE)</f>
        <v>Huascar Nova</v>
      </c>
      <c r="D233" s="385" t="str">
        <f>+VLOOKUP(C233,[2]Hoja1!$A$2:$B$13,2,FALSE)</f>
        <v>2183333 - 1651</v>
      </c>
      <c r="E233" s="385" t="str">
        <f>+VLOOKUP(C233,[2]Hoja1!$A$2:$C$13,3,FALSE)</f>
        <v>huascar.nova@economiayfinanzas.gob.bo</v>
      </c>
      <c r="F233" s="281" t="s">
        <v>1502</v>
      </c>
    </row>
    <row r="234" spans="1:6">
      <c r="A234" s="285">
        <v>1207</v>
      </c>
      <c r="B234" s="286" t="s">
        <v>234</v>
      </c>
      <c r="C234" s="385" t="str">
        <f>+VLOOKUP(A234,'[2]DISTRIBUCIÓN ENTIDAD SEPT. 2023'!$B$8:$G$536,6,FALSE)</f>
        <v>Huascar Nova</v>
      </c>
      <c r="D234" s="385" t="str">
        <f>+VLOOKUP(C234,[2]Hoja1!$A$2:$B$13,2,FALSE)</f>
        <v>2183333 - 1651</v>
      </c>
      <c r="E234" s="385" t="str">
        <f>+VLOOKUP(C234,[2]Hoja1!$A$2:$C$13,3,FALSE)</f>
        <v>huascar.nova@economiayfinanzas.gob.bo</v>
      </c>
      <c r="F234" s="281" t="s">
        <v>1502</v>
      </c>
    </row>
    <row r="235" spans="1:6">
      <c r="A235" s="285">
        <v>1208</v>
      </c>
      <c r="B235" s="286" t="s">
        <v>235</v>
      </c>
      <c r="C235" s="385" t="str">
        <f>+VLOOKUP(A235,'[2]DISTRIBUCIÓN ENTIDAD SEPT. 2023'!$B$8:$G$536,6,FALSE)</f>
        <v>Huascar Nova</v>
      </c>
      <c r="D235" s="385" t="str">
        <f>+VLOOKUP(C235,[2]Hoja1!$A$2:$B$13,2,FALSE)</f>
        <v>2183333 - 1651</v>
      </c>
      <c r="E235" s="385" t="str">
        <f>+VLOOKUP(C235,[2]Hoja1!$A$2:$C$13,3,FALSE)</f>
        <v>huascar.nova@economiayfinanzas.gob.bo</v>
      </c>
      <c r="F235" s="281" t="s">
        <v>1502</v>
      </c>
    </row>
    <row r="236" spans="1:6">
      <c r="A236" s="285">
        <v>1209</v>
      </c>
      <c r="B236" s="286" t="s">
        <v>236</v>
      </c>
      <c r="C236" s="385" t="str">
        <f>+VLOOKUP(A236,'[2]DISTRIBUCIÓN ENTIDAD SEPT. 2023'!$B$8:$G$536,6,FALSE)</f>
        <v>Huascar Nova</v>
      </c>
      <c r="D236" s="385" t="str">
        <f>+VLOOKUP(C236,[2]Hoja1!$A$2:$B$13,2,FALSE)</f>
        <v>2183333 - 1651</v>
      </c>
      <c r="E236" s="385" t="str">
        <f>+VLOOKUP(C236,[2]Hoja1!$A$2:$C$13,3,FALSE)</f>
        <v>huascar.nova@economiayfinanzas.gob.bo</v>
      </c>
      <c r="F236" s="281" t="s">
        <v>1502</v>
      </c>
    </row>
    <row r="237" spans="1:6">
      <c r="A237" s="285">
        <v>1210</v>
      </c>
      <c r="B237" s="286" t="s">
        <v>237</v>
      </c>
      <c r="C237" s="385" t="str">
        <f>+VLOOKUP(A237,'[2]DISTRIBUCIÓN ENTIDAD SEPT. 2023'!$B$8:$G$536,6,FALSE)</f>
        <v>Huascar Nova</v>
      </c>
      <c r="D237" s="385" t="str">
        <f>+VLOOKUP(C237,[2]Hoja1!$A$2:$B$13,2,FALSE)</f>
        <v>2183333 - 1651</v>
      </c>
      <c r="E237" s="385" t="str">
        <f>+VLOOKUP(C237,[2]Hoja1!$A$2:$C$13,3,FALSE)</f>
        <v>huascar.nova@economiayfinanzas.gob.bo</v>
      </c>
      <c r="F237" s="281" t="s">
        <v>1502</v>
      </c>
    </row>
    <row r="238" spans="1:6">
      <c r="A238" s="285">
        <v>1211</v>
      </c>
      <c r="B238" s="286" t="s">
        <v>238</v>
      </c>
      <c r="C238" s="385" t="str">
        <f>+VLOOKUP(A238,'[2]DISTRIBUCIÓN ENTIDAD SEPT. 2023'!$B$8:$G$536,6,FALSE)</f>
        <v>Huascar Nova</v>
      </c>
      <c r="D238" s="385" t="str">
        <f>+VLOOKUP(C238,[2]Hoja1!$A$2:$B$13,2,FALSE)</f>
        <v>2183333 - 1651</v>
      </c>
      <c r="E238" s="385" t="str">
        <f>+VLOOKUP(C238,[2]Hoja1!$A$2:$C$13,3,FALSE)</f>
        <v>huascar.nova@economiayfinanzas.gob.bo</v>
      </c>
      <c r="F238" s="281" t="s">
        <v>1502</v>
      </c>
    </row>
    <row r="239" spans="1:6">
      <c r="A239" s="285">
        <v>1212</v>
      </c>
      <c r="B239" s="286" t="s">
        <v>239</v>
      </c>
      <c r="C239" s="385" t="str">
        <f>+VLOOKUP(A239,'[2]DISTRIBUCIÓN ENTIDAD SEPT. 2023'!$B$8:$G$536,6,FALSE)</f>
        <v>Huascar Nova</v>
      </c>
      <c r="D239" s="385" t="str">
        <f>+VLOOKUP(C239,[2]Hoja1!$A$2:$B$13,2,FALSE)</f>
        <v>2183333 - 1651</v>
      </c>
      <c r="E239" s="385" t="str">
        <f>+VLOOKUP(C239,[2]Hoja1!$A$2:$C$13,3,FALSE)</f>
        <v>huascar.nova@economiayfinanzas.gob.bo</v>
      </c>
      <c r="F239" s="281" t="s">
        <v>1502</v>
      </c>
    </row>
    <row r="240" spans="1:6">
      <c r="A240" s="285">
        <v>1213</v>
      </c>
      <c r="B240" s="286" t="s">
        <v>240</v>
      </c>
      <c r="C240" s="385" t="str">
        <f>+VLOOKUP(A240,'[2]DISTRIBUCIÓN ENTIDAD SEPT. 2023'!$B$8:$G$536,6,FALSE)</f>
        <v>Huascar Nova</v>
      </c>
      <c r="D240" s="385" t="str">
        <f>+VLOOKUP(C240,[2]Hoja1!$A$2:$B$13,2,FALSE)</f>
        <v>2183333 - 1651</v>
      </c>
      <c r="E240" s="385" t="str">
        <f>+VLOOKUP(C240,[2]Hoja1!$A$2:$C$13,3,FALSE)</f>
        <v>huascar.nova@economiayfinanzas.gob.bo</v>
      </c>
      <c r="F240" s="281" t="s">
        <v>1502</v>
      </c>
    </row>
    <row r="241" spans="1:6">
      <c r="A241" s="285">
        <v>1214</v>
      </c>
      <c r="B241" s="286" t="s">
        <v>241</v>
      </c>
      <c r="C241" s="385" t="str">
        <f>+VLOOKUP(A241,'[2]DISTRIBUCIÓN ENTIDAD SEPT. 2023'!$B$8:$G$536,6,FALSE)</f>
        <v>Huascar Nova</v>
      </c>
      <c r="D241" s="385" t="str">
        <f>+VLOOKUP(C241,[2]Hoja1!$A$2:$B$13,2,FALSE)</f>
        <v>2183333 - 1651</v>
      </c>
      <c r="E241" s="385" t="str">
        <f>+VLOOKUP(C241,[2]Hoja1!$A$2:$C$13,3,FALSE)</f>
        <v>huascar.nova@economiayfinanzas.gob.bo</v>
      </c>
      <c r="F241" s="281" t="s">
        <v>1502</v>
      </c>
    </row>
    <row r="242" spans="1:6">
      <c r="A242" s="285">
        <v>1215</v>
      </c>
      <c r="B242" s="286" t="s">
        <v>242</v>
      </c>
      <c r="C242" s="385" t="str">
        <f>+VLOOKUP(A242,'[2]DISTRIBUCIÓN ENTIDAD SEPT. 2023'!$B$8:$G$536,6,FALSE)</f>
        <v>Huascar Nova</v>
      </c>
      <c r="D242" s="385" t="str">
        <f>+VLOOKUP(C242,[2]Hoja1!$A$2:$B$13,2,FALSE)</f>
        <v>2183333 - 1651</v>
      </c>
      <c r="E242" s="385" t="str">
        <f>+VLOOKUP(C242,[2]Hoja1!$A$2:$C$13,3,FALSE)</f>
        <v>huascar.nova@economiayfinanzas.gob.bo</v>
      </c>
      <c r="F242" s="281" t="s">
        <v>1502</v>
      </c>
    </row>
    <row r="243" spans="1:6">
      <c r="A243" s="285">
        <v>1216</v>
      </c>
      <c r="B243" s="286" t="s">
        <v>243</v>
      </c>
      <c r="C243" s="385" t="str">
        <f>+VLOOKUP(A243,'[2]DISTRIBUCIÓN ENTIDAD SEPT. 2023'!$B$8:$G$536,6,FALSE)</f>
        <v>Huascar Nova</v>
      </c>
      <c r="D243" s="385" t="str">
        <f>+VLOOKUP(C243,[2]Hoja1!$A$2:$B$13,2,FALSE)</f>
        <v>2183333 - 1651</v>
      </c>
      <c r="E243" s="385" t="str">
        <f>+VLOOKUP(C243,[2]Hoja1!$A$2:$C$13,3,FALSE)</f>
        <v>huascar.nova@economiayfinanzas.gob.bo</v>
      </c>
      <c r="F243" s="281" t="s">
        <v>1502</v>
      </c>
    </row>
    <row r="244" spans="1:6">
      <c r="A244" s="285">
        <v>1217</v>
      </c>
      <c r="B244" s="286" t="s">
        <v>244</v>
      </c>
      <c r="C244" s="385" t="str">
        <f>+VLOOKUP(A244,'[2]DISTRIBUCIÓN ENTIDAD SEPT. 2023'!$B$8:$G$536,6,FALSE)</f>
        <v>Huascar Nova</v>
      </c>
      <c r="D244" s="385" t="str">
        <f>+VLOOKUP(C244,[2]Hoja1!$A$2:$B$13,2,FALSE)</f>
        <v>2183333 - 1651</v>
      </c>
      <c r="E244" s="385" t="str">
        <f>+VLOOKUP(C244,[2]Hoja1!$A$2:$C$13,3,FALSE)</f>
        <v>huascar.nova@economiayfinanzas.gob.bo</v>
      </c>
      <c r="F244" s="281" t="s">
        <v>1502</v>
      </c>
    </row>
    <row r="245" spans="1:6">
      <c r="A245" s="285">
        <v>1218</v>
      </c>
      <c r="B245" s="286" t="s">
        <v>245</v>
      </c>
      <c r="C245" s="385" t="str">
        <f>+VLOOKUP(A245,'[2]DISTRIBUCIÓN ENTIDAD SEPT. 2023'!$B$8:$G$536,6,FALSE)</f>
        <v>Huascar Nova</v>
      </c>
      <c r="D245" s="385" t="str">
        <f>+VLOOKUP(C245,[2]Hoja1!$A$2:$B$13,2,FALSE)</f>
        <v>2183333 - 1651</v>
      </c>
      <c r="E245" s="385" t="str">
        <f>+VLOOKUP(C245,[2]Hoja1!$A$2:$C$13,3,FALSE)</f>
        <v>huascar.nova@economiayfinanzas.gob.bo</v>
      </c>
      <c r="F245" s="281" t="s">
        <v>1502</v>
      </c>
    </row>
    <row r="246" spans="1:6">
      <c r="A246" s="285">
        <v>1219</v>
      </c>
      <c r="B246" s="286" t="s">
        <v>246</v>
      </c>
      <c r="C246" s="385" t="str">
        <f>+VLOOKUP(A246,'[2]DISTRIBUCIÓN ENTIDAD SEPT. 2023'!$B$8:$G$536,6,FALSE)</f>
        <v>Huascar Nova</v>
      </c>
      <c r="D246" s="385" t="str">
        <f>+VLOOKUP(C246,[2]Hoja1!$A$2:$B$13,2,FALSE)</f>
        <v>2183333 - 1651</v>
      </c>
      <c r="E246" s="385" t="str">
        <f>+VLOOKUP(C246,[2]Hoja1!$A$2:$C$13,3,FALSE)</f>
        <v>huascar.nova@economiayfinanzas.gob.bo</v>
      </c>
      <c r="F246" s="281" t="s">
        <v>1502</v>
      </c>
    </row>
    <row r="247" spans="1:6">
      <c r="A247" s="285">
        <v>1220</v>
      </c>
      <c r="B247" s="286" t="s">
        <v>247</v>
      </c>
      <c r="C247" s="385" t="str">
        <f>+VLOOKUP(A247,'[2]DISTRIBUCIÓN ENTIDAD SEPT. 2023'!$B$8:$G$536,6,FALSE)</f>
        <v>Huascar Nova</v>
      </c>
      <c r="D247" s="385" t="str">
        <f>+VLOOKUP(C247,[2]Hoja1!$A$2:$B$13,2,FALSE)</f>
        <v>2183333 - 1651</v>
      </c>
      <c r="E247" s="385" t="str">
        <f>+VLOOKUP(C247,[2]Hoja1!$A$2:$C$13,3,FALSE)</f>
        <v>huascar.nova@economiayfinanzas.gob.bo</v>
      </c>
      <c r="F247" s="281" t="s">
        <v>1502</v>
      </c>
    </row>
    <row r="248" spans="1:6">
      <c r="A248" s="285">
        <v>1221</v>
      </c>
      <c r="B248" s="286" t="s">
        <v>248</v>
      </c>
      <c r="C248" s="385" t="str">
        <f>+VLOOKUP(A248,'[2]DISTRIBUCIÓN ENTIDAD SEPT. 2023'!$B$8:$G$536,6,FALSE)</f>
        <v>Huascar Nova</v>
      </c>
      <c r="D248" s="385" t="str">
        <f>+VLOOKUP(C248,[2]Hoja1!$A$2:$B$13,2,FALSE)</f>
        <v>2183333 - 1651</v>
      </c>
      <c r="E248" s="385" t="str">
        <f>+VLOOKUP(C248,[2]Hoja1!$A$2:$C$13,3,FALSE)</f>
        <v>huascar.nova@economiayfinanzas.gob.bo</v>
      </c>
      <c r="F248" s="281" t="s">
        <v>1502</v>
      </c>
    </row>
    <row r="249" spans="1:6">
      <c r="A249" s="285">
        <v>1222</v>
      </c>
      <c r="B249" s="286" t="s">
        <v>249</v>
      </c>
      <c r="C249" s="385" t="str">
        <f>+VLOOKUP(A249,'[2]DISTRIBUCIÓN ENTIDAD SEPT. 2023'!$B$8:$G$536,6,FALSE)</f>
        <v>Huascar Nova</v>
      </c>
      <c r="D249" s="385" t="str">
        <f>+VLOOKUP(C249,[2]Hoja1!$A$2:$B$13,2,FALSE)</f>
        <v>2183333 - 1651</v>
      </c>
      <c r="E249" s="385" t="str">
        <f>+VLOOKUP(C249,[2]Hoja1!$A$2:$C$13,3,FALSE)</f>
        <v>huascar.nova@economiayfinanzas.gob.bo</v>
      </c>
      <c r="F249" s="281" t="s">
        <v>1502</v>
      </c>
    </row>
    <row r="250" spans="1:6">
      <c r="A250" s="285">
        <v>1223</v>
      </c>
      <c r="B250" s="286" t="s">
        <v>250</v>
      </c>
      <c r="C250" s="385" t="str">
        <f>+VLOOKUP(A250,'[2]DISTRIBUCIÓN ENTIDAD SEPT. 2023'!$B$8:$G$536,6,FALSE)</f>
        <v>Huascar Nova</v>
      </c>
      <c r="D250" s="385" t="str">
        <f>+VLOOKUP(C250,[2]Hoja1!$A$2:$B$13,2,FALSE)</f>
        <v>2183333 - 1651</v>
      </c>
      <c r="E250" s="385" t="str">
        <f>+VLOOKUP(C250,[2]Hoja1!$A$2:$C$13,3,FALSE)</f>
        <v>huascar.nova@economiayfinanzas.gob.bo</v>
      </c>
      <c r="F250" s="281" t="s">
        <v>1502</v>
      </c>
    </row>
    <row r="251" spans="1:6">
      <c r="A251" s="285">
        <v>1224</v>
      </c>
      <c r="B251" s="286" t="s">
        <v>251</v>
      </c>
      <c r="C251" s="385" t="str">
        <f>+VLOOKUP(A251,'[2]DISTRIBUCIÓN ENTIDAD SEPT. 2023'!$B$8:$G$536,6,FALSE)</f>
        <v>Huascar Nova</v>
      </c>
      <c r="D251" s="385" t="str">
        <f>+VLOOKUP(C251,[2]Hoja1!$A$2:$B$13,2,FALSE)</f>
        <v>2183333 - 1651</v>
      </c>
      <c r="E251" s="385" t="str">
        <f>+VLOOKUP(C251,[2]Hoja1!$A$2:$C$13,3,FALSE)</f>
        <v>huascar.nova@economiayfinanzas.gob.bo</v>
      </c>
      <c r="F251" s="281" t="s">
        <v>1502</v>
      </c>
    </row>
    <row r="252" spans="1:6">
      <c r="A252" s="285">
        <v>1225</v>
      </c>
      <c r="B252" s="286" t="s">
        <v>252</v>
      </c>
      <c r="C252" s="385" t="str">
        <f>+VLOOKUP(A252,'[2]DISTRIBUCIÓN ENTIDAD SEPT. 2023'!$B$8:$G$536,6,FALSE)</f>
        <v>Huascar Nova</v>
      </c>
      <c r="D252" s="385" t="str">
        <f>+VLOOKUP(C252,[2]Hoja1!$A$2:$B$13,2,FALSE)</f>
        <v>2183333 - 1651</v>
      </c>
      <c r="E252" s="385" t="str">
        <f>+VLOOKUP(C252,[2]Hoja1!$A$2:$C$13,3,FALSE)</f>
        <v>huascar.nova@economiayfinanzas.gob.bo</v>
      </c>
      <c r="F252" s="281" t="s">
        <v>1502</v>
      </c>
    </row>
    <row r="253" spans="1:6">
      <c r="A253" s="285">
        <v>1226</v>
      </c>
      <c r="B253" s="286" t="s">
        <v>253</v>
      </c>
      <c r="C253" s="385" t="str">
        <f>+VLOOKUP(A253,'[2]DISTRIBUCIÓN ENTIDAD SEPT. 2023'!$B$8:$G$536,6,FALSE)</f>
        <v>Huascar Nova</v>
      </c>
      <c r="D253" s="385" t="str">
        <f>+VLOOKUP(C253,[2]Hoja1!$A$2:$B$13,2,FALSE)</f>
        <v>2183333 - 1651</v>
      </c>
      <c r="E253" s="385" t="str">
        <f>+VLOOKUP(C253,[2]Hoja1!$A$2:$C$13,3,FALSE)</f>
        <v>huascar.nova@economiayfinanzas.gob.bo</v>
      </c>
      <c r="F253" s="281" t="s">
        <v>1502</v>
      </c>
    </row>
    <row r="254" spans="1:6">
      <c r="A254" s="285">
        <v>1227</v>
      </c>
      <c r="B254" s="286" t="s">
        <v>254</v>
      </c>
      <c r="C254" s="385" t="str">
        <f>+VLOOKUP(A254,'[2]DISTRIBUCIÓN ENTIDAD SEPT. 2023'!$B$8:$G$536,6,FALSE)</f>
        <v>Huascar Nova</v>
      </c>
      <c r="D254" s="385" t="str">
        <f>+VLOOKUP(C254,[2]Hoja1!$A$2:$B$13,2,FALSE)</f>
        <v>2183333 - 1651</v>
      </c>
      <c r="E254" s="385" t="str">
        <f>+VLOOKUP(C254,[2]Hoja1!$A$2:$C$13,3,FALSE)</f>
        <v>huascar.nova@economiayfinanzas.gob.bo</v>
      </c>
      <c r="F254" s="281" t="s">
        <v>1502</v>
      </c>
    </row>
    <row r="255" spans="1:6">
      <c r="A255" s="285">
        <v>1228</v>
      </c>
      <c r="B255" s="286" t="s">
        <v>255</v>
      </c>
      <c r="C255" s="385" t="str">
        <f>+VLOOKUP(A255,'[2]DISTRIBUCIÓN ENTIDAD SEPT. 2023'!$B$8:$G$536,6,FALSE)</f>
        <v>Huascar Nova</v>
      </c>
      <c r="D255" s="385" t="str">
        <f>+VLOOKUP(C255,[2]Hoja1!$A$2:$B$13,2,FALSE)</f>
        <v>2183333 - 1651</v>
      </c>
      <c r="E255" s="385" t="str">
        <f>+VLOOKUP(C255,[2]Hoja1!$A$2:$C$13,3,FALSE)</f>
        <v>huascar.nova@economiayfinanzas.gob.bo</v>
      </c>
      <c r="F255" s="281" t="s">
        <v>1502</v>
      </c>
    </row>
    <row r="256" spans="1:6">
      <c r="A256" s="285">
        <v>1229</v>
      </c>
      <c r="B256" s="286" t="s">
        <v>256</v>
      </c>
      <c r="C256" s="385" t="str">
        <f>+VLOOKUP(A256,'[2]DISTRIBUCIÓN ENTIDAD SEPT. 2023'!$B$8:$G$536,6,FALSE)</f>
        <v>Huascar Nova</v>
      </c>
      <c r="D256" s="385" t="str">
        <f>+VLOOKUP(C256,[2]Hoja1!$A$2:$B$13,2,FALSE)</f>
        <v>2183333 - 1651</v>
      </c>
      <c r="E256" s="385" t="str">
        <f>+VLOOKUP(C256,[2]Hoja1!$A$2:$C$13,3,FALSE)</f>
        <v>huascar.nova@economiayfinanzas.gob.bo</v>
      </c>
      <c r="F256" s="281" t="s">
        <v>1502</v>
      </c>
    </row>
    <row r="257" spans="1:6">
      <c r="A257" s="285">
        <v>1230</v>
      </c>
      <c r="B257" s="286" t="s">
        <v>257</v>
      </c>
      <c r="C257" s="385" t="str">
        <f>+VLOOKUP(A257,'[2]DISTRIBUCIÓN ENTIDAD SEPT. 2023'!$B$8:$G$536,6,FALSE)</f>
        <v>Huascar Nova</v>
      </c>
      <c r="D257" s="385" t="str">
        <f>+VLOOKUP(C257,[2]Hoja1!$A$2:$B$13,2,FALSE)</f>
        <v>2183333 - 1651</v>
      </c>
      <c r="E257" s="385" t="str">
        <f>+VLOOKUP(C257,[2]Hoja1!$A$2:$C$13,3,FALSE)</f>
        <v>huascar.nova@economiayfinanzas.gob.bo</v>
      </c>
      <c r="F257" s="281" t="s">
        <v>1502</v>
      </c>
    </row>
    <row r="258" spans="1:6">
      <c r="A258" s="285">
        <v>1231</v>
      </c>
      <c r="B258" s="286" t="s">
        <v>258</v>
      </c>
      <c r="C258" s="385" t="str">
        <f>+VLOOKUP(A258,'[2]DISTRIBUCIÓN ENTIDAD SEPT. 2023'!$B$8:$G$536,6,FALSE)</f>
        <v>Huascar Nova</v>
      </c>
      <c r="D258" s="385" t="str">
        <f>+VLOOKUP(C258,[2]Hoja1!$A$2:$B$13,2,FALSE)</f>
        <v>2183333 - 1651</v>
      </c>
      <c r="E258" s="385" t="str">
        <f>+VLOOKUP(C258,[2]Hoja1!$A$2:$C$13,3,FALSE)</f>
        <v>huascar.nova@economiayfinanzas.gob.bo</v>
      </c>
      <c r="F258" s="281" t="s">
        <v>1502</v>
      </c>
    </row>
    <row r="259" spans="1:6">
      <c r="A259" s="285">
        <v>1232</v>
      </c>
      <c r="B259" s="286" t="s">
        <v>259</v>
      </c>
      <c r="C259" s="385" t="str">
        <f>+VLOOKUP(A259,'[2]DISTRIBUCIÓN ENTIDAD SEPT. 2023'!$B$8:$G$536,6,FALSE)</f>
        <v>Huascar Nova</v>
      </c>
      <c r="D259" s="385" t="str">
        <f>+VLOOKUP(C259,[2]Hoja1!$A$2:$B$13,2,FALSE)</f>
        <v>2183333 - 1651</v>
      </c>
      <c r="E259" s="385" t="str">
        <f>+VLOOKUP(C259,[2]Hoja1!$A$2:$C$13,3,FALSE)</f>
        <v>huascar.nova@economiayfinanzas.gob.bo</v>
      </c>
      <c r="F259" s="281" t="s">
        <v>1502</v>
      </c>
    </row>
    <row r="260" spans="1:6">
      <c r="A260" s="285">
        <v>1233</v>
      </c>
      <c r="B260" s="286" t="s">
        <v>260</v>
      </c>
      <c r="C260" s="385" t="str">
        <f>+VLOOKUP(A260,'[2]DISTRIBUCIÓN ENTIDAD SEPT. 2023'!$B$8:$G$536,6,FALSE)</f>
        <v>Huascar Nova</v>
      </c>
      <c r="D260" s="385" t="str">
        <f>+VLOOKUP(C260,[2]Hoja1!$A$2:$B$13,2,FALSE)</f>
        <v>2183333 - 1651</v>
      </c>
      <c r="E260" s="385" t="str">
        <f>+VLOOKUP(C260,[2]Hoja1!$A$2:$C$13,3,FALSE)</f>
        <v>huascar.nova@economiayfinanzas.gob.bo</v>
      </c>
      <c r="F260" s="281" t="s">
        <v>1502</v>
      </c>
    </row>
    <row r="261" spans="1:6">
      <c r="A261" s="285">
        <v>1234</v>
      </c>
      <c r="B261" s="286" t="s">
        <v>261</v>
      </c>
      <c r="C261" s="385" t="str">
        <f>+VLOOKUP(A261,'[2]DISTRIBUCIÓN ENTIDAD SEPT. 2023'!$B$8:$G$536,6,FALSE)</f>
        <v>Huascar Nova</v>
      </c>
      <c r="D261" s="385" t="str">
        <f>+VLOOKUP(C261,[2]Hoja1!$A$2:$B$13,2,FALSE)</f>
        <v>2183333 - 1651</v>
      </c>
      <c r="E261" s="385" t="str">
        <f>+VLOOKUP(C261,[2]Hoja1!$A$2:$C$13,3,FALSE)</f>
        <v>huascar.nova@economiayfinanzas.gob.bo</v>
      </c>
      <c r="F261" s="281" t="s">
        <v>1502</v>
      </c>
    </row>
    <row r="262" spans="1:6">
      <c r="A262" s="285">
        <v>1235</v>
      </c>
      <c r="B262" s="286" t="s">
        <v>262</v>
      </c>
      <c r="C262" s="385" t="str">
        <f>+VLOOKUP(A262,'[2]DISTRIBUCIÓN ENTIDAD SEPT. 2023'!$B$8:$G$536,6,FALSE)</f>
        <v>Huascar Nova</v>
      </c>
      <c r="D262" s="385" t="str">
        <f>+VLOOKUP(C262,[2]Hoja1!$A$2:$B$13,2,FALSE)</f>
        <v>2183333 - 1651</v>
      </c>
      <c r="E262" s="385" t="str">
        <f>+VLOOKUP(C262,[2]Hoja1!$A$2:$C$13,3,FALSE)</f>
        <v>huascar.nova@economiayfinanzas.gob.bo</v>
      </c>
      <c r="F262" s="281" t="s">
        <v>1502</v>
      </c>
    </row>
    <row r="263" spans="1:6">
      <c r="A263" s="285">
        <v>1236</v>
      </c>
      <c r="B263" s="286" t="s">
        <v>263</v>
      </c>
      <c r="C263" s="385" t="str">
        <f>+VLOOKUP(A263,'[2]DISTRIBUCIÓN ENTIDAD SEPT. 2023'!$B$8:$G$536,6,FALSE)</f>
        <v>Huascar Nova</v>
      </c>
      <c r="D263" s="385" t="str">
        <f>+VLOOKUP(C263,[2]Hoja1!$A$2:$B$13,2,FALSE)</f>
        <v>2183333 - 1651</v>
      </c>
      <c r="E263" s="385" t="str">
        <f>+VLOOKUP(C263,[2]Hoja1!$A$2:$C$13,3,FALSE)</f>
        <v>huascar.nova@economiayfinanzas.gob.bo</v>
      </c>
      <c r="F263" s="281" t="s">
        <v>1502</v>
      </c>
    </row>
    <row r="264" spans="1:6">
      <c r="A264" s="285">
        <v>1237</v>
      </c>
      <c r="B264" s="286" t="s">
        <v>264</v>
      </c>
      <c r="C264" s="385" t="str">
        <f>+VLOOKUP(A264,'[2]DISTRIBUCIÓN ENTIDAD SEPT. 2023'!$B$8:$G$536,6,FALSE)</f>
        <v>Huascar Nova</v>
      </c>
      <c r="D264" s="385" t="str">
        <f>+VLOOKUP(C264,[2]Hoja1!$A$2:$B$13,2,FALSE)</f>
        <v>2183333 - 1651</v>
      </c>
      <c r="E264" s="385" t="str">
        <f>+VLOOKUP(C264,[2]Hoja1!$A$2:$C$13,3,FALSE)</f>
        <v>huascar.nova@economiayfinanzas.gob.bo</v>
      </c>
      <c r="F264" s="281" t="s">
        <v>1502</v>
      </c>
    </row>
    <row r="265" spans="1:6">
      <c r="A265" s="285">
        <v>1238</v>
      </c>
      <c r="B265" s="286" t="s">
        <v>265</v>
      </c>
      <c r="C265" s="385" t="str">
        <f>+VLOOKUP(A265,'[2]DISTRIBUCIÓN ENTIDAD SEPT. 2023'!$B$8:$G$536,6,FALSE)</f>
        <v>Huascar Nova</v>
      </c>
      <c r="D265" s="385" t="str">
        <f>+VLOOKUP(C265,[2]Hoja1!$A$2:$B$13,2,FALSE)</f>
        <v>2183333 - 1651</v>
      </c>
      <c r="E265" s="385" t="str">
        <f>+VLOOKUP(C265,[2]Hoja1!$A$2:$C$13,3,FALSE)</f>
        <v>huascar.nova@economiayfinanzas.gob.bo</v>
      </c>
      <c r="F265" s="281" t="s">
        <v>1502</v>
      </c>
    </row>
    <row r="266" spans="1:6">
      <c r="A266" s="285">
        <v>1239</v>
      </c>
      <c r="B266" s="286" t="s">
        <v>266</v>
      </c>
      <c r="C266" s="385" t="str">
        <f>+VLOOKUP(A266,'[2]DISTRIBUCIÓN ENTIDAD SEPT. 2023'!$B$8:$G$536,6,FALSE)</f>
        <v>Huascar Nova</v>
      </c>
      <c r="D266" s="385" t="str">
        <f>+VLOOKUP(C266,[2]Hoja1!$A$2:$B$13,2,FALSE)</f>
        <v>2183333 - 1651</v>
      </c>
      <c r="E266" s="385" t="str">
        <f>+VLOOKUP(C266,[2]Hoja1!$A$2:$C$13,3,FALSE)</f>
        <v>huascar.nova@economiayfinanzas.gob.bo</v>
      </c>
      <c r="F266" s="281" t="s">
        <v>1502</v>
      </c>
    </row>
    <row r="267" spans="1:6">
      <c r="A267" s="285">
        <v>1240</v>
      </c>
      <c r="B267" s="286" t="s">
        <v>267</v>
      </c>
      <c r="C267" s="385" t="str">
        <f>+VLOOKUP(A267,'[2]DISTRIBUCIÓN ENTIDAD SEPT. 2023'!$B$8:$G$536,6,FALSE)</f>
        <v>Huascar Nova</v>
      </c>
      <c r="D267" s="385" t="str">
        <f>+VLOOKUP(C267,[2]Hoja1!$A$2:$B$13,2,FALSE)</f>
        <v>2183333 - 1651</v>
      </c>
      <c r="E267" s="385" t="str">
        <f>+VLOOKUP(C267,[2]Hoja1!$A$2:$C$13,3,FALSE)</f>
        <v>huascar.nova@economiayfinanzas.gob.bo</v>
      </c>
      <c r="F267" s="281" t="s">
        <v>1502</v>
      </c>
    </row>
    <row r="268" spans="1:6">
      <c r="A268" s="285">
        <v>1241</v>
      </c>
      <c r="B268" s="286" t="s">
        <v>268</v>
      </c>
      <c r="C268" s="385" t="str">
        <f>+VLOOKUP(A268,'[2]DISTRIBUCIÓN ENTIDAD SEPT. 2023'!$B$8:$G$536,6,FALSE)</f>
        <v>Huascar Nova</v>
      </c>
      <c r="D268" s="385" t="str">
        <f>+VLOOKUP(C268,[2]Hoja1!$A$2:$B$13,2,FALSE)</f>
        <v>2183333 - 1651</v>
      </c>
      <c r="E268" s="385" t="str">
        <f>+VLOOKUP(C268,[2]Hoja1!$A$2:$C$13,3,FALSE)</f>
        <v>huascar.nova@economiayfinanzas.gob.bo</v>
      </c>
      <c r="F268" s="281" t="s">
        <v>1502</v>
      </c>
    </row>
    <row r="269" spans="1:6">
      <c r="A269" s="285">
        <v>1242</v>
      </c>
      <c r="B269" s="286" t="s">
        <v>269</v>
      </c>
      <c r="C269" s="385" t="str">
        <f>+VLOOKUP(A269,'[2]DISTRIBUCIÓN ENTIDAD SEPT. 2023'!$B$8:$G$536,6,FALSE)</f>
        <v>Huascar Nova</v>
      </c>
      <c r="D269" s="385" t="str">
        <f>+VLOOKUP(C269,[2]Hoja1!$A$2:$B$13,2,FALSE)</f>
        <v>2183333 - 1651</v>
      </c>
      <c r="E269" s="385" t="str">
        <f>+VLOOKUP(C269,[2]Hoja1!$A$2:$C$13,3,FALSE)</f>
        <v>huascar.nova@economiayfinanzas.gob.bo</v>
      </c>
      <c r="F269" s="281" t="s">
        <v>1502</v>
      </c>
    </row>
    <row r="270" spans="1:6">
      <c r="A270" s="285">
        <v>1243</v>
      </c>
      <c r="B270" s="286" t="s">
        <v>270</v>
      </c>
      <c r="C270" s="385" t="str">
        <f>+VLOOKUP(A270,'[2]DISTRIBUCIÓN ENTIDAD SEPT. 2023'!$B$8:$G$536,6,FALSE)</f>
        <v>Huascar Nova</v>
      </c>
      <c r="D270" s="385" t="str">
        <f>+VLOOKUP(C270,[2]Hoja1!$A$2:$B$13,2,FALSE)</f>
        <v>2183333 - 1651</v>
      </c>
      <c r="E270" s="385" t="str">
        <f>+VLOOKUP(C270,[2]Hoja1!$A$2:$C$13,3,FALSE)</f>
        <v>huascar.nova@economiayfinanzas.gob.bo</v>
      </c>
      <c r="F270" s="281" t="s">
        <v>1502</v>
      </c>
    </row>
    <row r="271" spans="1:6">
      <c r="A271" s="285">
        <v>1244</v>
      </c>
      <c r="B271" s="286" t="s">
        <v>271</v>
      </c>
      <c r="C271" s="385" t="str">
        <f>+VLOOKUP(A271,'[2]DISTRIBUCIÓN ENTIDAD SEPT. 2023'!$B$8:$G$536,6,FALSE)</f>
        <v>Huascar Nova</v>
      </c>
      <c r="D271" s="385" t="str">
        <f>+VLOOKUP(C271,[2]Hoja1!$A$2:$B$13,2,FALSE)</f>
        <v>2183333 - 1651</v>
      </c>
      <c r="E271" s="385" t="str">
        <f>+VLOOKUP(C271,[2]Hoja1!$A$2:$C$13,3,FALSE)</f>
        <v>huascar.nova@economiayfinanzas.gob.bo</v>
      </c>
      <c r="F271" s="281" t="s">
        <v>1502</v>
      </c>
    </row>
    <row r="272" spans="1:6">
      <c r="A272" s="285">
        <v>1245</v>
      </c>
      <c r="B272" s="286" t="s">
        <v>272</v>
      </c>
      <c r="C272" s="385" t="str">
        <f>+VLOOKUP(A272,'[2]DISTRIBUCIÓN ENTIDAD SEPT. 2023'!$B$8:$G$536,6,FALSE)</f>
        <v>Huascar Nova</v>
      </c>
      <c r="D272" s="385" t="str">
        <f>+VLOOKUP(C272,[2]Hoja1!$A$2:$B$13,2,FALSE)</f>
        <v>2183333 - 1651</v>
      </c>
      <c r="E272" s="385" t="str">
        <f>+VLOOKUP(C272,[2]Hoja1!$A$2:$C$13,3,FALSE)</f>
        <v>huascar.nova@economiayfinanzas.gob.bo</v>
      </c>
      <c r="F272" s="281" t="s">
        <v>1502</v>
      </c>
    </row>
    <row r="273" spans="1:6">
      <c r="A273" s="285">
        <v>1246</v>
      </c>
      <c r="B273" s="286" t="s">
        <v>273</v>
      </c>
      <c r="C273" s="385" t="str">
        <f>+VLOOKUP(A273,'[2]DISTRIBUCIÓN ENTIDAD SEPT. 2023'!$B$8:$G$536,6,FALSE)</f>
        <v>Huascar Nova</v>
      </c>
      <c r="D273" s="385" t="str">
        <f>+VLOOKUP(C273,[2]Hoja1!$A$2:$B$13,2,FALSE)</f>
        <v>2183333 - 1651</v>
      </c>
      <c r="E273" s="385" t="str">
        <f>+VLOOKUP(C273,[2]Hoja1!$A$2:$C$13,3,FALSE)</f>
        <v>huascar.nova@economiayfinanzas.gob.bo</v>
      </c>
      <c r="F273" s="281" t="s">
        <v>1502</v>
      </c>
    </row>
    <row r="274" spans="1:6">
      <c r="A274" s="285">
        <v>1247</v>
      </c>
      <c r="B274" s="286" t="s">
        <v>274</v>
      </c>
      <c r="C274" s="385" t="str">
        <f>+VLOOKUP(A274,'[2]DISTRIBUCIÓN ENTIDAD SEPT. 2023'!$B$8:$G$536,6,FALSE)</f>
        <v>Huascar Nova</v>
      </c>
      <c r="D274" s="385" t="str">
        <f>+VLOOKUP(C274,[2]Hoja1!$A$2:$B$13,2,FALSE)</f>
        <v>2183333 - 1651</v>
      </c>
      <c r="E274" s="385" t="str">
        <f>+VLOOKUP(C274,[2]Hoja1!$A$2:$C$13,3,FALSE)</f>
        <v>huascar.nova@economiayfinanzas.gob.bo</v>
      </c>
      <c r="F274" s="281" t="s">
        <v>1502</v>
      </c>
    </row>
    <row r="275" spans="1:6">
      <c r="A275" s="285">
        <v>1248</v>
      </c>
      <c r="B275" s="286" t="s">
        <v>275</v>
      </c>
      <c r="C275" s="385" t="str">
        <f>+VLOOKUP(A275,'[2]DISTRIBUCIÓN ENTIDAD SEPT. 2023'!$B$8:$G$536,6,FALSE)</f>
        <v>Huascar Nova</v>
      </c>
      <c r="D275" s="385" t="str">
        <f>+VLOOKUP(C275,[2]Hoja1!$A$2:$B$13,2,FALSE)</f>
        <v>2183333 - 1651</v>
      </c>
      <c r="E275" s="385" t="str">
        <f>+VLOOKUP(C275,[2]Hoja1!$A$2:$C$13,3,FALSE)</f>
        <v>huascar.nova@economiayfinanzas.gob.bo</v>
      </c>
      <c r="F275" s="281" t="s">
        <v>1502</v>
      </c>
    </row>
    <row r="276" spans="1:6">
      <c r="A276" s="285">
        <v>1249</v>
      </c>
      <c r="B276" s="286" t="s">
        <v>276</v>
      </c>
      <c r="C276" s="385" t="str">
        <f>+VLOOKUP(A276,'[2]DISTRIBUCIÓN ENTIDAD SEPT. 2023'!$B$8:$G$536,6,FALSE)</f>
        <v>Huascar Nova</v>
      </c>
      <c r="D276" s="385" t="str">
        <f>+VLOOKUP(C276,[2]Hoja1!$A$2:$B$13,2,FALSE)</f>
        <v>2183333 - 1651</v>
      </c>
      <c r="E276" s="385" t="str">
        <f>+VLOOKUP(C276,[2]Hoja1!$A$2:$C$13,3,FALSE)</f>
        <v>huascar.nova@economiayfinanzas.gob.bo</v>
      </c>
      <c r="F276" s="281" t="s">
        <v>1502</v>
      </c>
    </row>
    <row r="277" spans="1:6">
      <c r="A277" s="285">
        <v>1250</v>
      </c>
      <c r="B277" s="286" t="s">
        <v>277</v>
      </c>
      <c r="C277" s="385" t="str">
        <f>+VLOOKUP(A277,'[2]DISTRIBUCIÓN ENTIDAD SEPT. 2023'!$B$8:$G$536,6,FALSE)</f>
        <v>Huascar Nova</v>
      </c>
      <c r="D277" s="385" t="str">
        <f>+VLOOKUP(C277,[2]Hoja1!$A$2:$B$13,2,FALSE)</f>
        <v>2183333 - 1651</v>
      </c>
      <c r="E277" s="385" t="str">
        <f>+VLOOKUP(C277,[2]Hoja1!$A$2:$C$13,3,FALSE)</f>
        <v>huascar.nova@economiayfinanzas.gob.bo</v>
      </c>
      <c r="F277" s="281" t="s">
        <v>1502</v>
      </c>
    </row>
    <row r="278" spans="1:6">
      <c r="A278" s="285">
        <v>1251</v>
      </c>
      <c r="B278" s="286" t="s">
        <v>278</v>
      </c>
      <c r="C278" s="385" t="str">
        <f>+VLOOKUP(A278,'[2]DISTRIBUCIÓN ENTIDAD SEPT. 2023'!$B$8:$G$536,6,FALSE)</f>
        <v>Huascar Nova</v>
      </c>
      <c r="D278" s="385" t="str">
        <f>+VLOOKUP(C278,[2]Hoja1!$A$2:$B$13,2,FALSE)</f>
        <v>2183333 - 1651</v>
      </c>
      <c r="E278" s="385" t="str">
        <f>+VLOOKUP(C278,[2]Hoja1!$A$2:$C$13,3,FALSE)</f>
        <v>huascar.nova@economiayfinanzas.gob.bo</v>
      </c>
      <c r="F278" s="281" t="s">
        <v>1502</v>
      </c>
    </row>
    <row r="279" spans="1:6">
      <c r="A279" s="285">
        <v>1252</v>
      </c>
      <c r="B279" s="286" t="s">
        <v>279</v>
      </c>
      <c r="C279" s="385" t="str">
        <f>+VLOOKUP(A279,'[2]DISTRIBUCIÓN ENTIDAD SEPT. 2023'!$B$8:$G$536,6,FALSE)</f>
        <v>Huascar Nova</v>
      </c>
      <c r="D279" s="385" t="str">
        <f>+VLOOKUP(C279,[2]Hoja1!$A$2:$B$13,2,FALSE)</f>
        <v>2183333 - 1651</v>
      </c>
      <c r="E279" s="385" t="str">
        <f>+VLOOKUP(C279,[2]Hoja1!$A$2:$C$13,3,FALSE)</f>
        <v>huascar.nova@economiayfinanzas.gob.bo</v>
      </c>
      <c r="F279" s="281" t="s">
        <v>1502</v>
      </c>
    </row>
    <row r="280" spans="1:6">
      <c r="A280" s="285">
        <v>1253</v>
      </c>
      <c r="B280" s="286" t="s">
        <v>280</v>
      </c>
      <c r="C280" s="385" t="str">
        <f>+VLOOKUP(A280,'[2]DISTRIBUCIÓN ENTIDAD SEPT. 2023'!$B$8:$G$536,6,FALSE)</f>
        <v>Huascar Nova</v>
      </c>
      <c r="D280" s="385" t="str">
        <f>+VLOOKUP(C280,[2]Hoja1!$A$2:$B$13,2,FALSE)</f>
        <v>2183333 - 1651</v>
      </c>
      <c r="E280" s="385" t="str">
        <f>+VLOOKUP(C280,[2]Hoja1!$A$2:$C$13,3,FALSE)</f>
        <v>huascar.nova@economiayfinanzas.gob.bo</v>
      </c>
      <c r="F280" s="281" t="s">
        <v>1502</v>
      </c>
    </row>
    <row r="281" spans="1:6">
      <c r="A281" s="285">
        <v>1254</v>
      </c>
      <c r="B281" s="286" t="s">
        <v>281</v>
      </c>
      <c r="C281" s="385" t="str">
        <f>+VLOOKUP(A281,'[2]DISTRIBUCIÓN ENTIDAD SEPT. 2023'!$B$8:$G$536,6,FALSE)</f>
        <v>Huascar Nova</v>
      </c>
      <c r="D281" s="385" t="str">
        <f>+VLOOKUP(C281,[2]Hoja1!$A$2:$B$13,2,FALSE)</f>
        <v>2183333 - 1651</v>
      </c>
      <c r="E281" s="385" t="str">
        <f>+VLOOKUP(C281,[2]Hoja1!$A$2:$C$13,3,FALSE)</f>
        <v>huascar.nova@economiayfinanzas.gob.bo</v>
      </c>
      <c r="F281" s="281" t="s">
        <v>1502</v>
      </c>
    </row>
    <row r="282" spans="1:6">
      <c r="A282" s="285">
        <v>1255</v>
      </c>
      <c r="B282" s="286" t="s">
        <v>282</v>
      </c>
      <c r="C282" s="385" t="str">
        <f>+VLOOKUP(A282,'[2]DISTRIBUCIÓN ENTIDAD SEPT. 2023'!$B$8:$G$536,6,FALSE)</f>
        <v>Huascar Nova</v>
      </c>
      <c r="D282" s="385" t="str">
        <f>+VLOOKUP(C282,[2]Hoja1!$A$2:$B$13,2,FALSE)</f>
        <v>2183333 - 1651</v>
      </c>
      <c r="E282" s="385" t="str">
        <f>+VLOOKUP(C282,[2]Hoja1!$A$2:$C$13,3,FALSE)</f>
        <v>huascar.nova@economiayfinanzas.gob.bo</v>
      </c>
      <c r="F282" s="281" t="s">
        <v>1502</v>
      </c>
    </row>
    <row r="283" spans="1:6">
      <c r="A283" s="285">
        <v>1256</v>
      </c>
      <c r="B283" s="286" t="s">
        <v>283</v>
      </c>
      <c r="C283" s="385" t="str">
        <f>+VLOOKUP(A283,'[2]DISTRIBUCIÓN ENTIDAD SEPT. 2023'!$B$8:$G$536,6,FALSE)</f>
        <v>Huascar Nova</v>
      </c>
      <c r="D283" s="385" t="str">
        <f>+VLOOKUP(C283,[2]Hoja1!$A$2:$B$13,2,FALSE)</f>
        <v>2183333 - 1651</v>
      </c>
      <c r="E283" s="385" t="str">
        <f>+VLOOKUP(C283,[2]Hoja1!$A$2:$C$13,3,FALSE)</f>
        <v>huascar.nova@economiayfinanzas.gob.bo</v>
      </c>
      <c r="F283" s="281" t="s">
        <v>1502</v>
      </c>
    </row>
    <row r="284" spans="1:6">
      <c r="A284" s="285">
        <v>1257</v>
      </c>
      <c r="B284" s="286" t="s">
        <v>284</v>
      </c>
      <c r="C284" s="385" t="str">
        <f>+VLOOKUP(A284,'[2]DISTRIBUCIÓN ENTIDAD SEPT. 2023'!$B$8:$G$536,6,FALSE)</f>
        <v>Huascar Nova</v>
      </c>
      <c r="D284" s="385" t="str">
        <f>+VLOOKUP(C284,[2]Hoja1!$A$2:$B$13,2,FALSE)</f>
        <v>2183333 - 1651</v>
      </c>
      <c r="E284" s="385" t="str">
        <f>+VLOOKUP(C284,[2]Hoja1!$A$2:$C$13,3,FALSE)</f>
        <v>huascar.nova@economiayfinanzas.gob.bo</v>
      </c>
      <c r="F284" s="281" t="s">
        <v>1502</v>
      </c>
    </row>
    <row r="285" spans="1:6">
      <c r="A285" s="285">
        <v>1258</v>
      </c>
      <c r="B285" s="286" t="s">
        <v>285</v>
      </c>
      <c r="C285" s="385" t="str">
        <f>+VLOOKUP(A285,'[2]DISTRIBUCIÓN ENTIDAD SEPT. 2023'!$B$8:$G$536,6,FALSE)</f>
        <v>Huascar Nova</v>
      </c>
      <c r="D285" s="385" t="str">
        <f>+VLOOKUP(C285,[2]Hoja1!$A$2:$B$13,2,FALSE)</f>
        <v>2183333 - 1651</v>
      </c>
      <c r="E285" s="385" t="str">
        <f>+VLOOKUP(C285,[2]Hoja1!$A$2:$C$13,3,FALSE)</f>
        <v>huascar.nova@economiayfinanzas.gob.bo</v>
      </c>
      <c r="F285" s="281" t="s">
        <v>1502</v>
      </c>
    </row>
    <row r="286" spans="1:6">
      <c r="A286" s="285">
        <v>1259</v>
      </c>
      <c r="B286" s="286" t="s">
        <v>286</v>
      </c>
      <c r="C286" s="385" t="str">
        <f>+VLOOKUP(A286,'[2]DISTRIBUCIÓN ENTIDAD SEPT. 2023'!$B$8:$G$536,6,FALSE)</f>
        <v>Huascar Nova</v>
      </c>
      <c r="D286" s="385" t="str">
        <f>+VLOOKUP(C286,[2]Hoja1!$A$2:$B$13,2,FALSE)</f>
        <v>2183333 - 1651</v>
      </c>
      <c r="E286" s="385" t="str">
        <f>+VLOOKUP(C286,[2]Hoja1!$A$2:$C$13,3,FALSE)</f>
        <v>huascar.nova@economiayfinanzas.gob.bo</v>
      </c>
      <c r="F286" s="281" t="s">
        <v>1502</v>
      </c>
    </row>
    <row r="287" spans="1:6">
      <c r="A287" s="285">
        <v>1260</v>
      </c>
      <c r="B287" s="286" t="s">
        <v>287</v>
      </c>
      <c r="C287" s="385" t="str">
        <f>+VLOOKUP(A287,'[2]DISTRIBUCIÓN ENTIDAD SEPT. 2023'!$B$8:$G$536,6,FALSE)</f>
        <v>Huascar Nova</v>
      </c>
      <c r="D287" s="385" t="str">
        <f>+VLOOKUP(C287,[2]Hoja1!$A$2:$B$13,2,FALSE)</f>
        <v>2183333 - 1651</v>
      </c>
      <c r="E287" s="385" t="str">
        <f>+VLOOKUP(C287,[2]Hoja1!$A$2:$C$13,3,FALSE)</f>
        <v>huascar.nova@economiayfinanzas.gob.bo</v>
      </c>
      <c r="F287" s="281" t="s">
        <v>1502</v>
      </c>
    </row>
    <row r="288" spans="1:6">
      <c r="A288" s="285">
        <v>1261</v>
      </c>
      <c r="B288" s="286" t="s">
        <v>288</v>
      </c>
      <c r="C288" s="385" t="str">
        <f>+VLOOKUP(A288,'[2]DISTRIBUCIÓN ENTIDAD SEPT. 2023'!$B$8:$G$536,6,FALSE)</f>
        <v>Huascar Nova</v>
      </c>
      <c r="D288" s="385" t="str">
        <f>+VLOOKUP(C288,[2]Hoja1!$A$2:$B$13,2,FALSE)</f>
        <v>2183333 - 1651</v>
      </c>
      <c r="E288" s="385" t="str">
        <f>+VLOOKUP(C288,[2]Hoja1!$A$2:$C$13,3,FALSE)</f>
        <v>huascar.nova@economiayfinanzas.gob.bo</v>
      </c>
      <c r="F288" s="281" t="s">
        <v>1502</v>
      </c>
    </row>
    <row r="289" spans="1:6">
      <c r="A289" s="285">
        <v>1262</v>
      </c>
      <c r="B289" s="286" t="s">
        <v>289</v>
      </c>
      <c r="C289" s="385" t="str">
        <f>+VLOOKUP(A289,'[2]DISTRIBUCIÓN ENTIDAD SEPT. 2023'!$B$8:$G$536,6,FALSE)</f>
        <v>Huascar Nova</v>
      </c>
      <c r="D289" s="385" t="str">
        <f>+VLOOKUP(C289,[2]Hoja1!$A$2:$B$13,2,FALSE)</f>
        <v>2183333 - 1651</v>
      </c>
      <c r="E289" s="385" t="str">
        <f>+VLOOKUP(C289,[2]Hoja1!$A$2:$C$13,3,FALSE)</f>
        <v>huascar.nova@economiayfinanzas.gob.bo</v>
      </c>
      <c r="F289" s="281" t="s">
        <v>1502</v>
      </c>
    </row>
    <row r="290" spans="1:6">
      <c r="A290" s="285">
        <v>1263</v>
      </c>
      <c r="B290" s="286" t="s">
        <v>290</v>
      </c>
      <c r="C290" s="385" t="str">
        <f>+VLOOKUP(A290,'[2]DISTRIBUCIÓN ENTIDAD SEPT. 2023'!$B$8:$G$536,6,FALSE)</f>
        <v>Huascar Nova</v>
      </c>
      <c r="D290" s="385" t="str">
        <f>+VLOOKUP(C290,[2]Hoja1!$A$2:$B$13,2,FALSE)</f>
        <v>2183333 - 1651</v>
      </c>
      <c r="E290" s="385" t="str">
        <f>+VLOOKUP(C290,[2]Hoja1!$A$2:$C$13,3,FALSE)</f>
        <v>huascar.nova@economiayfinanzas.gob.bo</v>
      </c>
      <c r="F290" s="281" t="s">
        <v>1502</v>
      </c>
    </row>
    <row r="291" spans="1:6">
      <c r="A291" s="285">
        <v>1264</v>
      </c>
      <c r="B291" s="286" t="s">
        <v>291</v>
      </c>
      <c r="C291" s="385" t="str">
        <f>+VLOOKUP(A291,'[2]DISTRIBUCIÓN ENTIDAD SEPT. 2023'!$B$8:$G$536,6,FALSE)</f>
        <v>Huascar Nova</v>
      </c>
      <c r="D291" s="385" t="str">
        <f>+VLOOKUP(C291,[2]Hoja1!$A$2:$B$13,2,FALSE)</f>
        <v>2183333 - 1651</v>
      </c>
      <c r="E291" s="385" t="str">
        <f>+VLOOKUP(C291,[2]Hoja1!$A$2:$C$13,3,FALSE)</f>
        <v>huascar.nova@economiayfinanzas.gob.bo</v>
      </c>
      <c r="F291" s="281" t="s">
        <v>1502</v>
      </c>
    </row>
    <row r="292" spans="1:6">
      <c r="A292" s="285">
        <v>1265</v>
      </c>
      <c r="B292" s="286" t="s">
        <v>292</v>
      </c>
      <c r="C292" s="385" t="str">
        <f>+VLOOKUP(A292,'[2]DISTRIBUCIÓN ENTIDAD SEPT. 2023'!$B$8:$G$536,6,FALSE)</f>
        <v>Huascar Nova</v>
      </c>
      <c r="D292" s="385" t="str">
        <f>+VLOOKUP(C292,[2]Hoja1!$A$2:$B$13,2,FALSE)</f>
        <v>2183333 - 1651</v>
      </c>
      <c r="E292" s="385" t="str">
        <f>+VLOOKUP(C292,[2]Hoja1!$A$2:$C$13,3,FALSE)</f>
        <v>huascar.nova@economiayfinanzas.gob.bo</v>
      </c>
      <c r="F292" s="281" t="s">
        <v>1502</v>
      </c>
    </row>
    <row r="293" spans="1:6">
      <c r="A293" s="285">
        <v>1266</v>
      </c>
      <c r="B293" s="286" t="s">
        <v>293</v>
      </c>
      <c r="C293" s="385" t="str">
        <f>+VLOOKUP(A293,'[2]DISTRIBUCIÓN ENTIDAD SEPT. 2023'!$B$8:$G$536,6,FALSE)</f>
        <v>Huascar Nova</v>
      </c>
      <c r="D293" s="385" t="str">
        <f>+VLOOKUP(C293,[2]Hoja1!$A$2:$B$13,2,FALSE)</f>
        <v>2183333 - 1651</v>
      </c>
      <c r="E293" s="385" t="str">
        <f>+VLOOKUP(C293,[2]Hoja1!$A$2:$C$13,3,FALSE)</f>
        <v>huascar.nova@economiayfinanzas.gob.bo</v>
      </c>
      <c r="F293" s="281" t="s">
        <v>1502</v>
      </c>
    </row>
    <row r="294" spans="1:6">
      <c r="A294" s="285">
        <v>1267</v>
      </c>
      <c r="B294" s="286" t="s">
        <v>294</v>
      </c>
      <c r="C294" s="385" t="str">
        <f>+VLOOKUP(A294,'[2]DISTRIBUCIÓN ENTIDAD SEPT. 2023'!$B$8:$G$536,6,FALSE)</f>
        <v>Huascar Nova</v>
      </c>
      <c r="D294" s="385" t="str">
        <f>+VLOOKUP(C294,[2]Hoja1!$A$2:$B$13,2,FALSE)</f>
        <v>2183333 - 1651</v>
      </c>
      <c r="E294" s="385" t="str">
        <f>+VLOOKUP(C294,[2]Hoja1!$A$2:$C$13,3,FALSE)</f>
        <v>huascar.nova@economiayfinanzas.gob.bo</v>
      </c>
      <c r="F294" s="281" t="s">
        <v>1502</v>
      </c>
    </row>
    <row r="295" spans="1:6">
      <c r="A295" s="285">
        <v>1268</v>
      </c>
      <c r="B295" s="286" t="s">
        <v>295</v>
      </c>
      <c r="C295" s="385" t="str">
        <f>+VLOOKUP(A295,'[2]DISTRIBUCIÓN ENTIDAD SEPT. 2023'!$B$8:$G$536,6,FALSE)</f>
        <v>Huascar Nova</v>
      </c>
      <c r="D295" s="385" t="str">
        <f>+VLOOKUP(C295,[2]Hoja1!$A$2:$B$13,2,FALSE)</f>
        <v>2183333 - 1651</v>
      </c>
      <c r="E295" s="385" t="str">
        <f>+VLOOKUP(C295,[2]Hoja1!$A$2:$C$13,3,FALSE)</f>
        <v>huascar.nova@economiayfinanzas.gob.bo</v>
      </c>
      <c r="F295" s="281" t="s">
        <v>1502</v>
      </c>
    </row>
    <row r="296" spans="1:6">
      <c r="A296" s="285">
        <v>1269</v>
      </c>
      <c r="B296" s="286" t="s">
        <v>296</v>
      </c>
      <c r="C296" s="385" t="str">
        <f>+VLOOKUP(A296,'[2]DISTRIBUCIÓN ENTIDAD SEPT. 2023'!$B$8:$G$536,6,FALSE)</f>
        <v>Huascar Nova</v>
      </c>
      <c r="D296" s="385" t="str">
        <f>+VLOOKUP(C296,[2]Hoja1!$A$2:$B$13,2,FALSE)</f>
        <v>2183333 - 1651</v>
      </c>
      <c r="E296" s="385" t="str">
        <f>+VLOOKUP(C296,[2]Hoja1!$A$2:$C$13,3,FALSE)</f>
        <v>huascar.nova@economiayfinanzas.gob.bo</v>
      </c>
      <c r="F296" s="281" t="s">
        <v>1502</v>
      </c>
    </row>
    <row r="297" spans="1:6">
      <c r="A297" s="285">
        <v>1270</v>
      </c>
      <c r="B297" s="286" t="s">
        <v>297</v>
      </c>
      <c r="C297" s="385" t="str">
        <f>+VLOOKUP(A297,'[2]DISTRIBUCIÓN ENTIDAD SEPT. 2023'!$B$8:$G$536,6,FALSE)</f>
        <v>Huascar Nova</v>
      </c>
      <c r="D297" s="385" t="str">
        <f>+VLOOKUP(C297,[2]Hoja1!$A$2:$B$13,2,FALSE)</f>
        <v>2183333 - 1651</v>
      </c>
      <c r="E297" s="385" t="str">
        <f>+VLOOKUP(C297,[2]Hoja1!$A$2:$C$13,3,FALSE)</f>
        <v>huascar.nova@economiayfinanzas.gob.bo</v>
      </c>
      <c r="F297" s="281" t="s">
        <v>1502</v>
      </c>
    </row>
    <row r="298" spans="1:6">
      <c r="A298" s="285">
        <v>1271</v>
      </c>
      <c r="B298" s="286" t="s">
        <v>298</v>
      </c>
      <c r="C298" s="385" t="str">
        <f>+VLOOKUP(A298,'[2]DISTRIBUCIÓN ENTIDAD SEPT. 2023'!$B$8:$G$536,6,FALSE)</f>
        <v>Huascar Nova</v>
      </c>
      <c r="D298" s="385" t="str">
        <f>+VLOOKUP(C298,[2]Hoja1!$A$2:$B$13,2,FALSE)</f>
        <v>2183333 - 1651</v>
      </c>
      <c r="E298" s="385" t="str">
        <f>+VLOOKUP(C298,[2]Hoja1!$A$2:$C$13,3,FALSE)</f>
        <v>huascar.nova@economiayfinanzas.gob.bo</v>
      </c>
      <c r="F298" s="281" t="s">
        <v>1502</v>
      </c>
    </row>
    <row r="299" spans="1:6">
      <c r="A299" s="285">
        <v>1272</v>
      </c>
      <c r="B299" s="286" t="s">
        <v>299</v>
      </c>
      <c r="C299" s="385" t="str">
        <f>+VLOOKUP(A299,'[2]DISTRIBUCIÓN ENTIDAD SEPT. 2023'!$B$8:$G$536,6,FALSE)</f>
        <v>Huascar Nova</v>
      </c>
      <c r="D299" s="385" t="str">
        <f>+VLOOKUP(C299,[2]Hoja1!$A$2:$B$13,2,FALSE)</f>
        <v>2183333 - 1651</v>
      </c>
      <c r="E299" s="385" t="str">
        <f>+VLOOKUP(C299,[2]Hoja1!$A$2:$C$13,3,FALSE)</f>
        <v>huascar.nova@economiayfinanzas.gob.bo</v>
      </c>
      <c r="F299" s="281" t="s">
        <v>1502</v>
      </c>
    </row>
    <row r="300" spans="1:6">
      <c r="A300" s="285">
        <v>1273</v>
      </c>
      <c r="B300" s="286" t="s">
        <v>300</v>
      </c>
      <c r="C300" s="385" t="str">
        <f>+VLOOKUP(A300,'[2]DISTRIBUCIÓN ENTIDAD SEPT. 2023'!$B$8:$G$536,6,FALSE)</f>
        <v>Huascar Nova</v>
      </c>
      <c r="D300" s="385" t="str">
        <f>+VLOOKUP(C300,[2]Hoja1!$A$2:$B$13,2,FALSE)</f>
        <v>2183333 - 1651</v>
      </c>
      <c r="E300" s="385" t="str">
        <f>+VLOOKUP(C300,[2]Hoja1!$A$2:$C$13,3,FALSE)</f>
        <v>huascar.nova@economiayfinanzas.gob.bo</v>
      </c>
      <c r="F300" s="281" t="s">
        <v>1502</v>
      </c>
    </row>
    <row r="301" spans="1:6">
      <c r="A301" s="285">
        <v>1274</v>
      </c>
      <c r="B301" s="286" t="s">
        <v>301</v>
      </c>
      <c r="C301" s="385" t="str">
        <f>+VLOOKUP(A301,'[2]DISTRIBUCIÓN ENTIDAD SEPT. 2023'!$B$8:$G$536,6,FALSE)</f>
        <v>Huascar Nova</v>
      </c>
      <c r="D301" s="385" t="str">
        <f>+VLOOKUP(C301,[2]Hoja1!$A$2:$B$13,2,FALSE)</f>
        <v>2183333 - 1651</v>
      </c>
      <c r="E301" s="385" t="str">
        <f>+VLOOKUP(C301,[2]Hoja1!$A$2:$C$13,3,FALSE)</f>
        <v>huascar.nova@economiayfinanzas.gob.bo</v>
      </c>
      <c r="F301" s="281" t="s">
        <v>1502</v>
      </c>
    </row>
    <row r="302" spans="1:6">
      <c r="A302" s="285">
        <v>1275</v>
      </c>
      <c r="B302" s="286" t="s">
        <v>302</v>
      </c>
      <c r="C302" s="385" t="str">
        <f>+VLOOKUP(A302,'[2]DISTRIBUCIÓN ENTIDAD SEPT. 2023'!$B$8:$G$536,6,FALSE)</f>
        <v>Huascar Nova</v>
      </c>
      <c r="D302" s="385" t="str">
        <f>+VLOOKUP(C302,[2]Hoja1!$A$2:$B$13,2,FALSE)</f>
        <v>2183333 - 1651</v>
      </c>
      <c r="E302" s="385" t="str">
        <f>+VLOOKUP(C302,[2]Hoja1!$A$2:$C$13,3,FALSE)</f>
        <v>huascar.nova@economiayfinanzas.gob.bo</v>
      </c>
      <c r="F302" s="281" t="s">
        <v>1502</v>
      </c>
    </row>
    <row r="303" spans="1:6">
      <c r="A303" s="285">
        <v>1276</v>
      </c>
      <c r="B303" s="286" t="s">
        <v>303</v>
      </c>
      <c r="C303" s="385" t="str">
        <f>+VLOOKUP(A303,'[2]DISTRIBUCIÓN ENTIDAD SEPT. 2023'!$B$8:$G$536,6,FALSE)</f>
        <v>Huascar Nova</v>
      </c>
      <c r="D303" s="385" t="str">
        <f>+VLOOKUP(C303,[2]Hoja1!$A$2:$B$13,2,FALSE)</f>
        <v>2183333 - 1651</v>
      </c>
      <c r="E303" s="385" t="str">
        <f>+VLOOKUP(C303,[2]Hoja1!$A$2:$C$13,3,FALSE)</f>
        <v>huascar.nova@economiayfinanzas.gob.bo</v>
      </c>
      <c r="F303" s="281" t="s">
        <v>1502</v>
      </c>
    </row>
    <row r="304" spans="1:6">
      <c r="A304" s="285">
        <v>1277</v>
      </c>
      <c r="B304" s="286" t="s">
        <v>304</v>
      </c>
      <c r="C304" s="385" t="str">
        <f>+VLOOKUP(A304,'[2]DISTRIBUCIÓN ENTIDAD SEPT. 2023'!$B$8:$G$536,6,FALSE)</f>
        <v>Huascar Nova</v>
      </c>
      <c r="D304" s="385" t="str">
        <f>+VLOOKUP(C304,[2]Hoja1!$A$2:$B$13,2,FALSE)</f>
        <v>2183333 - 1651</v>
      </c>
      <c r="E304" s="385" t="str">
        <f>+VLOOKUP(C304,[2]Hoja1!$A$2:$C$13,3,FALSE)</f>
        <v>huascar.nova@economiayfinanzas.gob.bo</v>
      </c>
      <c r="F304" s="281" t="s">
        <v>1502</v>
      </c>
    </row>
    <row r="305" spans="1:6">
      <c r="A305" s="285">
        <v>1278</v>
      </c>
      <c r="B305" s="286" t="s">
        <v>305</v>
      </c>
      <c r="C305" s="385" t="str">
        <f>+VLOOKUP(A305,'[2]DISTRIBUCIÓN ENTIDAD SEPT. 2023'!$B$8:$G$536,6,FALSE)</f>
        <v>Huascar Nova</v>
      </c>
      <c r="D305" s="385" t="str">
        <f>+VLOOKUP(C305,[2]Hoja1!$A$2:$B$13,2,FALSE)</f>
        <v>2183333 - 1651</v>
      </c>
      <c r="E305" s="385" t="str">
        <f>+VLOOKUP(C305,[2]Hoja1!$A$2:$C$13,3,FALSE)</f>
        <v>huascar.nova@economiayfinanzas.gob.bo</v>
      </c>
      <c r="F305" s="281" t="s">
        <v>1502</v>
      </c>
    </row>
    <row r="306" spans="1:6">
      <c r="A306" s="285">
        <v>1279</v>
      </c>
      <c r="B306" s="286" t="s">
        <v>306</v>
      </c>
      <c r="C306" s="385" t="str">
        <f>+VLOOKUP(A306,'[2]DISTRIBUCIÓN ENTIDAD SEPT. 2023'!$B$8:$G$536,6,FALSE)</f>
        <v>Huascar Nova</v>
      </c>
      <c r="D306" s="385" t="str">
        <f>+VLOOKUP(C306,[2]Hoja1!$A$2:$B$13,2,FALSE)</f>
        <v>2183333 - 1651</v>
      </c>
      <c r="E306" s="385" t="str">
        <f>+VLOOKUP(C306,[2]Hoja1!$A$2:$C$13,3,FALSE)</f>
        <v>huascar.nova@economiayfinanzas.gob.bo</v>
      </c>
      <c r="F306" s="281" t="s">
        <v>1502</v>
      </c>
    </row>
    <row r="307" spans="1:6">
      <c r="A307" s="285">
        <v>1280</v>
      </c>
      <c r="B307" s="286" t="s">
        <v>307</v>
      </c>
      <c r="C307" s="385" t="str">
        <f>+VLOOKUP(A307,'[2]DISTRIBUCIÓN ENTIDAD SEPT. 2023'!$B$8:$G$536,6,FALSE)</f>
        <v>Huascar Nova</v>
      </c>
      <c r="D307" s="385" t="str">
        <f>+VLOOKUP(C307,[2]Hoja1!$A$2:$B$13,2,FALSE)</f>
        <v>2183333 - 1651</v>
      </c>
      <c r="E307" s="385" t="str">
        <f>+VLOOKUP(C307,[2]Hoja1!$A$2:$C$13,3,FALSE)</f>
        <v>huascar.nova@economiayfinanzas.gob.bo</v>
      </c>
      <c r="F307" s="281" t="s">
        <v>1502</v>
      </c>
    </row>
    <row r="308" spans="1:6">
      <c r="A308" s="285">
        <v>1281</v>
      </c>
      <c r="B308" s="286" t="s">
        <v>308</v>
      </c>
      <c r="C308" s="385" t="str">
        <f>+VLOOKUP(A308,'[2]DISTRIBUCIÓN ENTIDAD SEPT. 2023'!$B$8:$G$536,6,FALSE)</f>
        <v>Huascar Nova</v>
      </c>
      <c r="D308" s="385" t="str">
        <f>+VLOOKUP(C308,[2]Hoja1!$A$2:$B$13,2,FALSE)</f>
        <v>2183333 - 1651</v>
      </c>
      <c r="E308" s="385" t="str">
        <f>+VLOOKUP(C308,[2]Hoja1!$A$2:$C$13,3,FALSE)</f>
        <v>huascar.nova@economiayfinanzas.gob.bo</v>
      </c>
      <c r="F308" s="281" t="s">
        <v>1502</v>
      </c>
    </row>
    <row r="309" spans="1:6">
      <c r="A309" s="285">
        <v>1282</v>
      </c>
      <c r="B309" s="286" t="s">
        <v>309</v>
      </c>
      <c r="C309" s="385" t="str">
        <f>+VLOOKUP(A309,'[2]DISTRIBUCIÓN ENTIDAD SEPT. 2023'!$B$8:$G$536,6,FALSE)</f>
        <v>Huascar Nova</v>
      </c>
      <c r="D309" s="385" t="str">
        <f>+VLOOKUP(C309,[2]Hoja1!$A$2:$B$13,2,FALSE)</f>
        <v>2183333 - 1651</v>
      </c>
      <c r="E309" s="385" t="str">
        <f>+VLOOKUP(C309,[2]Hoja1!$A$2:$C$13,3,FALSE)</f>
        <v>huascar.nova@economiayfinanzas.gob.bo</v>
      </c>
      <c r="F309" s="281" t="s">
        <v>1502</v>
      </c>
    </row>
    <row r="310" spans="1:6">
      <c r="A310" s="285">
        <v>1283</v>
      </c>
      <c r="B310" s="286" t="s">
        <v>310</v>
      </c>
      <c r="C310" s="385" t="str">
        <f>+VLOOKUP(A310,'[2]DISTRIBUCIÓN ENTIDAD SEPT. 2023'!$B$8:$G$536,6,FALSE)</f>
        <v>Huascar Nova</v>
      </c>
      <c r="D310" s="385" t="str">
        <f>+VLOOKUP(C310,[2]Hoja1!$A$2:$B$13,2,FALSE)</f>
        <v>2183333 - 1651</v>
      </c>
      <c r="E310" s="385" t="str">
        <f>+VLOOKUP(C310,[2]Hoja1!$A$2:$C$13,3,FALSE)</f>
        <v>huascar.nova@economiayfinanzas.gob.bo</v>
      </c>
      <c r="F310" s="281" t="s">
        <v>1502</v>
      </c>
    </row>
    <row r="311" spans="1:6">
      <c r="A311" s="285">
        <v>1284</v>
      </c>
      <c r="B311" s="286" t="s">
        <v>311</v>
      </c>
      <c r="C311" s="385" t="str">
        <f>+VLOOKUP(A311,'[2]DISTRIBUCIÓN ENTIDAD SEPT. 2023'!$B$8:$G$536,6,FALSE)</f>
        <v>Huascar Nova</v>
      </c>
      <c r="D311" s="385" t="str">
        <f>+VLOOKUP(C311,[2]Hoja1!$A$2:$B$13,2,FALSE)</f>
        <v>2183333 - 1651</v>
      </c>
      <c r="E311" s="385" t="str">
        <f>+VLOOKUP(C311,[2]Hoja1!$A$2:$C$13,3,FALSE)</f>
        <v>huascar.nova@economiayfinanzas.gob.bo</v>
      </c>
      <c r="F311" s="281" t="s">
        <v>1502</v>
      </c>
    </row>
    <row r="312" spans="1:6">
      <c r="A312" s="285">
        <v>1285</v>
      </c>
      <c r="B312" s="286" t="s">
        <v>312</v>
      </c>
      <c r="C312" s="385" t="str">
        <f>+VLOOKUP(A312,'[2]DISTRIBUCIÓN ENTIDAD SEPT. 2023'!$B$8:$G$536,6,FALSE)</f>
        <v>Huascar Nova</v>
      </c>
      <c r="D312" s="385" t="str">
        <f>+VLOOKUP(C312,[2]Hoja1!$A$2:$B$13,2,FALSE)</f>
        <v>2183333 - 1651</v>
      </c>
      <c r="E312" s="385" t="str">
        <f>+VLOOKUP(C312,[2]Hoja1!$A$2:$C$13,3,FALSE)</f>
        <v>huascar.nova@economiayfinanzas.gob.bo</v>
      </c>
      <c r="F312" s="281" t="s">
        <v>1502</v>
      </c>
    </row>
    <row r="313" spans="1:6">
      <c r="A313" s="285">
        <v>1286</v>
      </c>
      <c r="B313" s="286" t="s">
        <v>313</v>
      </c>
      <c r="C313" s="385" t="str">
        <f>+VLOOKUP(A313,'[2]DISTRIBUCIÓN ENTIDAD SEPT. 2023'!$B$8:$G$536,6,FALSE)</f>
        <v>Huascar Nova</v>
      </c>
      <c r="D313" s="385" t="str">
        <f>+VLOOKUP(C313,[2]Hoja1!$A$2:$B$13,2,FALSE)</f>
        <v>2183333 - 1651</v>
      </c>
      <c r="E313" s="385" t="str">
        <f>+VLOOKUP(C313,[2]Hoja1!$A$2:$C$13,3,FALSE)</f>
        <v>huascar.nova@economiayfinanzas.gob.bo</v>
      </c>
      <c r="F313" s="281" t="s">
        <v>1502</v>
      </c>
    </row>
    <row r="314" spans="1:6">
      <c r="A314" s="285">
        <v>1287</v>
      </c>
      <c r="B314" s="286" t="s">
        <v>314</v>
      </c>
      <c r="C314" s="385" t="str">
        <f>+VLOOKUP(A314,'[2]DISTRIBUCIÓN ENTIDAD SEPT. 2023'!$B$8:$G$536,6,FALSE)</f>
        <v>Huascar Nova</v>
      </c>
      <c r="D314" s="385" t="str">
        <f>+VLOOKUP(C314,[2]Hoja1!$A$2:$B$13,2,FALSE)</f>
        <v>2183333 - 1651</v>
      </c>
      <c r="E314" s="385" t="str">
        <f>+VLOOKUP(C314,[2]Hoja1!$A$2:$C$13,3,FALSE)</f>
        <v>huascar.nova@economiayfinanzas.gob.bo</v>
      </c>
      <c r="F314" s="281" t="s">
        <v>1502</v>
      </c>
    </row>
    <row r="315" spans="1:6">
      <c r="A315" s="285">
        <v>1301</v>
      </c>
      <c r="B315" s="286" t="s">
        <v>315</v>
      </c>
      <c r="C315" s="385" t="str">
        <f>+VLOOKUP(A315,'[2]DISTRIBUCIÓN ENTIDAD SEPT. 2023'!$B$8:$G$536,6,FALSE)</f>
        <v>Huascar Nova</v>
      </c>
      <c r="D315" s="385" t="str">
        <f>+VLOOKUP(C315,[2]Hoja1!$A$2:$B$13,2,FALSE)</f>
        <v>2183333 - 1651</v>
      </c>
      <c r="E315" s="385" t="str">
        <f>+VLOOKUP(C315,[2]Hoja1!$A$2:$C$13,3,FALSE)</f>
        <v>huascar.nova@economiayfinanzas.gob.bo</v>
      </c>
      <c r="F315" s="281" t="s">
        <v>1502</v>
      </c>
    </row>
    <row r="316" spans="1:6">
      <c r="A316" s="285">
        <v>1302</v>
      </c>
      <c r="B316" s="286" t="s">
        <v>316</v>
      </c>
      <c r="C316" s="385" t="str">
        <f>+VLOOKUP(A316,'[2]DISTRIBUCIÓN ENTIDAD SEPT. 2023'!$B$8:$G$536,6,FALSE)</f>
        <v>Huascar Nova</v>
      </c>
      <c r="D316" s="385" t="str">
        <f>+VLOOKUP(C316,[2]Hoja1!$A$2:$B$13,2,FALSE)</f>
        <v>2183333 - 1651</v>
      </c>
      <c r="E316" s="385" t="str">
        <f>+VLOOKUP(C316,[2]Hoja1!$A$2:$C$13,3,FALSE)</f>
        <v>huascar.nova@economiayfinanzas.gob.bo</v>
      </c>
      <c r="F316" s="281" t="s">
        <v>1502</v>
      </c>
    </row>
    <row r="317" spans="1:6">
      <c r="A317" s="285">
        <v>1303</v>
      </c>
      <c r="B317" s="286" t="s">
        <v>317</v>
      </c>
      <c r="C317" s="385" t="str">
        <f>+VLOOKUP(A317,'[2]DISTRIBUCIÓN ENTIDAD SEPT. 2023'!$B$8:$G$536,6,FALSE)</f>
        <v>Huascar Nova</v>
      </c>
      <c r="D317" s="385" t="str">
        <f>+VLOOKUP(C317,[2]Hoja1!$A$2:$B$13,2,FALSE)</f>
        <v>2183333 - 1651</v>
      </c>
      <c r="E317" s="385" t="str">
        <f>+VLOOKUP(C317,[2]Hoja1!$A$2:$C$13,3,FALSE)</f>
        <v>huascar.nova@economiayfinanzas.gob.bo</v>
      </c>
      <c r="F317" s="281" t="s">
        <v>1502</v>
      </c>
    </row>
    <row r="318" spans="1:6">
      <c r="A318" s="285">
        <v>1304</v>
      </c>
      <c r="B318" s="286" t="s">
        <v>318</v>
      </c>
      <c r="C318" s="385" t="str">
        <f>+VLOOKUP(A318,'[2]DISTRIBUCIÓN ENTIDAD SEPT. 2023'!$B$8:$G$536,6,FALSE)</f>
        <v>Huascar Nova</v>
      </c>
      <c r="D318" s="385" t="str">
        <f>+VLOOKUP(C318,[2]Hoja1!$A$2:$B$13,2,FALSE)</f>
        <v>2183333 - 1651</v>
      </c>
      <c r="E318" s="385" t="str">
        <f>+VLOOKUP(C318,[2]Hoja1!$A$2:$C$13,3,FALSE)</f>
        <v>huascar.nova@economiayfinanzas.gob.bo</v>
      </c>
      <c r="F318" s="281" t="s">
        <v>1502</v>
      </c>
    </row>
    <row r="319" spans="1:6">
      <c r="A319" s="285">
        <v>1305</v>
      </c>
      <c r="B319" s="286" t="s">
        <v>319</v>
      </c>
      <c r="C319" s="385" t="str">
        <f>+VLOOKUP(A319,'[2]DISTRIBUCIÓN ENTIDAD SEPT. 2023'!$B$8:$G$536,6,FALSE)</f>
        <v>Huascar Nova</v>
      </c>
      <c r="D319" s="385" t="str">
        <f>+VLOOKUP(C319,[2]Hoja1!$A$2:$B$13,2,FALSE)</f>
        <v>2183333 - 1651</v>
      </c>
      <c r="E319" s="385" t="str">
        <f>+VLOOKUP(C319,[2]Hoja1!$A$2:$C$13,3,FALSE)</f>
        <v>huascar.nova@economiayfinanzas.gob.bo</v>
      </c>
      <c r="F319" s="281" t="s">
        <v>1502</v>
      </c>
    </row>
    <row r="320" spans="1:6">
      <c r="A320" s="285">
        <v>1306</v>
      </c>
      <c r="B320" s="286" t="s">
        <v>320</v>
      </c>
      <c r="C320" s="385" t="str">
        <f>+VLOOKUP(A320,'[2]DISTRIBUCIÓN ENTIDAD SEPT. 2023'!$B$8:$G$536,6,FALSE)</f>
        <v>Huascar Nova</v>
      </c>
      <c r="D320" s="385" t="str">
        <f>+VLOOKUP(C320,[2]Hoja1!$A$2:$B$13,2,FALSE)</f>
        <v>2183333 - 1651</v>
      </c>
      <c r="E320" s="385" t="str">
        <f>+VLOOKUP(C320,[2]Hoja1!$A$2:$C$13,3,FALSE)</f>
        <v>huascar.nova@economiayfinanzas.gob.bo</v>
      </c>
      <c r="F320" s="281" t="s">
        <v>1502</v>
      </c>
    </row>
    <row r="321" spans="1:6">
      <c r="A321" s="285">
        <v>1307</v>
      </c>
      <c r="B321" s="286" t="s">
        <v>321</v>
      </c>
      <c r="C321" s="385" t="str">
        <f>+VLOOKUP(A321,'[2]DISTRIBUCIÓN ENTIDAD SEPT. 2023'!$B$8:$G$536,6,FALSE)</f>
        <v>Huascar Nova</v>
      </c>
      <c r="D321" s="385" t="str">
        <f>+VLOOKUP(C321,[2]Hoja1!$A$2:$B$13,2,FALSE)</f>
        <v>2183333 - 1651</v>
      </c>
      <c r="E321" s="385" t="str">
        <f>+VLOOKUP(C321,[2]Hoja1!$A$2:$C$13,3,FALSE)</f>
        <v>huascar.nova@economiayfinanzas.gob.bo</v>
      </c>
      <c r="F321" s="281" t="s">
        <v>1502</v>
      </c>
    </row>
    <row r="322" spans="1:6">
      <c r="A322" s="285">
        <v>1308</v>
      </c>
      <c r="B322" s="286" t="s">
        <v>322</v>
      </c>
      <c r="C322" s="385" t="str">
        <f>+VLOOKUP(A322,'[2]DISTRIBUCIÓN ENTIDAD SEPT. 2023'!$B$8:$G$536,6,FALSE)</f>
        <v>Huascar Nova</v>
      </c>
      <c r="D322" s="385" t="str">
        <f>+VLOOKUP(C322,[2]Hoja1!$A$2:$B$13,2,FALSE)</f>
        <v>2183333 - 1651</v>
      </c>
      <c r="E322" s="385" t="str">
        <f>+VLOOKUP(C322,[2]Hoja1!$A$2:$C$13,3,FALSE)</f>
        <v>huascar.nova@economiayfinanzas.gob.bo</v>
      </c>
      <c r="F322" s="281" t="s">
        <v>1502</v>
      </c>
    </row>
    <row r="323" spans="1:6">
      <c r="A323" s="285">
        <v>1309</v>
      </c>
      <c r="B323" s="286" t="s">
        <v>323</v>
      </c>
      <c r="C323" s="385" t="str">
        <f>+VLOOKUP(A323,'[2]DISTRIBUCIÓN ENTIDAD SEPT. 2023'!$B$8:$G$536,6,FALSE)</f>
        <v>Huascar Nova</v>
      </c>
      <c r="D323" s="385" t="str">
        <f>+VLOOKUP(C323,[2]Hoja1!$A$2:$B$13,2,FALSE)</f>
        <v>2183333 - 1651</v>
      </c>
      <c r="E323" s="385" t="str">
        <f>+VLOOKUP(C323,[2]Hoja1!$A$2:$C$13,3,FALSE)</f>
        <v>huascar.nova@economiayfinanzas.gob.bo</v>
      </c>
      <c r="F323" s="281" t="s">
        <v>1502</v>
      </c>
    </row>
    <row r="324" spans="1:6">
      <c r="A324" s="285">
        <v>1310</v>
      </c>
      <c r="B324" s="286" t="s">
        <v>324</v>
      </c>
      <c r="C324" s="385" t="str">
        <f>+VLOOKUP(A324,'[2]DISTRIBUCIÓN ENTIDAD SEPT. 2023'!$B$8:$G$536,6,FALSE)</f>
        <v>Huascar Nova</v>
      </c>
      <c r="D324" s="385" t="str">
        <f>+VLOOKUP(C324,[2]Hoja1!$A$2:$B$13,2,FALSE)</f>
        <v>2183333 - 1651</v>
      </c>
      <c r="E324" s="385" t="str">
        <f>+VLOOKUP(C324,[2]Hoja1!$A$2:$C$13,3,FALSE)</f>
        <v>huascar.nova@economiayfinanzas.gob.bo</v>
      </c>
      <c r="F324" s="281" t="s">
        <v>1502</v>
      </c>
    </row>
    <row r="325" spans="1:6">
      <c r="A325" s="285">
        <v>1311</v>
      </c>
      <c r="B325" s="286" t="s">
        <v>325</v>
      </c>
      <c r="C325" s="385" t="str">
        <f>+VLOOKUP(A325,'[2]DISTRIBUCIÓN ENTIDAD SEPT. 2023'!$B$8:$G$536,6,FALSE)</f>
        <v>Huascar Nova</v>
      </c>
      <c r="D325" s="385" t="str">
        <f>+VLOOKUP(C325,[2]Hoja1!$A$2:$B$13,2,FALSE)</f>
        <v>2183333 - 1651</v>
      </c>
      <c r="E325" s="385" t="str">
        <f>+VLOOKUP(C325,[2]Hoja1!$A$2:$C$13,3,FALSE)</f>
        <v>huascar.nova@economiayfinanzas.gob.bo</v>
      </c>
      <c r="F325" s="281" t="s">
        <v>1502</v>
      </c>
    </row>
    <row r="326" spans="1:6">
      <c r="A326" s="285">
        <v>1312</v>
      </c>
      <c r="B326" s="286" t="s">
        <v>326</v>
      </c>
      <c r="C326" s="385" t="str">
        <f>+VLOOKUP(A326,'[2]DISTRIBUCIÓN ENTIDAD SEPT. 2023'!$B$8:$G$536,6,FALSE)</f>
        <v>Huascar Nova</v>
      </c>
      <c r="D326" s="385" t="str">
        <f>+VLOOKUP(C326,[2]Hoja1!$A$2:$B$13,2,FALSE)</f>
        <v>2183333 - 1651</v>
      </c>
      <c r="E326" s="385" t="str">
        <f>+VLOOKUP(C326,[2]Hoja1!$A$2:$C$13,3,FALSE)</f>
        <v>huascar.nova@economiayfinanzas.gob.bo</v>
      </c>
      <c r="F326" s="281" t="s">
        <v>1502</v>
      </c>
    </row>
    <row r="327" spans="1:6">
      <c r="A327" s="285">
        <v>1313</v>
      </c>
      <c r="B327" s="286" t="s">
        <v>327</v>
      </c>
      <c r="C327" s="385" t="str">
        <f>+VLOOKUP(A327,'[2]DISTRIBUCIÓN ENTIDAD SEPT. 2023'!$B$8:$G$536,6,FALSE)</f>
        <v>Huascar Nova</v>
      </c>
      <c r="D327" s="385" t="str">
        <f>+VLOOKUP(C327,[2]Hoja1!$A$2:$B$13,2,FALSE)</f>
        <v>2183333 - 1651</v>
      </c>
      <c r="E327" s="385" t="str">
        <f>+VLOOKUP(C327,[2]Hoja1!$A$2:$C$13,3,FALSE)</f>
        <v>huascar.nova@economiayfinanzas.gob.bo</v>
      </c>
      <c r="F327" s="281" t="s">
        <v>1502</v>
      </c>
    </row>
    <row r="328" spans="1:6">
      <c r="A328" s="285">
        <v>1314</v>
      </c>
      <c r="B328" s="286" t="s">
        <v>328</v>
      </c>
      <c r="C328" s="385" t="str">
        <f>+VLOOKUP(A328,'[2]DISTRIBUCIÓN ENTIDAD SEPT. 2023'!$B$8:$G$536,6,FALSE)</f>
        <v>Huascar Nova</v>
      </c>
      <c r="D328" s="385" t="str">
        <f>+VLOOKUP(C328,[2]Hoja1!$A$2:$B$13,2,FALSE)</f>
        <v>2183333 - 1651</v>
      </c>
      <c r="E328" s="385" t="str">
        <f>+VLOOKUP(C328,[2]Hoja1!$A$2:$C$13,3,FALSE)</f>
        <v>huascar.nova@economiayfinanzas.gob.bo</v>
      </c>
      <c r="F328" s="281" t="s">
        <v>1502</v>
      </c>
    </row>
    <row r="329" spans="1:6">
      <c r="A329" s="285">
        <v>1315</v>
      </c>
      <c r="B329" s="286" t="s">
        <v>329</v>
      </c>
      <c r="C329" s="385" t="str">
        <f>+VLOOKUP(A329,'[2]DISTRIBUCIÓN ENTIDAD SEPT. 2023'!$B$8:$G$536,6,FALSE)</f>
        <v>Huascar Nova</v>
      </c>
      <c r="D329" s="385" t="str">
        <f>+VLOOKUP(C329,[2]Hoja1!$A$2:$B$13,2,FALSE)</f>
        <v>2183333 - 1651</v>
      </c>
      <c r="E329" s="385" t="str">
        <f>+VLOOKUP(C329,[2]Hoja1!$A$2:$C$13,3,FALSE)</f>
        <v>huascar.nova@economiayfinanzas.gob.bo</v>
      </c>
      <c r="F329" s="281" t="s">
        <v>1502</v>
      </c>
    </row>
    <row r="330" spans="1:6">
      <c r="A330" s="285">
        <v>1316</v>
      </c>
      <c r="B330" s="286" t="s">
        <v>330</v>
      </c>
      <c r="C330" s="385" t="str">
        <f>+VLOOKUP(A330,'[2]DISTRIBUCIÓN ENTIDAD SEPT. 2023'!$B$8:$G$536,6,FALSE)</f>
        <v>Huascar Nova</v>
      </c>
      <c r="D330" s="385" t="str">
        <f>+VLOOKUP(C330,[2]Hoja1!$A$2:$B$13,2,FALSE)</f>
        <v>2183333 - 1651</v>
      </c>
      <c r="E330" s="385" t="str">
        <f>+VLOOKUP(C330,[2]Hoja1!$A$2:$C$13,3,FALSE)</f>
        <v>huascar.nova@economiayfinanzas.gob.bo</v>
      </c>
      <c r="F330" s="281" t="s">
        <v>1502</v>
      </c>
    </row>
    <row r="331" spans="1:6">
      <c r="A331" s="285">
        <v>1317</v>
      </c>
      <c r="B331" s="286" t="s">
        <v>331</v>
      </c>
      <c r="C331" s="385" t="str">
        <f>+VLOOKUP(A331,'[2]DISTRIBUCIÓN ENTIDAD SEPT. 2023'!$B$8:$G$536,6,FALSE)</f>
        <v>Huascar Nova</v>
      </c>
      <c r="D331" s="385" t="str">
        <f>+VLOOKUP(C331,[2]Hoja1!$A$2:$B$13,2,FALSE)</f>
        <v>2183333 - 1651</v>
      </c>
      <c r="E331" s="385" t="str">
        <f>+VLOOKUP(C331,[2]Hoja1!$A$2:$C$13,3,FALSE)</f>
        <v>huascar.nova@economiayfinanzas.gob.bo</v>
      </c>
      <c r="F331" s="281" t="s">
        <v>1502</v>
      </c>
    </row>
    <row r="332" spans="1:6">
      <c r="A332" s="285">
        <v>1318</v>
      </c>
      <c r="B332" s="286" t="s">
        <v>332</v>
      </c>
      <c r="C332" s="385" t="str">
        <f>+VLOOKUP(A332,'[2]DISTRIBUCIÓN ENTIDAD SEPT. 2023'!$B$8:$G$536,6,FALSE)</f>
        <v>Huascar Nova</v>
      </c>
      <c r="D332" s="385" t="str">
        <f>+VLOOKUP(C332,[2]Hoja1!$A$2:$B$13,2,FALSE)</f>
        <v>2183333 - 1651</v>
      </c>
      <c r="E332" s="385" t="str">
        <f>+VLOOKUP(C332,[2]Hoja1!$A$2:$C$13,3,FALSE)</f>
        <v>huascar.nova@economiayfinanzas.gob.bo</v>
      </c>
      <c r="F332" s="281" t="s">
        <v>1502</v>
      </c>
    </row>
    <row r="333" spans="1:6">
      <c r="A333" s="285">
        <v>1319</v>
      </c>
      <c r="B333" s="286" t="s">
        <v>333</v>
      </c>
      <c r="C333" s="385" t="str">
        <f>+VLOOKUP(A333,'[2]DISTRIBUCIÓN ENTIDAD SEPT. 2023'!$B$8:$G$536,6,FALSE)</f>
        <v>Huascar Nova</v>
      </c>
      <c r="D333" s="385" t="str">
        <f>+VLOOKUP(C333,[2]Hoja1!$A$2:$B$13,2,FALSE)</f>
        <v>2183333 - 1651</v>
      </c>
      <c r="E333" s="385" t="str">
        <f>+VLOOKUP(C333,[2]Hoja1!$A$2:$C$13,3,FALSE)</f>
        <v>huascar.nova@economiayfinanzas.gob.bo</v>
      </c>
      <c r="F333" s="281" t="s">
        <v>1502</v>
      </c>
    </row>
    <row r="334" spans="1:6">
      <c r="A334" s="285">
        <v>1320</v>
      </c>
      <c r="B334" s="286" t="s">
        <v>334</v>
      </c>
      <c r="C334" s="385" t="str">
        <f>+VLOOKUP(A334,'[2]DISTRIBUCIÓN ENTIDAD SEPT. 2023'!$B$8:$G$536,6,FALSE)</f>
        <v>Huascar Nova</v>
      </c>
      <c r="D334" s="385" t="str">
        <f>+VLOOKUP(C334,[2]Hoja1!$A$2:$B$13,2,FALSE)</f>
        <v>2183333 - 1651</v>
      </c>
      <c r="E334" s="385" t="str">
        <f>+VLOOKUP(C334,[2]Hoja1!$A$2:$C$13,3,FALSE)</f>
        <v>huascar.nova@economiayfinanzas.gob.bo</v>
      </c>
      <c r="F334" s="281" t="s">
        <v>1502</v>
      </c>
    </row>
    <row r="335" spans="1:6">
      <c r="A335" s="285">
        <v>1321</v>
      </c>
      <c r="B335" s="286" t="s">
        <v>335</v>
      </c>
      <c r="C335" s="385" t="str">
        <f>+VLOOKUP(A335,'[2]DISTRIBUCIÓN ENTIDAD SEPT. 2023'!$B$8:$G$536,6,FALSE)</f>
        <v>Huascar Nova</v>
      </c>
      <c r="D335" s="385" t="str">
        <f>+VLOOKUP(C335,[2]Hoja1!$A$2:$B$13,2,FALSE)</f>
        <v>2183333 - 1651</v>
      </c>
      <c r="E335" s="385" t="str">
        <f>+VLOOKUP(C335,[2]Hoja1!$A$2:$C$13,3,FALSE)</f>
        <v>huascar.nova@economiayfinanzas.gob.bo</v>
      </c>
      <c r="F335" s="281" t="s">
        <v>1502</v>
      </c>
    </row>
    <row r="336" spans="1:6">
      <c r="A336" s="285">
        <v>1322</v>
      </c>
      <c r="B336" s="286" t="s">
        <v>336</v>
      </c>
      <c r="C336" s="385" t="str">
        <f>+VLOOKUP(A336,'[2]DISTRIBUCIÓN ENTIDAD SEPT. 2023'!$B$8:$G$536,6,FALSE)</f>
        <v>Huascar Nova</v>
      </c>
      <c r="D336" s="385" t="str">
        <f>+VLOOKUP(C336,[2]Hoja1!$A$2:$B$13,2,FALSE)</f>
        <v>2183333 - 1651</v>
      </c>
      <c r="E336" s="385" t="str">
        <f>+VLOOKUP(C336,[2]Hoja1!$A$2:$C$13,3,FALSE)</f>
        <v>huascar.nova@economiayfinanzas.gob.bo</v>
      </c>
      <c r="F336" s="281" t="s">
        <v>1502</v>
      </c>
    </row>
    <row r="337" spans="1:6">
      <c r="A337" s="285">
        <v>1323</v>
      </c>
      <c r="B337" s="286" t="s">
        <v>337</v>
      </c>
      <c r="C337" s="385" t="str">
        <f>+VLOOKUP(A337,'[2]DISTRIBUCIÓN ENTIDAD SEPT. 2023'!$B$8:$G$536,6,FALSE)</f>
        <v>Huascar Nova</v>
      </c>
      <c r="D337" s="385" t="str">
        <f>+VLOOKUP(C337,[2]Hoja1!$A$2:$B$13,2,FALSE)</f>
        <v>2183333 - 1651</v>
      </c>
      <c r="E337" s="385" t="str">
        <f>+VLOOKUP(C337,[2]Hoja1!$A$2:$C$13,3,FALSE)</f>
        <v>huascar.nova@economiayfinanzas.gob.bo</v>
      </c>
      <c r="F337" s="281" t="s">
        <v>1502</v>
      </c>
    </row>
    <row r="338" spans="1:6">
      <c r="A338" s="285">
        <v>1324</v>
      </c>
      <c r="B338" s="286" t="s">
        <v>338</v>
      </c>
      <c r="C338" s="385" t="str">
        <f>+VLOOKUP(A338,'[2]DISTRIBUCIÓN ENTIDAD SEPT. 2023'!$B$8:$G$536,6,FALSE)</f>
        <v>Huascar Nova</v>
      </c>
      <c r="D338" s="385" t="str">
        <f>+VLOOKUP(C338,[2]Hoja1!$A$2:$B$13,2,FALSE)</f>
        <v>2183333 - 1651</v>
      </c>
      <c r="E338" s="385" t="str">
        <f>+VLOOKUP(C338,[2]Hoja1!$A$2:$C$13,3,FALSE)</f>
        <v>huascar.nova@economiayfinanzas.gob.bo</v>
      </c>
      <c r="F338" s="281" t="s">
        <v>1502</v>
      </c>
    </row>
    <row r="339" spans="1:6">
      <c r="A339" s="285">
        <v>1325</v>
      </c>
      <c r="B339" s="286" t="s">
        <v>339</v>
      </c>
      <c r="C339" s="385" t="str">
        <f>+VLOOKUP(A339,'[2]DISTRIBUCIÓN ENTIDAD SEPT. 2023'!$B$8:$G$536,6,FALSE)</f>
        <v>Huascar Nova</v>
      </c>
      <c r="D339" s="385" t="str">
        <f>+VLOOKUP(C339,[2]Hoja1!$A$2:$B$13,2,FALSE)</f>
        <v>2183333 - 1651</v>
      </c>
      <c r="E339" s="385" t="str">
        <f>+VLOOKUP(C339,[2]Hoja1!$A$2:$C$13,3,FALSE)</f>
        <v>huascar.nova@economiayfinanzas.gob.bo</v>
      </c>
      <c r="F339" s="281" t="s">
        <v>1502</v>
      </c>
    </row>
    <row r="340" spans="1:6">
      <c r="A340" s="285">
        <v>1326</v>
      </c>
      <c r="B340" s="286" t="s">
        <v>340</v>
      </c>
      <c r="C340" s="385" t="str">
        <f>+VLOOKUP(A340,'[2]DISTRIBUCIÓN ENTIDAD SEPT. 2023'!$B$8:$G$536,6,FALSE)</f>
        <v>Huascar Nova</v>
      </c>
      <c r="D340" s="385" t="str">
        <f>+VLOOKUP(C340,[2]Hoja1!$A$2:$B$13,2,FALSE)</f>
        <v>2183333 - 1651</v>
      </c>
      <c r="E340" s="385" t="str">
        <f>+VLOOKUP(C340,[2]Hoja1!$A$2:$C$13,3,FALSE)</f>
        <v>huascar.nova@economiayfinanzas.gob.bo</v>
      </c>
      <c r="F340" s="281" t="s">
        <v>1502</v>
      </c>
    </row>
    <row r="341" spans="1:6">
      <c r="A341" s="285">
        <v>1327</v>
      </c>
      <c r="B341" s="286" t="s">
        <v>341</v>
      </c>
      <c r="C341" s="385" t="str">
        <f>+VLOOKUP(A341,'[2]DISTRIBUCIÓN ENTIDAD SEPT. 2023'!$B$8:$G$536,6,FALSE)</f>
        <v>Huascar Nova</v>
      </c>
      <c r="D341" s="385" t="str">
        <f>+VLOOKUP(C341,[2]Hoja1!$A$2:$B$13,2,FALSE)</f>
        <v>2183333 - 1651</v>
      </c>
      <c r="E341" s="385" t="str">
        <f>+VLOOKUP(C341,[2]Hoja1!$A$2:$C$13,3,FALSE)</f>
        <v>huascar.nova@economiayfinanzas.gob.bo</v>
      </c>
      <c r="F341" s="281" t="s">
        <v>1502</v>
      </c>
    </row>
    <row r="342" spans="1:6">
      <c r="A342" s="285">
        <v>1328</v>
      </c>
      <c r="B342" s="286" t="s">
        <v>342</v>
      </c>
      <c r="C342" s="385" t="str">
        <f>+VLOOKUP(A342,'[2]DISTRIBUCIÓN ENTIDAD SEPT. 2023'!$B$8:$G$536,6,FALSE)</f>
        <v>Huascar Nova</v>
      </c>
      <c r="D342" s="385" t="str">
        <f>+VLOOKUP(C342,[2]Hoja1!$A$2:$B$13,2,FALSE)</f>
        <v>2183333 - 1651</v>
      </c>
      <c r="E342" s="385" t="str">
        <f>+VLOOKUP(C342,[2]Hoja1!$A$2:$C$13,3,FALSE)</f>
        <v>huascar.nova@economiayfinanzas.gob.bo</v>
      </c>
      <c r="F342" s="281" t="s">
        <v>1502</v>
      </c>
    </row>
    <row r="343" spans="1:6">
      <c r="A343" s="285">
        <v>1329</v>
      </c>
      <c r="B343" s="286" t="s">
        <v>343</v>
      </c>
      <c r="C343" s="385" t="str">
        <f>+VLOOKUP(A343,'[2]DISTRIBUCIÓN ENTIDAD SEPT. 2023'!$B$8:$G$536,6,FALSE)</f>
        <v>Huascar Nova</v>
      </c>
      <c r="D343" s="385" t="str">
        <f>+VLOOKUP(C343,[2]Hoja1!$A$2:$B$13,2,FALSE)</f>
        <v>2183333 - 1651</v>
      </c>
      <c r="E343" s="385" t="str">
        <f>+VLOOKUP(C343,[2]Hoja1!$A$2:$C$13,3,FALSE)</f>
        <v>huascar.nova@economiayfinanzas.gob.bo</v>
      </c>
      <c r="F343" s="281" t="s">
        <v>1502</v>
      </c>
    </row>
    <row r="344" spans="1:6">
      <c r="A344" s="285">
        <v>1330</v>
      </c>
      <c r="B344" s="286" t="s">
        <v>344</v>
      </c>
      <c r="C344" s="385" t="str">
        <f>+VLOOKUP(A344,'[2]DISTRIBUCIÓN ENTIDAD SEPT. 2023'!$B$8:$G$536,6,FALSE)</f>
        <v>Huascar Nova</v>
      </c>
      <c r="D344" s="385" t="str">
        <f>+VLOOKUP(C344,[2]Hoja1!$A$2:$B$13,2,FALSE)</f>
        <v>2183333 - 1651</v>
      </c>
      <c r="E344" s="385" t="str">
        <f>+VLOOKUP(C344,[2]Hoja1!$A$2:$C$13,3,FALSE)</f>
        <v>huascar.nova@economiayfinanzas.gob.bo</v>
      </c>
      <c r="F344" s="281" t="s">
        <v>1502</v>
      </c>
    </row>
    <row r="345" spans="1:6">
      <c r="A345" s="285">
        <v>1331</v>
      </c>
      <c r="B345" s="286" t="s">
        <v>345</v>
      </c>
      <c r="C345" s="385" t="str">
        <f>+VLOOKUP(A345,'[2]DISTRIBUCIÓN ENTIDAD SEPT. 2023'!$B$8:$G$536,6,FALSE)</f>
        <v>Huascar Nova</v>
      </c>
      <c r="D345" s="385" t="str">
        <f>+VLOOKUP(C345,[2]Hoja1!$A$2:$B$13,2,FALSE)</f>
        <v>2183333 - 1651</v>
      </c>
      <c r="E345" s="385" t="str">
        <f>+VLOOKUP(C345,[2]Hoja1!$A$2:$C$13,3,FALSE)</f>
        <v>huascar.nova@economiayfinanzas.gob.bo</v>
      </c>
      <c r="F345" s="281" t="s">
        <v>1502</v>
      </c>
    </row>
    <row r="346" spans="1:6">
      <c r="A346" s="285">
        <v>1332</v>
      </c>
      <c r="B346" s="286" t="s">
        <v>346</v>
      </c>
      <c r="C346" s="385" t="str">
        <f>+VLOOKUP(A346,'[2]DISTRIBUCIÓN ENTIDAD SEPT. 2023'!$B$8:$G$536,6,FALSE)</f>
        <v>Huascar Nova</v>
      </c>
      <c r="D346" s="385" t="str">
        <f>+VLOOKUP(C346,[2]Hoja1!$A$2:$B$13,2,FALSE)</f>
        <v>2183333 - 1651</v>
      </c>
      <c r="E346" s="385" t="str">
        <f>+VLOOKUP(C346,[2]Hoja1!$A$2:$C$13,3,FALSE)</f>
        <v>huascar.nova@economiayfinanzas.gob.bo</v>
      </c>
      <c r="F346" s="281" t="s">
        <v>1502</v>
      </c>
    </row>
    <row r="347" spans="1:6">
      <c r="A347" s="285">
        <v>1333</v>
      </c>
      <c r="B347" s="286" t="s">
        <v>347</v>
      </c>
      <c r="C347" s="385" t="str">
        <f>+VLOOKUP(A347,'[2]DISTRIBUCIÓN ENTIDAD SEPT. 2023'!$B$8:$G$536,6,FALSE)</f>
        <v>Huascar Nova</v>
      </c>
      <c r="D347" s="385" t="str">
        <f>+VLOOKUP(C347,[2]Hoja1!$A$2:$B$13,2,FALSE)</f>
        <v>2183333 - 1651</v>
      </c>
      <c r="E347" s="385" t="str">
        <f>+VLOOKUP(C347,[2]Hoja1!$A$2:$C$13,3,FALSE)</f>
        <v>huascar.nova@economiayfinanzas.gob.bo</v>
      </c>
      <c r="F347" s="281" t="s">
        <v>1502</v>
      </c>
    </row>
    <row r="348" spans="1:6">
      <c r="A348" s="285">
        <v>1334</v>
      </c>
      <c r="B348" s="286" t="s">
        <v>348</v>
      </c>
      <c r="C348" s="385" t="str">
        <f>+VLOOKUP(A348,'[2]DISTRIBUCIÓN ENTIDAD SEPT. 2023'!$B$8:$G$536,6,FALSE)</f>
        <v>Huascar Nova</v>
      </c>
      <c r="D348" s="385" t="str">
        <f>+VLOOKUP(C348,[2]Hoja1!$A$2:$B$13,2,FALSE)</f>
        <v>2183333 - 1651</v>
      </c>
      <c r="E348" s="385" t="str">
        <f>+VLOOKUP(C348,[2]Hoja1!$A$2:$C$13,3,FALSE)</f>
        <v>huascar.nova@economiayfinanzas.gob.bo</v>
      </c>
      <c r="F348" s="281" t="s">
        <v>1502</v>
      </c>
    </row>
    <row r="349" spans="1:6">
      <c r="A349" s="285">
        <v>1335</v>
      </c>
      <c r="B349" s="286" t="s">
        <v>349</v>
      </c>
      <c r="C349" s="385" t="str">
        <f>+VLOOKUP(A349,'[2]DISTRIBUCIÓN ENTIDAD SEPT. 2023'!$B$8:$G$536,6,FALSE)</f>
        <v>Huascar Nova</v>
      </c>
      <c r="D349" s="385" t="str">
        <f>+VLOOKUP(C349,[2]Hoja1!$A$2:$B$13,2,FALSE)</f>
        <v>2183333 - 1651</v>
      </c>
      <c r="E349" s="385" t="str">
        <f>+VLOOKUP(C349,[2]Hoja1!$A$2:$C$13,3,FALSE)</f>
        <v>huascar.nova@economiayfinanzas.gob.bo</v>
      </c>
      <c r="F349" s="281" t="s">
        <v>1502</v>
      </c>
    </row>
    <row r="350" spans="1:6">
      <c r="A350" s="285">
        <v>1336</v>
      </c>
      <c r="B350" s="286" t="s">
        <v>350</v>
      </c>
      <c r="C350" s="385" t="str">
        <f>+VLOOKUP(A350,'[2]DISTRIBUCIÓN ENTIDAD SEPT. 2023'!$B$8:$G$536,6,FALSE)</f>
        <v>Huascar Nova</v>
      </c>
      <c r="D350" s="385" t="str">
        <f>+VLOOKUP(C350,[2]Hoja1!$A$2:$B$13,2,FALSE)</f>
        <v>2183333 - 1651</v>
      </c>
      <c r="E350" s="385" t="str">
        <f>+VLOOKUP(C350,[2]Hoja1!$A$2:$C$13,3,FALSE)</f>
        <v>huascar.nova@economiayfinanzas.gob.bo</v>
      </c>
      <c r="F350" s="281" t="s">
        <v>1502</v>
      </c>
    </row>
    <row r="351" spans="1:6">
      <c r="A351" s="285">
        <v>1337</v>
      </c>
      <c r="B351" s="286" t="s">
        <v>351</v>
      </c>
      <c r="C351" s="385" t="str">
        <f>+VLOOKUP(A351,'[2]DISTRIBUCIÓN ENTIDAD SEPT. 2023'!$B$8:$G$536,6,FALSE)</f>
        <v>Huascar Nova</v>
      </c>
      <c r="D351" s="385" t="str">
        <f>+VLOOKUP(C351,[2]Hoja1!$A$2:$B$13,2,FALSE)</f>
        <v>2183333 - 1651</v>
      </c>
      <c r="E351" s="385" t="str">
        <f>+VLOOKUP(C351,[2]Hoja1!$A$2:$C$13,3,FALSE)</f>
        <v>huascar.nova@economiayfinanzas.gob.bo</v>
      </c>
      <c r="F351" s="281" t="s">
        <v>1502</v>
      </c>
    </row>
    <row r="352" spans="1:6">
      <c r="A352" s="285">
        <v>1338</v>
      </c>
      <c r="B352" s="286" t="s">
        <v>352</v>
      </c>
      <c r="C352" s="385" t="str">
        <f>+VLOOKUP(A352,'[2]DISTRIBUCIÓN ENTIDAD SEPT. 2023'!$B$8:$G$536,6,FALSE)</f>
        <v>Huascar Nova</v>
      </c>
      <c r="D352" s="385" t="str">
        <f>+VLOOKUP(C352,[2]Hoja1!$A$2:$B$13,2,FALSE)</f>
        <v>2183333 - 1651</v>
      </c>
      <c r="E352" s="385" t="str">
        <f>+VLOOKUP(C352,[2]Hoja1!$A$2:$C$13,3,FALSE)</f>
        <v>huascar.nova@economiayfinanzas.gob.bo</v>
      </c>
      <c r="F352" s="281" t="s">
        <v>1502</v>
      </c>
    </row>
    <row r="353" spans="1:6">
      <c r="A353" s="285">
        <v>1339</v>
      </c>
      <c r="B353" s="286" t="s">
        <v>353</v>
      </c>
      <c r="C353" s="385" t="str">
        <f>+VLOOKUP(A353,'[2]DISTRIBUCIÓN ENTIDAD SEPT. 2023'!$B$8:$G$536,6,FALSE)</f>
        <v>Huascar Nova</v>
      </c>
      <c r="D353" s="385" t="str">
        <f>+VLOOKUP(C353,[2]Hoja1!$A$2:$B$13,2,FALSE)</f>
        <v>2183333 - 1651</v>
      </c>
      <c r="E353" s="385" t="str">
        <f>+VLOOKUP(C353,[2]Hoja1!$A$2:$C$13,3,FALSE)</f>
        <v>huascar.nova@economiayfinanzas.gob.bo</v>
      </c>
      <c r="F353" s="281" t="s">
        <v>1502</v>
      </c>
    </row>
    <row r="354" spans="1:6">
      <c r="A354" s="285">
        <v>1340</v>
      </c>
      <c r="B354" s="286" t="s">
        <v>354</v>
      </c>
      <c r="C354" s="385" t="str">
        <f>+VLOOKUP(A354,'[2]DISTRIBUCIÓN ENTIDAD SEPT. 2023'!$B$8:$G$536,6,FALSE)</f>
        <v>Huascar Nova</v>
      </c>
      <c r="D354" s="385" t="str">
        <f>+VLOOKUP(C354,[2]Hoja1!$A$2:$B$13,2,FALSE)</f>
        <v>2183333 - 1651</v>
      </c>
      <c r="E354" s="385" t="str">
        <f>+VLOOKUP(C354,[2]Hoja1!$A$2:$C$13,3,FALSE)</f>
        <v>huascar.nova@economiayfinanzas.gob.bo</v>
      </c>
      <c r="F354" s="281" t="s">
        <v>1502</v>
      </c>
    </row>
    <row r="355" spans="1:6">
      <c r="A355" s="285">
        <v>1341</v>
      </c>
      <c r="B355" s="286" t="s">
        <v>355</v>
      </c>
      <c r="C355" s="385" t="str">
        <f>+VLOOKUP(A355,'[2]DISTRIBUCIÓN ENTIDAD SEPT. 2023'!$B$8:$G$536,6,FALSE)</f>
        <v>Huascar Nova</v>
      </c>
      <c r="D355" s="385" t="str">
        <f>+VLOOKUP(C355,[2]Hoja1!$A$2:$B$13,2,FALSE)</f>
        <v>2183333 - 1651</v>
      </c>
      <c r="E355" s="385" t="str">
        <f>+VLOOKUP(C355,[2]Hoja1!$A$2:$C$13,3,FALSE)</f>
        <v>huascar.nova@economiayfinanzas.gob.bo</v>
      </c>
      <c r="F355" s="281" t="s">
        <v>1502</v>
      </c>
    </row>
    <row r="356" spans="1:6">
      <c r="A356" s="285">
        <v>1342</v>
      </c>
      <c r="B356" s="286" t="s">
        <v>356</v>
      </c>
      <c r="C356" s="385" t="str">
        <f>+VLOOKUP(A356,'[2]DISTRIBUCIÓN ENTIDAD SEPT. 2023'!$B$8:$G$536,6,FALSE)</f>
        <v>Huascar Nova</v>
      </c>
      <c r="D356" s="385" t="str">
        <f>+VLOOKUP(C356,[2]Hoja1!$A$2:$B$13,2,FALSE)</f>
        <v>2183333 - 1651</v>
      </c>
      <c r="E356" s="385" t="str">
        <f>+VLOOKUP(C356,[2]Hoja1!$A$2:$C$13,3,FALSE)</f>
        <v>huascar.nova@economiayfinanzas.gob.bo</v>
      </c>
      <c r="F356" s="281" t="s">
        <v>1502</v>
      </c>
    </row>
    <row r="357" spans="1:6">
      <c r="A357" s="285">
        <v>1343</v>
      </c>
      <c r="B357" s="286" t="s">
        <v>357</v>
      </c>
      <c r="C357" s="385" t="str">
        <f>+VLOOKUP(A357,'[2]DISTRIBUCIÓN ENTIDAD SEPT. 2023'!$B$8:$G$536,6,FALSE)</f>
        <v>Huascar Nova</v>
      </c>
      <c r="D357" s="385" t="str">
        <f>+VLOOKUP(C357,[2]Hoja1!$A$2:$B$13,2,FALSE)</f>
        <v>2183333 - 1651</v>
      </c>
      <c r="E357" s="385" t="str">
        <f>+VLOOKUP(C357,[2]Hoja1!$A$2:$C$13,3,FALSE)</f>
        <v>huascar.nova@economiayfinanzas.gob.bo</v>
      </c>
      <c r="F357" s="281" t="s">
        <v>1502</v>
      </c>
    </row>
    <row r="358" spans="1:6">
      <c r="A358" s="285">
        <v>1344</v>
      </c>
      <c r="B358" s="286" t="s">
        <v>358</v>
      </c>
      <c r="C358" s="385" t="str">
        <f>+VLOOKUP(A358,'[2]DISTRIBUCIÓN ENTIDAD SEPT. 2023'!$B$8:$G$536,6,FALSE)</f>
        <v>Huascar Nova</v>
      </c>
      <c r="D358" s="385" t="str">
        <f>+VLOOKUP(C358,[2]Hoja1!$A$2:$B$13,2,FALSE)</f>
        <v>2183333 - 1651</v>
      </c>
      <c r="E358" s="385" t="str">
        <f>+VLOOKUP(C358,[2]Hoja1!$A$2:$C$13,3,FALSE)</f>
        <v>huascar.nova@economiayfinanzas.gob.bo</v>
      </c>
      <c r="F358" s="281" t="s">
        <v>1502</v>
      </c>
    </row>
    <row r="359" spans="1:6">
      <c r="A359" s="285">
        <v>1345</v>
      </c>
      <c r="B359" s="286" t="s">
        <v>359</v>
      </c>
      <c r="C359" s="385" t="str">
        <f>+VLOOKUP(A359,'[2]DISTRIBUCIÓN ENTIDAD SEPT. 2023'!$B$8:$G$536,6,FALSE)</f>
        <v>Huascar Nova</v>
      </c>
      <c r="D359" s="385" t="str">
        <f>+VLOOKUP(C359,[2]Hoja1!$A$2:$B$13,2,FALSE)</f>
        <v>2183333 - 1651</v>
      </c>
      <c r="E359" s="385" t="str">
        <f>+VLOOKUP(C359,[2]Hoja1!$A$2:$C$13,3,FALSE)</f>
        <v>huascar.nova@economiayfinanzas.gob.bo</v>
      </c>
      <c r="F359" s="281" t="s">
        <v>1502</v>
      </c>
    </row>
    <row r="360" spans="1:6">
      <c r="A360" s="285">
        <v>1346</v>
      </c>
      <c r="B360" s="286" t="s">
        <v>360</v>
      </c>
      <c r="C360" s="385" t="str">
        <f>+VLOOKUP(A360,'[2]DISTRIBUCIÓN ENTIDAD SEPT. 2023'!$B$8:$G$536,6,FALSE)</f>
        <v>Huascar Nova</v>
      </c>
      <c r="D360" s="385" t="str">
        <f>+VLOOKUP(C360,[2]Hoja1!$A$2:$B$13,2,FALSE)</f>
        <v>2183333 - 1651</v>
      </c>
      <c r="E360" s="385" t="str">
        <f>+VLOOKUP(C360,[2]Hoja1!$A$2:$C$13,3,FALSE)</f>
        <v>huascar.nova@economiayfinanzas.gob.bo</v>
      </c>
      <c r="F360" s="281" t="s">
        <v>1502</v>
      </c>
    </row>
    <row r="361" spans="1:6">
      <c r="A361" s="285">
        <v>1347</v>
      </c>
      <c r="B361" s="286" t="s">
        <v>361</v>
      </c>
      <c r="C361" s="385" t="str">
        <f>+VLOOKUP(A361,'[2]DISTRIBUCIÓN ENTIDAD SEPT. 2023'!$B$8:$G$536,6,FALSE)</f>
        <v>Huascar Nova</v>
      </c>
      <c r="D361" s="385" t="str">
        <f>+VLOOKUP(C361,[2]Hoja1!$A$2:$B$13,2,FALSE)</f>
        <v>2183333 - 1651</v>
      </c>
      <c r="E361" s="385" t="str">
        <f>+VLOOKUP(C361,[2]Hoja1!$A$2:$C$13,3,FALSE)</f>
        <v>huascar.nova@economiayfinanzas.gob.bo</v>
      </c>
      <c r="F361" s="281" t="s">
        <v>1502</v>
      </c>
    </row>
    <row r="362" spans="1:6">
      <c r="A362" s="285">
        <v>1401</v>
      </c>
      <c r="B362" s="286" t="s">
        <v>362</v>
      </c>
      <c r="C362" s="385" t="str">
        <f>+VLOOKUP(A362,'[2]DISTRIBUCIÓN ENTIDAD SEPT. 2023'!$B$8:$G$536,6,FALSE)</f>
        <v>Huascar Nova</v>
      </c>
      <c r="D362" s="385" t="str">
        <f>+VLOOKUP(C362,[2]Hoja1!$A$2:$B$13,2,FALSE)</f>
        <v>2183333 - 1651</v>
      </c>
      <c r="E362" s="385" t="str">
        <f>+VLOOKUP(C362,[2]Hoja1!$A$2:$C$13,3,FALSE)</f>
        <v>huascar.nova@economiayfinanzas.gob.bo</v>
      </c>
      <c r="F362" s="281" t="s">
        <v>1502</v>
      </c>
    </row>
    <row r="363" spans="1:6">
      <c r="A363" s="285">
        <v>1402</v>
      </c>
      <c r="B363" s="286" t="s">
        <v>363</v>
      </c>
      <c r="C363" s="385" t="str">
        <f>+VLOOKUP(A363,'[2]DISTRIBUCIÓN ENTIDAD SEPT. 2023'!$B$8:$G$536,6,FALSE)</f>
        <v>Huascar Nova</v>
      </c>
      <c r="D363" s="385" t="str">
        <f>+VLOOKUP(C363,[2]Hoja1!$A$2:$B$13,2,FALSE)</f>
        <v>2183333 - 1651</v>
      </c>
      <c r="E363" s="385" t="str">
        <f>+VLOOKUP(C363,[2]Hoja1!$A$2:$C$13,3,FALSE)</f>
        <v>huascar.nova@economiayfinanzas.gob.bo</v>
      </c>
      <c r="F363" s="281" t="s">
        <v>1502</v>
      </c>
    </row>
    <row r="364" spans="1:6">
      <c r="A364" s="285">
        <v>1403</v>
      </c>
      <c r="B364" s="286" t="s">
        <v>1379</v>
      </c>
      <c r="C364" s="385" t="str">
        <f>+VLOOKUP(A364,'[2]DISTRIBUCIÓN ENTIDAD SEPT. 2023'!$B$8:$G$536,6,FALSE)</f>
        <v>Huascar Nova</v>
      </c>
      <c r="D364" s="385" t="str">
        <f>+VLOOKUP(C364,[2]Hoja1!$A$2:$B$13,2,FALSE)</f>
        <v>2183333 - 1651</v>
      </c>
      <c r="E364" s="385" t="str">
        <f>+VLOOKUP(C364,[2]Hoja1!$A$2:$C$13,3,FALSE)</f>
        <v>huascar.nova@economiayfinanzas.gob.bo</v>
      </c>
      <c r="F364" s="281" t="s">
        <v>1502</v>
      </c>
    </row>
    <row r="365" spans="1:6">
      <c r="A365" s="285">
        <v>1404</v>
      </c>
      <c r="B365" s="286" t="s">
        <v>364</v>
      </c>
      <c r="C365" s="385" t="str">
        <f>+VLOOKUP(A365,'[2]DISTRIBUCIÓN ENTIDAD SEPT. 2023'!$B$8:$G$536,6,FALSE)</f>
        <v>Huascar Nova</v>
      </c>
      <c r="D365" s="385" t="str">
        <f>+VLOOKUP(C365,[2]Hoja1!$A$2:$B$13,2,FALSE)</f>
        <v>2183333 - 1651</v>
      </c>
      <c r="E365" s="385" t="str">
        <f>+VLOOKUP(C365,[2]Hoja1!$A$2:$C$13,3,FALSE)</f>
        <v>huascar.nova@economiayfinanzas.gob.bo</v>
      </c>
      <c r="F365" s="281" t="s">
        <v>1502</v>
      </c>
    </row>
    <row r="366" spans="1:6">
      <c r="A366" s="285">
        <v>1405</v>
      </c>
      <c r="B366" s="286" t="s">
        <v>365</v>
      </c>
      <c r="C366" s="385" t="str">
        <f>+VLOOKUP(A366,'[2]DISTRIBUCIÓN ENTIDAD SEPT. 2023'!$B$8:$G$536,6,FALSE)</f>
        <v>Huascar Nova</v>
      </c>
      <c r="D366" s="385" t="str">
        <f>+VLOOKUP(C366,[2]Hoja1!$A$2:$B$13,2,FALSE)</f>
        <v>2183333 - 1651</v>
      </c>
      <c r="E366" s="385" t="str">
        <f>+VLOOKUP(C366,[2]Hoja1!$A$2:$C$13,3,FALSE)</f>
        <v>huascar.nova@economiayfinanzas.gob.bo</v>
      </c>
      <c r="F366" s="281" t="s">
        <v>1502</v>
      </c>
    </row>
    <row r="367" spans="1:6">
      <c r="A367" s="285">
        <v>1406</v>
      </c>
      <c r="B367" s="286" t="s">
        <v>366</v>
      </c>
      <c r="C367" s="385" t="str">
        <f>+VLOOKUP(A367,'[2]DISTRIBUCIÓN ENTIDAD SEPT. 2023'!$B$8:$G$536,6,FALSE)</f>
        <v>Huascar Nova</v>
      </c>
      <c r="D367" s="385" t="str">
        <f>+VLOOKUP(C367,[2]Hoja1!$A$2:$B$13,2,FALSE)</f>
        <v>2183333 - 1651</v>
      </c>
      <c r="E367" s="385" t="str">
        <f>+VLOOKUP(C367,[2]Hoja1!$A$2:$C$13,3,FALSE)</f>
        <v>huascar.nova@economiayfinanzas.gob.bo</v>
      </c>
      <c r="F367" s="281" t="s">
        <v>1502</v>
      </c>
    </row>
    <row r="368" spans="1:6">
      <c r="A368" s="285">
        <v>1407</v>
      </c>
      <c r="B368" s="286" t="s">
        <v>367</v>
      </c>
      <c r="C368" s="385" t="str">
        <f>+VLOOKUP(A368,'[2]DISTRIBUCIÓN ENTIDAD SEPT. 2023'!$B$8:$G$536,6,FALSE)</f>
        <v>Huascar Nova</v>
      </c>
      <c r="D368" s="385" t="str">
        <f>+VLOOKUP(C368,[2]Hoja1!$A$2:$B$13,2,FALSE)</f>
        <v>2183333 - 1651</v>
      </c>
      <c r="E368" s="385" t="str">
        <f>+VLOOKUP(C368,[2]Hoja1!$A$2:$C$13,3,FALSE)</f>
        <v>huascar.nova@economiayfinanzas.gob.bo</v>
      </c>
      <c r="F368" s="281" t="s">
        <v>1502</v>
      </c>
    </row>
    <row r="369" spans="1:6">
      <c r="A369" s="285">
        <v>1408</v>
      </c>
      <c r="B369" s="286" t="s">
        <v>368</v>
      </c>
      <c r="C369" s="385" t="str">
        <f>+VLOOKUP(A369,'[2]DISTRIBUCIÓN ENTIDAD SEPT. 2023'!$B$8:$G$536,6,FALSE)</f>
        <v>Huascar Nova</v>
      </c>
      <c r="D369" s="385" t="str">
        <f>+VLOOKUP(C369,[2]Hoja1!$A$2:$B$13,2,FALSE)</f>
        <v>2183333 - 1651</v>
      </c>
      <c r="E369" s="385" t="str">
        <f>+VLOOKUP(C369,[2]Hoja1!$A$2:$C$13,3,FALSE)</f>
        <v>huascar.nova@economiayfinanzas.gob.bo</v>
      </c>
      <c r="F369" s="281" t="s">
        <v>1502</v>
      </c>
    </row>
    <row r="370" spans="1:6">
      <c r="A370" s="285">
        <v>1409</v>
      </c>
      <c r="B370" s="286" t="s">
        <v>369</v>
      </c>
      <c r="C370" s="385" t="str">
        <f>+VLOOKUP(A370,'[2]DISTRIBUCIÓN ENTIDAD SEPT. 2023'!$B$8:$G$536,6,FALSE)</f>
        <v>Huascar Nova</v>
      </c>
      <c r="D370" s="385" t="str">
        <f>+VLOOKUP(C370,[2]Hoja1!$A$2:$B$13,2,FALSE)</f>
        <v>2183333 - 1651</v>
      </c>
      <c r="E370" s="385" t="str">
        <f>+VLOOKUP(C370,[2]Hoja1!$A$2:$C$13,3,FALSE)</f>
        <v>huascar.nova@economiayfinanzas.gob.bo</v>
      </c>
      <c r="F370" s="281" t="s">
        <v>1502</v>
      </c>
    </row>
    <row r="371" spans="1:6">
      <c r="A371" s="285">
        <v>1410</v>
      </c>
      <c r="B371" s="286" t="s">
        <v>370</v>
      </c>
      <c r="C371" s="385" t="str">
        <f>+VLOOKUP(A371,'[2]DISTRIBUCIÓN ENTIDAD SEPT. 2023'!$B$8:$G$536,6,FALSE)</f>
        <v>Huascar Nova</v>
      </c>
      <c r="D371" s="385" t="str">
        <f>+VLOOKUP(C371,[2]Hoja1!$A$2:$B$13,2,FALSE)</f>
        <v>2183333 - 1651</v>
      </c>
      <c r="E371" s="385" t="str">
        <f>+VLOOKUP(C371,[2]Hoja1!$A$2:$C$13,3,FALSE)</f>
        <v>huascar.nova@economiayfinanzas.gob.bo</v>
      </c>
      <c r="F371" s="281" t="s">
        <v>1502</v>
      </c>
    </row>
    <row r="372" spans="1:6">
      <c r="A372" s="285">
        <v>1411</v>
      </c>
      <c r="B372" s="286" t="s">
        <v>371</v>
      </c>
      <c r="C372" s="385" t="str">
        <f>+VLOOKUP(A372,'[2]DISTRIBUCIÓN ENTIDAD SEPT. 2023'!$B$8:$G$536,6,FALSE)</f>
        <v>Huascar Nova</v>
      </c>
      <c r="D372" s="385" t="str">
        <f>+VLOOKUP(C372,[2]Hoja1!$A$2:$B$13,2,FALSE)</f>
        <v>2183333 - 1651</v>
      </c>
      <c r="E372" s="385" t="str">
        <f>+VLOOKUP(C372,[2]Hoja1!$A$2:$C$13,3,FALSE)</f>
        <v>huascar.nova@economiayfinanzas.gob.bo</v>
      </c>
      <c r="F372" s="281" t="s">
        <v>1502</v>
      </c>
    </row>
    <row r="373" spans="1:6">
      <c r="A373" s="285">
        <v>1412</v>
      </c>
      <c r="B373" s="286" t="s">
        <v>372</v>
      </c>
      <c r="C373" s="385" t="str">
        <f>+VLOOKUP(A373,'[2]DISTRIBUCIÓN ENTIDAD SEPT. 2023'!$B$8:$G$536,6,FALSE)</f>
        <v>Huascar Nova</v>
      </c>
      <c r="D373" s="385" t="str">
        <f>+VLOOKUP(C373,[2]Hoja1!$A$2:$B$13,2,FALSE)</f>
        <v>2183333 - 1651</v>
      </c>
      <c r="E373" s="385" t="str">
        <f>+VLOOKUP(C373,[2]Hoja1!$A$2:$C$13,3,FALSE)</f>
        <v>huascar.nova@economiayfinanzas.gob.bo</v>
      </c>
      <c r="F373" s="281" t="s">
        <v>1502</v>
      </c>
    </row>
    <row r="374" spans="1:6">
      <c r="A374" s="285">
        <v>1413</v>
      </c>
      <c r="B374" s="286" t="s">
        <v>345</v>
      </c>
      <c r="C374" s="385" t="str">
        <f>+VLOOKUP(A374,'[2]DISTRIBUCIÓN ENTIDAD SEPT. 2023'!$B$8:$G$536,6,FALSE)</f>
        <v>Huascar Nova</v>
      </c>
      <c r="D374" s="385" t="str">
        <f>+VLOOKUP(C374,[2]Hoja1!$A$2:$B$13,2,FALSE)</f>
        <v>2183333 - 1651</v>
      </c>
      <c r="E374" s="385" t="str">
        <f>+VLOOKUP(C374,[2]Hoja1!$A$2:$C$13,3,FALSE)</f>
        <v>huascar.nova@economiayfinanzas.gob.bo</v>
      </c>
      <c r="F374" s="281" t="s">
        <v>1502</v>
      </c>
    </row>
    <row r="375" spans="1:6">
      <c r="A375" s="285">
        <v>1414</v>
      </c>
      <c r="B375" s="286" t="s">
        <v>373</v>
      </c>
      <c r="C375" s="385" t="str">
        <f>+VLOOKUP(A375,'[2]DISTRIBUCIÓN ENTIDAD SEPT. 2023'!$B$8:$G$536,6,FALSE)</f>
        <v>Huascar Nova</v>
      </c>
      <c r="D375" s="385" t="str">
        <f>+VLOOKUP(C375,[2]Hoja1!$A$2:$B$13,2,FALSE)</f>
        <v>2183333 - 1651</v>
      </c>
      <c r="E375" s="385" t="str">
        <f>+VLOOKUP(C375,[2]Hoja1!$A$2:$C$13,3,FALSE)</f>
        <v>huascar.nova@economiayfinanzas.gob.bo</v>
      </c>
      <c r="F375" s="281" t="s">
        <v>1502</v>
      </c>
    </row>
    <row r="376" spans="1:6">
      <c r="A376" s="285">
        <v>1415</v>
      </c>
      <c r="B376" s="286" t="s">
        <v>374</v>
      </c>
      <c r="C376" s="385" t="str">
        <f>+VLOOKUP(A376,'[2]DISTRIBUCIÓN ENTIDAD SEPT. 2023'!$B$8:$G$536,6,FALSE)</f>
        <v>Huascar Nova</v>
      </c>
      <c r="D376" s="385" t="str">
        <f>+VLOOKUP(C376,[2]Hoja1!$A$2:$B$13,2,FALSE)</f>
        <v>2183333 - 1651</v>
      </c>
      <c r="E376" s="385" t="str">
        <f>+VLOOKUP(C376,[2]Hoja1!$A$2:$C$13,3,FALSE)</f>
        <v>huascar.nova@economiayfinanzas.gob.bo</v>
      </c>
      <c r="F376" s="281" t="s">
        <v>1502</v>
      </c>
    </row>
    <row r="377" spans="1:6">
      <c r="A377" s="285">
        <v>1416</v>
      </c>
      <c r="B377" s="286" t="s">
        <v>375</v>
      </c>
      <c r="C377" s="385" t="str">
        <f>+VLOOKUP(A377,'[2]DISTRIBUCIÓN ENTIDAD SEPT. 2023'!$B$8:$G$536,6,FALSE)</f>
        <v>Huascar Nova</v>
      </c>
      <c r="D377" s="385" t="str">
        <f>+VLOOKUP(C377,[2]Hoja1!$A$2:$B$13,2,FALSE)</f>
        <v>2183333 - 1651</v>
      </c>
      <c r="E377" s="385" t="str">
        <f>+VLOOKUP(C377,[2]Hoja1!$A$2:$C$13,3,FALSE)</f>
        <v>huascar.nova@economiayfinanzas.gob.bo</v>
      </c>
      <c r="F377" s="281" t="s">
        <v>1502</v>
      </c>
    </row>
    <row r="378" spans="1:6">
      <c r="A378" s="285">
        <v>1417</v>
      </c>
      <c r="B378" s="286" t="s">
        <v>376</v>
      </c>
      <c r="C378" s="385" t="str">
        <f>+VLOOKUP(A378,'[2]DISTRIBUCIÓN ENTIDAD SEPT. 2023'!$B$8:$G$536,6,FALSE)</f>
        <v>Huascar Nova</v>
      </c>
      <c r="D378" s="385" t="str">
        <f>+VLOOKUP(C378,[2]Hoja1!$A$2:$B$13,2,FALSE)</f>
        <v>2183333 - 1651</v>
      </c>
      <c r="E378" s="385" t="str">
        <f>+VLOOKUP(C378,[2]Hoja1!$A$2:$C$13,3,FALSE)</f>
        <v>huascar.nova@economiayfinanzas.gob.bo</v>
      </c>
      <c r="F378" s="281" t="s">
        <v>1502</v>
      </c>
    </row>
    <row r="379" spans="1:6">
      <c r="A379" s="285">
        <v>1418</v>
      </c>
      <c r="B379" s="286" t="s">
        <v>377</v>
      </c>
      <c r="C379" s="385" t="str">
        <f>+VLOOKUP(A379,'[2]DISTRIBUCIÓN ENTIDAD SEPT. 2023'!$B$8:$G$536,6,FALSE)</f>
        <v>Huascar Nova</v>
      </c>
      <c r="D379" s="385" t="str">
        <f>+VLOOKUP(C379,[2]Hoja1!$A$2:$B$13,2,FALSE)</f>
        <v>2183333 - 1651</v>
      </c>
      <c r="E379" s="385" t="str">
        <f>+VLOOKUP(C379,[2]Hoja1!$A$2:$C$13,3,FALSE)</f>
        <v>huascar.nova@economiayfinanzas.gob.bo</v>
      </c>
      <c r="F379" s="281" t="s">
        <v>1502</v>
      </c>
    </row>
    <row r="380" spans="1:6">
      <c r="A380" s="285">
        <v>1419</v>
      </c>
      <c r="B380" s="286" t="s">
        <v>378</v>
      </c>
      <c r="C380" s="385" t="str">
        <f>+VLOOKUP(A380,'[2]DISTRIBUCIÓN ENTIDAD SEPT. 2023'!$B$8:$G$536,6,FALSE)</f>
        <v>Huascar Nova</v>
      </c>
      <c r="D380" s="385" t="str">
        <f>+VLOOKUP(C380,[2]Hoja1!$A$2:$B$13,2,FALSE)</f>
        <v>2183333 - 1651</v>
      </c>
      <c r="E380" s="385" t="str">
        <f>+VLOOKUP(C380,[2]Hoja1!$A$2:$C$13,3,FALSE)</f>
        <v>huascar.nova@economiayfinanzas.gob.bo</v>
      </c>
      <c r="F380" s="281" t="s">
        <v>1502</v>
      </c>
    </row>
    <row r="381" spans="1:6">
      <c r="A381" s="285">
        <v>1420</v>
      </c>
      <c r="B381" s="286" t="s">
        <v>379</v>
      </c>
      <c r="C381" s="385" t="str">
        <f>+VLOOKUP(A381,'[2]DISTRIBUCIÓN ENTIDAD SEPT. 2023'!$B$8:$G$536,6,FALSE)</f>
        <v>Huascar Nova</v>
      </c>
      <c r="D381" s="385" t="str">
        <f>+VLOOKUP(C381,[2]Hoja1!$A$2:$B$13,2,FALSE)</f>
        <v>2183333 - 1651</v>
      </c>
      <c r="E381" s="385" t="str">
        <f>+VLOOKUP(C381,[2]Hoja1!$A$2:$C$13,3,FALSE)</f>
        <v>huascar.nova@economiayfinanzas.gob.bo</v>
      </c>
      <c r="F381" s="281" t="s">
        <v>1502</v>
      </c>
    </row>
    <row r="382" spans="1:6">
      <c r="A382" s="285">
        <v>1421</v>
      </c>
      <c r="B382" s="286" t="s">
        <v>380</v>
      </c>
      <c r="C382" s="385" t="str">
        <f>+VLOOKUP(A382,'[2]DISTRIBUCIÓN ENTIDAD SEPT. 2023'!$B$8:$G$536,6,FALSE)</f>
        <v>Huascar Nova</v>
      </c>
      <c r="D382" s="385" t="str">
        <f>+VLOOKUP(C382,[2]Hoja1!$A$2:$B$13,2,FALSE)</f>
        <v>2183333 - 1651</v>
      </c>
      <c r="E382" s="385" t="str">
        <f>+VLOOKUP(C382,[2]Hoja1!$A$2:$C$13,3,FALSE)</f>
        <v>huascar.nova@economiayfinanzas.gob.bo</v>
      </c>
      <c r="F382" s="281" t="s">
        <v>1502</v>
      </c>
    </row>
    <row r="383" spans="1:6">
      <c r="A383" s="285">
        <v>1422</v>
      </c>
      <c r="B383" s="286" t="s">
        <v>381</v>
      </c>
      <c r="C383" s="385" t="str">
        <f>+VLOOKUP(A383,'[2]DISTRIBUCIÓN ENTIDAD SEPT. 2023'!$B$8:$G$536,6,FALSE)</f>
        <v>Huascar Nova</v>
      </c>
      <c r="D383" s="385" t="str">
        <f>+VLOOKUP(C383,[2]Hoja1!$A$2:$B$13,2,FALSE)</f>
        <v>2183333 - 1651</v>
      </c>
      <c r="E383" s="385" t="str">
        <f>+VLOOKUP(C383,[2]Hoja1!$A$2:$C$13,3,FALSE)</f>
        <v>huascar.nova@economiayfinanzas.gob.bo</v>
      </c>
      <c r="F383" s="281" t="s">
        <v>1502</v>
      </c>
    </row>
    <row r="384" spans="1:6">
      <c r="A384" s="285">
        <v>1423</v>
      </c>
      <c r="B384" s="286" t="s">
        <v>382</v>
      </c>
      <c r="C384" s="385" t="str">
        <f>+VLOOKUP(A384,'[2]DISTRIBUCIÓN ENTIDAD SEPT. 2023'!$B$8:$G$536,6,FALSE)</f>
        <v>Huascar Nova</v>
      </c>
      <c r="D384" s="385" t="str">
        <f>+VLOOKUP(C384,[2]Hoja1!$A$2:$B$13,2,FALSE)</f>
        <v>2183333 - 1651</v>
      </c>
      <c r="E384" s="385" t="str">
        <f>+VLOOKUP(C384,[2]Hoja1!$A$2:$C$13,3,FALSE)</f>
        <v>huascar.nova@economiayfinanzas.gob.bo</v>
      </c>
      <c r="F384" s="281" t="s">
        <v>1502</v>
      </c>
    </row>
    <row r="385" spans="1:6">
      <c r="A385" s="285">
        <v>1424</v>
      </c>
      <c r="B385" s="286" t="s">
        <v>383</v>
      </c>
      <c r="C385" s="385" t="str">
        <f>+VLOOKUP(A385,'[2]DISTRIBUCIÓN ENTIDAD SEPT. 2023'!$B$8:$G$536,6,FALSE)</f>
        <v>Huascar Nova</v>
      </c>
      <c r="D385" s="385" t="str">
        <f>+VLOOKUP(C385,[2]Hoja1!$A$2:$B$13,2,FALSE)</f>
        <v>2183333 - 1651</v>
      </c>
      <c r="E385" s="385" t="str">
        <f>+VLOOKUP(C385,[2]Hoja1!$A$2:$C$13,3,FALSE)</f>
        <v>huascar.nova@economiayfinanzas.gob.bo</v>
      </c>
      <c r="F385" s="281" t="s">
        <v>1502</v>
      </c>
    </row>
    <row r="386" spans="1:6">
      <c r="A386" s="285">
        <v>1425</v>
      </c>
      <c r="B386" s="286" t="s">
        <v>384</v>
      </c>
      <c r="C386" s="385" t="str">
        <f>+VLOOKUP(A386,'[2]DISTRIBUCIÓN ENTIDAD SEPT. 2023'!$B$8:$G$536,6,FALSE)</f>
        <v>Huascar Nova</v>
      </c>
      <c r="D386" s="385" t="str">
        <f>+VLOOKUP(C386,[2]Hoja1!$A$2:$B$13,2,FALSE)</f>
        <v>2183333 - 1651</v>
      </c>
      <c r="E386" s="385" t="str">
        <f>+VLOOKUP(C386,[2]Hoja1!$A$2:$C$13,3,FALSE)</f>
        <v>huascar.nova@economiayfinanzas.gob.bo</v>
      </c>
      <c r="F386" s="281" t="s">
        <v>1502</v>
      </c>
    </row>
    <row r="387" spans="1:6">
      <c r="A387" s="285">
        <v>1426</v>
      </c>
      <c r="B387" s="286" t="s">
        <v>385</v>
      </c>
      <c r="C387" s="385" t="str">
        <f>+VLOOKUP(A387,'[2]DISTRIBUCIÓN ENTIDAD SEPT. 2023'!$B$8:$G$536,6,FALSE)</f>
        <v>Huascar Nova</v>
      </c>
      <c r="D387" s="385" t="str">
        <f>+VLOOKUP(C387,[2]Hoja1!$A$2:$B$13,2,FALSE)</f>
        <v>2183333 - 1651</v>
      </c>
      <c r="E387" s="385" t="str">
        <f>+VLOOKUP(C387,[2]Hoja1!$A$2:$C$13,3,FALSE)</f>
        <v>huascar.nova@economiayfinanzas.gob.bo</v>
      </c>
      <c r="F387" s="281" t="s">
        <v>1502</v>
      </c>
    </row>
    <row r="388" spans="1:6">
      <c r="A388" s="285">
        <v>1427</v>
      </c>
      <c r="B388" s="286" t="s">
        <v>386</v>
      </c>
      <c r="C388" s="385" t="str">
        <f>+VLOOKUP(A388,'[2]DISTRIBUCIÓN ENTIDAD SEPT. 2023'!$B$8:$G$536,6,FALSE)</f>
        <v>Huascar Nova</v>
      </c>
      <c r="D388" s="385" t="str">
        <f>+VLOOKUP(C388,[2]Hoja1!$A$2:$B$13,2,FALSE)</f>
        <v>2183333 - 1651</v>
      </c>
      <c r="E388" s="385" t="str">
        <f>+VLOOKUP(C388,[2]Hoja1!$A$2:$C$13,3,FALSE)</f>
        <v>huascar.nova@economiayfinanzas.gob.bo</v>
      </c>
      <c r="F388" s="281" t="s">
        <v>1502</v>
      </c>
    </row>
    <row r="389" spans="1:6">
      <c r="A389" s="285">
        <v>1428</v>
      </c>
      <c r="B389" s="286" t="s">
        <v>1380</v>
      </c>
      <c r="C389" s="385" t="str">
        <f>+VLOOKUP(A389,'[2]DISTRIBUCIÓN ENTIDAD SEPT. 2023'!$B$8:$G$536,6,FALSE)</f>
        <v>Huascar Nova</v>
      </c>
      <c r="D389" s="385" t="str">
        <f>+VLOOKUP(C389,[2]Hoja1!$A$2:$B$13,2,FALSE)</f>
        <v>2183333 - 1651</v>
      </c>
      <c r="E389" s="385" t="str">
        <f>+VLOOKUP(C389,[2]Hoja1!$A$2:$C$13,3,FALSE)</f>
        <v>huascar.nova@economiayfinanzas.gob.bo</v>
      </c>
      <c r="F389" s="281" t="s">
        <v>1502</v>
      </c>
    </row>
    <row r="390" spans="1:6">
      <c r="A390" s="285">
        <v>1429</v>
      </c>
      <c r="B390" s="286" t="s">
        <v>387</v>
      </c>
      <c r="C390" s="385" t="str">
        <f>+VLOOKUP(A390,'[2]DISTRIBUCIÓN ENTIDAD SEPT. 2023'!$B$8:$G$536,6,FALSE)</f>
        <v>Huascar Nova</v>
      </c>
      <c r="D390" s="385" t="str">
        <f>+VLOOKUP(C390,[2]Hoja1!$A$2:$B$13,2,FALSE)</f>
        <v>2183333 - 1651</v>
      </c>
      <c r="E390" s="385" t="str">
        <f>+VLOOKUP(C390,[2]Hoja1!$A$2:$C$13,3,FALSE)</f>
        <v>huascar.nova@economiayfinanzas.gob.bo</v>
      </c>
      <c r="F390" s="281" t="s">
        <v>1502</v>
      </c>
    </row>
    <row r="391" spans="1:6">
      <c r="A391" s="285">
        <v>1430</v>
      </c>
      <c r="B391" s="286" t="s">
        <v>388</v>
      </c>
      <c r="C391" s="385" t="str">
        <f>+VLOOKUP(A391,'[2]DISTRIBUCIÓN ENTIDAD SEPT. 2023'!$B$8:$G$536,6,FALSE)</f>
        <v>Huascar Nova</v>
      </c>
      <c r="D391" s="385" t="str">
        <f>+VLOOKUP(C391,[2]Hoja1!$A$2:$B$13,2,FALSE)</f>
        <v>2183333 - 1651</v>
      </c>
      <c r="E391" s="385" t="str">
        <f>+VLOOKUP(C391,[2]Hoja1!$A$2:$C$13,3,FALSE)</f>
        <v>huascar.nova@economiayfinanzas.gob.bo</v>
      </c>
      <c r="F391" s="281" t="s">
        <v>1502</v>
      </c>
    </row>
    <row r="392" spans="1:6">
      <c r="A392" s="285">
        <v>1431</v>
      </c>
      <c r="B392" s="286" t="s">
        <v>389</v>
      </c>
      <c r="C392" s="385" t="str">
        <f>+VLOOKUP(A392,'[2]DISTRIBUCIÓN ENTIDAD SEPT. 2023'!$B$8:$G$536,6,FALSE)</f>
        <v>Huascar Nova</v>
      </c>
      <c r="D392" s="385" t="str">
        <f>+VLOOKUP(C392,[2]Hoja1!$A$2:$B$13,2,FALSE)</f>
        <v>2183333 - 1651</v>
      </c>
      <c r="E392" s="385" t="str">
        <f>+VLOOKUP(C392,[2]Hoja1!$A$2:$C$13,3,FALSE)</f>
        <v>huascar.nova@economiayfinanzas.gob.bo</v>
      </c>
      <c r="F392" s="281" t="s">
        <v>1502</v>
      </c>
    </row>
    <row r="393" spans="1:6">
      <c r="A393" s="285">
        <v>1432</v>
      </c>
      <c r="B393" s="286" t="s">
        <v>390</v>
      </c>
      <c r="C393" s="385" t="str">
        <f>+VLOOKUP(A393,'[2]DISTRIBUCIÓN ENTIDAD SEPT. 2023'!$B$8:$G$536,6,FALSE)</f>
        <v>Huascar Nova</v>
      </c>
      <c r="D393" s="385" t="str">
        <f>+VLOOKUP(C393,[2]Hoja1!$A$2:$B$13,2,FALSE)</f>
        <v>2183333 - 1651</v>
      </c>
      <c r="E393" s="385" t="str">
        <f>+VLOOKUP(C393,[2]Hoja1!$A$2:$C$13,3,FALSE)</f>
        <v>huascar.nova@economiayfinanzas.gob.bo</v>
      </c>
      <c r="F393" s="281" t="s">
        <v>1502</v>
      </c>
    </row>
    <row r="394" spans="1:6">
      <c r="A394" s="285">
        <v>1434</v>
      </c>
      <c r="B394" s="286" t="s">
        <v>391</v>
      </c>
      <c r="C394" s="385" t="str">
        <f>+VLOOKUP(A394,'[2]DISTRIBUCIÓN ENTIDAD SEPT. 2023'!$B$8:$G$536,6,FALSE)</f>
        <v>Huascar Nova</v>
      </c>
      <c r="D394" s="385" t="str">
        <f>+VLOOKUP(C394,[2]Hoja1!$A$2:$B$13,2,FALSE)</f>
        <v>2183333 - 1651</v>
      </c>
      <c r="E394" s="385" t="str">
        <f>+VLOOKUP(C394,[2]Hoja1!$A$2:$C$13,3,FALSE)</f>
        <v>huascar.nova@economiayfinanzas.gob.bo</v>
      </c>
      <c r="F394" s="281" t="s">
        <v>1502</v>
      </c>
    </row>
    <row r="395" spans="1:6">
      <c r="A395" s="285">
        <v>1435</v>
      </c>
      <c r="B395" s="286" t="s">
        <v>392</v>
      </c>
      <c r="C395" s="385" t="str">
        <f>+VLOOKUP(A395,'[2]DISTRIBUCIÓN ENTIDAD SEPT. 2023'!$B$8:$G$536,6,FALSE)</f>
        <v>Huascar Nova</v>
      </c>
      <c r="D395" s="385" t="str">
        <f>+VLOOKUP(C395,[2]Hoja1!$A$2:$B$13,2,FALSE)</f>
        <v>2183333 - 1651</v>
      </c>
      <c r="E395" s="385" t="str">
        <f>+VLOOKUP(C395,[2]Hoja1!$A$2:$C$13,3,FALSE)</f>
        <v>huascar.nova@economiayfinanzas.gob.bo</v>
      </c>
      <c r="F395" s="281" t="s">
        <v>1502</v>
      </c>
    </row>
    <row r="396" spans="1:6">
      <c r="A396" s="285">
        <v>1501</v>
      </c>
      <c r="B396" s="286" t="s">
        <v>393</v>
      </c>
      <c r="C396" s="385" t="str">
        <f>+VLOOKUP(A396,'[2]DISTRIBUCIÓN ENTIDAD SEPT. 2023'!$B$8:$G$536,6,FALSE)</f>
        <v>Huascar Nova</v>
      </c>
      <c r="D396" s="385" t="str">
        <f>+VLOOKUP(C396,[2]Hoja1!$A$2:$B$13,2,FALSE)</f>
        <v>2183333 - 1651</v>
      </c>
      <c r="E396" s="385" t="str">
        <f>+VLOOKUP(C396,[2]Hoja1!$A$2:$C$13,3,FALSE)</f>
        <v>huascar.nova@economiayfinanzas.gob.bo</v>
      </c>
      <c r="F396" s="281" t="s">
        <v>1502</v>
      </c>
    </row>
    <row r="397" spans="1:6">
      <c r="A397" s="285">
        <v>1502</v>
      </c>
      <c r="B397" s="286" t="s">
        <v>394</v>
      </c>
      <c r="C397" s="385" t="str">
        <f>+VLOOKUP(A397,'[2]DISTRIBUCIÓN ENTIDAD SEPT. 2023'!$B$8:$G$536,6,FALSE)</f>
        <v>Huascar Nova</v>
      </c>
      <c r="D397" s="385" t="str">
        <f>+VLOOKUP(C397,[2]Hoja1!$A$2:$B$13,2,FALSE)</f>
        <v>2183333 - 1651</v>
      </c>
      <c r="E397" s="385" t="str">
        <f>+VLOOKUP(C397,[2]Hoja1!$A$2:$C$13,3,FALSE)</f>
        <v>huascar.nova@economiayfinanzas.gob.bo</v>
      </c>
      <c r="F397" s="281" t="s">
        <v>1502</v>
      </c>
    </row>
    <row r="398" spans="1:6">
      <c r="A398" s="285">
        <v>1503</v>
      </c>
      <c r="B398" s="286" t="s">
        <v>395</v>
      </c>
      <c r="C398" s="385" t="str">
        <f>+VLOOKUP(A398,'[2]DISTRIBUCIÓN ENTIDAD SEPT. 2023'!$B$8:$G$536,6,FALSE)</f>
        <v>Huascar Nova</v>
      </c>
      <c r="D398" s="385" t="str">
        <f>+VLOOKUP(C398,[2]Hoja1!$A$2:$B$13,2,FALSE)</f>
        <v>2183333 - 1651</v>
      </c>
      <c r="E398" s="385" t="str">
        <f>+VLOOKUP(C398,[2]Hoja1!$A$2:$C$13,3,FALSE)</f>
        <v>huascar.nova@economiayfinanzas.gob.bo</v>
      </c>
      <c r="F398" s="281" t="s">
        <v>1502</v>
      </c>
    </row>
    <row r="399" spans="1:6">
      <c r="A399" s="285">
        <v>1504</v>
      </c>
      <c r="B399" s="286" t="s">
        <v>396</v>
      </c>
      <c r="C399" s="385" t="str">
        <f>+VLOOKUP(A399,'[2]DISTRIBUCIÓN ENTIDAD SEPT. 2023'!$B$8:$G$536,6,FALSE)</f>
        <v>Huascar Nova</v>
      </c>
      <c r="D399" s="385" t="str">
        <f>+VLOOKUP(C399,[2]Hoja1!$A$2:$B$13,2,FALSE)</f>
        <v>2183333 - 1651</v>
      </c>
      <c r="E399" s="385" t="str">
        <f>+VLOOKUP(C399,[2]Hoja1!$A$2:$C$13,3,FALSE)</f>
        <v>huascar.nova@economiayfinanzas.gob.bo</v>
      </c>
      <c r="F399" s="281" t="s">
        <v>1502</v>
      </c>
    </row>
    <row r="400" spans="1:6">
      <c r="A400" s="285">
        <v>1505</v>
      </c>
      <c r="B400" s="286" t="s">
        <v>397</v>
      </c>
      <c r="C400" s="385" t="str">
        <f>+VLOOKUP(A400,'[2]DISTRIBUCIÓN ENTIDAD SEPT. 2023'!$B$8:$G$536,6,FALSE)</f>
        <v>Huascar Nova</v>
      </c>
      <c r="D400" s="385" t="str">
        <f>+VLOOKUP(C400,[2]Hoja1!$A$2:$B$13,2,FALSE)</f>
        <v>2183333 - 1651</v>
      </c>
      <c r="E400" s="385" t="str">
        <f>+VLOOKUP(C400,[2]Hoja1!$A$2:$C$13,3,FALSE)</f>
        <v>huascar.nova@economiayfinanzas.gob.bo</v>
      </c>
      <c r="F400" s="281" t="s">
        <v>1502</v>
      </c>
    </row>
    <row r="401" spans="1:6">
      <c r="A401" s="285">
        <v>1506</v>
      </c>
      <c r="B401" s="286" t="s">
        <v>398</v>
      </c>
      <c r="C401" s="385" t="str">
        <f>+VLOOKUP(A401,'[2]DISTRIBUCIÓN ENTIDAD SEPT. 2023'!$B$8:$G$536,6,FALSE)</f>
        <v>Huascar Nova</v>
      </c>
      <c r="D401" s="385" t="str">
        <f>+VLOOKUP(C401,[2]Hoja1!$A$2:$B$13,2,FALSE)</f>
        <v>2183333 - 1651</v>
      </c>
      <c r="E401" s="385" t="str">
        <f>+VLOOKUP(C401,[2]Hoja1!$A$2:$C$13,3,FALSE)</f>
        <v>huascar.nova@economiayfinanzas.gob.bo</v>
      </c>
      <c r="F401" s="281" t="s">
        <v>1502</v>
      </c>
    </row>
    <row r="402" spans="1:6">
      <c r="A402" s="285">
        <v>1507</v>
      </c>
      <c r="B402" s="286" t="s">
        <v>399</v>
      </c>
      <c r="C402" s="385" t="str">
        <f>+VLOOKUP(A402,'[2]DISTRIBUCIÓN ENTIDAD SEPT. 2023'!$B$8:$G$536,6,FALSE)</f>
        <v>Huascar Nova</v>
      </c>
      <c r="D402" s="385" t="str">
        <f>+VLOOKUP(C402,[2]Hoja1!$A$2:$B$13,2,FALSE)</f>
        <v>2183333 - 1651</v>
      </c>
      <c r="E402" s="385" t="str">
        <f>+VLOOKUP(C402,[2]Hoja1!$A$2:$C$13,3,FALSE)</f>
        <v>huascar.nova@economiayfinanzas.gob.bo</v>
      </c>
      <c r="F402" s="281" t="s">
        <v>1502</v>
      </c>
    </row>
    <row r="403" spans="1:6">
      <c r="A403" s="285">
        <v>1508</v>
      </c>
      <c r="B403" s="286" t="s">
        <v>400</v>
      </c>
      <c r="C403" s="385" t="str">
        <f>+VLOOKUP(A403,'[2]DISTRIBUCIÓN ENTIDAD SEPT. 2023'!$B$8:$G$536,6,FALSE)</f>
        <v>Huascar Nova</v>
      </c>
      <c r="D403" s="385" t="str">
        <f>+VLOOKUP(C403,[2]Hoja1!$A$2:$B$13,2,FALSE)</f>
        <v>2183333 - 1651</v>
      </c>
      <c r="E403" s="385" t="str">
        <f>+VLOOKUP(C403,[2]Hoja1!$A$2:$C$13,3,FALSE)</f>
        <v>huascar.nova@economiayfinanzas.gob.bo</v>
      </c>
      <c r="F403" s="281" t="s">
        <v>1502</v>
      </c>
    </row>
    <row r="404" spans="1:6">
      <c r="A404" s="285">
        <v>1509</v>
      </c>
      <c r="B404" s="286" t="s">
        <v>401</v>
      </c>
      <c r="C404" s="385" t="str">
        <f>+VLOOKUP(A404,'[2]DISTRIBUCIÓN ENTIDAD SEPT. 2023'!$B$8:$G$536,6,FALSE)</f>
        <v>Huascar Nova</v>
      </c>
      <c r="D404" s="385" t="str">
        <f>+VLOOKUP(C404,[2]Hoja1!$A$2:$B$13,2,FALSE)</f>
        <v>2183333 - 1651</v>
      </c>
      <c r="E404" s="385" t="str">
        <f>+VLOOKUP(C404,[2]Hoja1!$A$2:$C$13,3,FALSE)</f>
        <v>huascar.nova@economiayfinanzas.gob.bo</v>
      </c>
      <c r="F404" s="281" t="s">
        <v>1502</v>
      </c>
    </row>
    <row r="405" spans="1:6">
      <c r="A405" s="285">
        <v>1510</v>
      </c>
      <c r="B405" s="286" t="s">
        <v>402</v>
      </c>
      <c r="C405" s="385" t="str">
        <f>+VLOOKUP(A405,'[2]DISTRIBUCIÓN ENTIDAD SEPT. 2023'!$B$8:$G$536,6,FALSE)</f>
        <v>Huascar Nova</v>
      </c>
      <c r="D405" s="385" t="str">
        <f>+VLOOKUP(C405,[2]Hoja1!$A$2:$B$13,2,FALSE)</f>
        <v>2183333 - 1651</v>
      </c>
      <c r="E405" s="385" t="str">
        <f>+VLOOKUP(C405,[2]Hoja1!$A$2:$C$13,3,FALSE)</f>
        <v>huascar.nova@economiayfinanzas.gob.bo</v>
      </c>
      <c r="F405" s="281" t="s">
        <v>1502</v>
      </c>
    </row>
    <row r="406" spans="1:6">
      <c r="A406" s="285">
        <v>1511</v>
      </c>
      <c r="B406" s="286" t="s">
        <v>403</v>
      </c>
      <c r="C406" s="385" t="str">
        <f>+VLOOKUP(A406,'[2]DISTRIBUCIÓN ENTIDAD SEPT. 2023'!$B$8:$G$536,6,FALSE)</f>
        <v>Huascar Nova</v>
      </c>
      <c r="D406" s="385" t="str">
        <f>+VLOOKUP(C406,[2]Hoja1!$A$2:$B$13,2,FALSE)</f>
        <v>2183333 - 1651</v>
      </c>
      <c r="E406" s="385" t="str">
        <f>+VLOOKUP(C406,[2]Hoja1!$A$2:$C$13,3,FALSE)</f>
        <v>huascar.nova@economiayfinanzas.gob.bo</v>
      </c>
      <c r="F406" s="281" t="s">
        <v>1502</v>
      </c>
    </row>
    <row r="407" spans="1:6">
      <c r="A407" s="285">
        <v>1512</v>
      </c>
      <c r="B407" s="286" t="s">
        <v>404</v>
      </c>
      <c r="C407" s="385" t="str">
        <f>+VLOOKUP(A407,'[2]DISTRIBUCIÓN ENTIDAD SEPT. 2023'!$B$8:$G$536,6,FALSE)</f>
        <v>Huascar Nova</v>
      </c>
      <c r="D407" s="385" t="str">
        <f>+VLOOKUP(C407,[2]Hoja1!$A$2:$B$13,2,FALSE)</f>
        <v>2183333 - 1651</v>
      </c>
      <c r="E407" s="385" t="str">
        <f>+VLOOKUP(C407,[2]Hoja1!$A$2:$C$13,3,FALSE)</f>
        <v>huascar.nova@economiayfinanzas.gob.bo</v>
      </c>
      <c r="F407" s="281" t="s">
        <v>1502</v>
      </c>
    </row>
    <row r="408" spans="1:6">
      <c r="A408" s="285">
        <v>1513</v>
      </c>
      <c r="B408" s="286" t="s">
        <v>405</v>
      </c>
      <c r="C408" s="385" t="str">
        <f>+VLOOKUP(A408,'[2]DISTRIBUCIÓN ENTIDAD SEPT. 2023'!$B$8:$G$536,6,FALSE)</f>
        <v>Huascar Nova</v>
      </c>
      <c r="D408" s="385" t="str">
        <f>+VLOOKUP(C408,[2]Hoja1!$A$2:$B$13,2,FALSE)</f>
        <v>2183333 - 1651</v>
      </c>
      <c r="E408" s="385" t="str">
        <f>+VLOOKUP(C408,[2]Hoja1!$A$2:$C$13,3,FALSE)</f>
        <v>huascar.nova@economiayfinanzas.gob.bo</v>
      </c>
      <c r="F408" s="281" t="s">
        <v>1502</v>
      </c>
    </row>
    <row r="409" spans="1:6">
      <c r="A409" s="285">
        <v>1514</v>
      </c>
      <c r="B409" s="286" t="s">
        <v>406</v>
      </c>
      <c r="C409" s="385" t="str">
        <f>+VLOOKUP(A409,'[2]DISTRIBUCIÓN ENTIDAD SEPT. 2023'!$B$8:$G$536,6,FALSE)</f>
        <v>Huascar Nova</v>
      </c>
      <c r="D409" s="385" t="str">
        <f>+VLOOKUP(C409,[2]Hoja1!$A$2:$B$13,2,FALSE)</f>
        <v>2183333 - 1651</v>
      </c>
      <c r="E409" s="385" t="str">
        <f>+VLOOKUP(C409,[2]Hoja1!$A$2:$C$13,3,FALSE)</f>
        <v>huascar.nova@economiayfinanzas.gob.bo</v>
      </c>
      <c r="F409" s="281" t="s">
        <v>1502</v>
      </c>
    </row>
    <row r="410" spans="1:6">
      <c r="A410" s="285">
        <v>1515</v>
      </c>
      <c r="B410" s="286" t="s">
        <v>407</v>
      </c>
      <c r="C410" s="385" t="str">
        <f>+VLOOKUP(A410,'[2]DISTRIBUCIÓN ENTIDAD SEPT. 2023'!$B$8:$G$536,6,FALSE)</f>
        <v>Huascar Nova</v>
      </c>
      <c r="D410" s="385" t="str">
        <f>+VLOOKUP(C410,[2]Hoja1!$A$2:$B$13,2,FALSE)</f>
        <v>2183333 - 1651</v>
      </c>
      <c r="E410" s="385" t="str">
        <f>+VLOOKUP(C410,[2]Hoja1!$A$2:$C$13,3,FALSE)</f>
        <v>huascar.nova@economiayfinanzas.gob.bo</v>
      </c>
      <c r="F410" s="281" t="s">
        <v>1502</v>
      </c>
    </row>
    <row r="411" spans="1:6">
      <c r="A411" s="285">
        <v>1516</v>
      </c>
      <c r="B411" s="286" t="s">
        <v>408</v>
      </c>
      <c r="C411" s="385" t="str">
        <f>+VLOOKUP(A411,'[2]DISTRIBUCIÓN ENTIDAD SEPT. 2023'!$B$8:$G$536,6,FALSE)</f>
        <v>Huascar Nova</v>
      </c>
      <c r="D411" s="385" t="str">
        <f>+VLOOKUP(C411,[2]Hoja1!$A$2:$B$13,2,FALSE)</f>
        <v>2183333 - 1651</v>
      </c>
      <c r="E411" s="385" t="str">
        <f>+VLOOKUP(C411,[2]Hoja1!$A$2:$C$13,3,FALSE)</f>
        <v>huascar.nova@economiayfinanzas.gob.bo</v>
      </c>
      <c r="F411" s="281" t="s">
        <v>1502</v>
      </c>
    </row>
    <row r="412" spans="1:6">
      <c r="A412" s="285">
        <v>1517</v>
      </c>
      <c r="B412" s="286" t="s">
        <v>409</v>
      </c>
      <c r="C412" s="385" t="str">
        <f>+VLOOKUP(A412,'[2]DISTRIBUCIÓN ENTIDAD SEPT. 2023'!$B$8:$G$536,6,FALSE)</f>
        <v>Huascar Nova</v>
      </c>
      <c r="D412" s="385" t="str">
        <f>+VLOOKUP(C412,[2]Hoja1!$A$2:$B$13,2,FALSE)</f>
        <v>2183333 - 1651</v>
      </c>
      <c r="E412" s="385" t="str">
        <f>+VLOOKUP(C412,[2]Hoja1!$A$2:$C$13,3,FALSE)</f>
        <v>huascar.nova@economiayfinanzas.gob.bo</v>
      </c>
      <c r="F412" s="281" t="s">
        <v>1502</v>
      </c>
    </row>
    <row r="413" spans="1:6">
      <c r="A413" s="285">
        <v>1518</v>
      </c>
      <c r="B413" s="286" t="s">
        <v>410</v>
      </c>
      <c r="C413" s="385" t="str">
        <f>+VLOOKUP(A413,'[2]DISTRIBUCIÓN ENTIDAD SEPT. 2023'!$B$8:$G$536,6,FALSE)</f>
        <v>Huascar Nova</v>
      </c>
      <c r="D413" s="385" t="str">
        <f>+VLOOKUP(C413,[2]Hoja1!$A$2:$B$13,2,FALSE)</f>
        <v>2183333 - 1651</v>
      </c>
      <c r="E413" s="385" t="str">
        <f>+VLOOKUP(C413,[2]Hoja1!$A$2:$C$13,3,FALSE)</f>
        <v>huascar.nova@economiayfinanzas.gob.bo</v>
      </c>
      <c r="F413" s="281" t="s">
        <v>1502</v>
      </c>
    </row>
    <row r="414" spans="1:6">
      <c r="A414" s="285">
        <v>1519</v>
      </c>
      <c r="B414" s="286" t="s">
        <v>411</v>
      </c>
      <c r="C414" s="385" t="str">
        <f>+VLOOKUP(A414,'[2]DISTRIBUCIÓN ENTIDAD SEPT. 2023'!$B$8:$G$536,6,FALSE)</f>
        <v>Huascar Nova</v>
      </c>
      <c r="D414" s="385" t="str">
        <f>+VLOOKUP(C414,[2]Hoja1!$A$2:$B$13,2,FALSE)</f>
        <v>2183333 - 1651</v>
      </c>
      <c r="E414" s="385" t="str">
        <f>+VLOOKUP(C414,[2]Hoja1!$A$2:$C$13,3,FALSE)</f>
        <v>huascar.nova@economiayfinanzas.gob.bo</v>
      </c>
      <c r="F414" s="281" t="s">
        <v>1502</v>
      </c>
    </row>
    <row r="415" spans="1:6">
      <c r="A415" s="285">
        <v>1520</v>
      </c>
      <c r="B415" s="286" t="s">
        <v>412</v>
      </c>
      <c r="C415" s="385" t="str">
        <f>+VLOOKUP(A415,'[2]DISTRIBUCIÓN ENTIDAD SEPT. 2023'!$B$8:$G$536,6,FALSE)</f>
        <v>Huascar Nova</v>
      </c>
      <c r="D415" s="385" t="str">
        <f>+VLOOKUP(C415,[2]Hoja1!$A$2:$B$13,2,FALSE)</f>
        <v>2183333 - 1651</v>
      </c>
      <c r="E415" s="385" t="str">
        <f>+VLOOKUP(C415,[2]Hoja1!$A$2:$C$13,3,FALSE)</f>
        <v>huascar.nova@economiayfinanzas.gob.bo</v>
      </c>
      <c r="F415" s="281" t="s">
        <v>1502</v>
      </c>
    </row>
    <row r="416" spans="1:6">
      <c r="A416" s="285">
        <v>1521</v>
      </c>
      <c r="B416" s="286" t="s">
        <v>413</v>
      </c>
      <c r="C416" s="385" t="str">
        <f>+VLOOKUP(A416,'[2]DISTRIBUCIÓN ENTIDAD SEPT. 2023'!$B$8:$G$536,6,FALSE)</f>
        <v>Huascar Nova</v>
      </c>
      <c r="D416" s="385" t="str">
        <f>+VLOOKUP(C416,[2]Hoja1!$A$2:$B$13,2,FALSE)</f>
        <v>2183333 - 1651</v>
      </c>
      <c r="E416" s="385" t="str">
        <f>+VLOOKUP(C416,[2]Hoja1!$A$2:$C$13,3,FALSE)</f>
        <v>huascar.nova@economiayfinanzas.gob.bo</v>
      </c>
      <c r="F416" s="281" t="s">
        <v>1502</v>
      </c>
    </row>
    <row r="417" spans="1:6">
      <c r="A417" s="285">
        <v>1522</v>
      </c>
      <c r="B417" s="286" t="s">
        <v>414</v>
      </c>
      <c r="C417" s="385" t="str">
        <f>+VLOOKUP(A417,'[2]DISTRIBUCIÓN ENTIDAD SEPT. 2023'!$B$8:$G$536,6,FALSE)</f>
        <v>Huascar Nova</v>
      </c>
      <c r="D417" s="385" t="str">
        <f>+VLOOKUP(C417,[2]Hoja1!$A$2:$B$13,2,FALSE)</f>
        <v>2183333 - 1651</v>
      </c>
      <c r="E417" s="385" t="str">
        <f>+VLOOKUP(C417,[2]Hoja1!$A$2:$C$13,3,FALSE)</f>
        <v>huascar.nova@economiayfinanzas.gob.bo</v>
      </c>
      <c r="F417" s="281" t="s">
        <v>1502</v>
      </c>
    </row>
    <row r="418" spans="1:6">
      <c r="A418" s="285">
        <v>1523</v>
      </c>
      <c r="B418" s="286" t="s">
        <v>415</v>
      </c>
      <c r="C418" s="385" t="str">
        <f>+VLOOKUP(A418,'[2]DISTRIBUCIÓN ENTIDAD SEPT. 2023'!$B$8:$G$536,6,FALSE)</f>
        <v>Huascar Nova</v>
      </c>
      <c r="D418" s="385" t="str">
        <f>+VLOOKUP(C418,[2]Hoja1!$A$2:$B$13,2,FALSE)</f>
        <v>2183333 - 1651</v>
      </c>
      <c r="E418" s="385" t="str">
        <f>+VLOOKUP(C418,[2]Hoja1!$A$2:$C$13,3,FALSE)</f>
        <v>huascar.nova@economiayfinanzas.gob.bo</v>
      </c>
      <c r="F418" s="281" t="s">
        <v>1502</v>
      </c>
    </row>
    <row r="419" spans="1:6">
      <c r="A419" s="285">
        <v>1524</v>
      </c>
      <c r="B419" s="286" t="s">
        <v>416</v>
      </c>
      <c r="C419" s="385" t="str">
        <f>+VLOOKUP(A419,'[2]DISTRIBUCIÓN ENTIDAD SEPT. 2023'!$B$8:$G$536,6,FALSE)</f>
        <v>Huascar Nova</v>
      </c>
      <c r="D419" s="385" t="str">
        <f>+VLOOKUP(C419,[2]Hoja1!$A$2:$B$13,2,FALSE)</f>
        <v>2183333 - 1651</v>
      </c>
      <c r="E419" s="385" t="str">
        <f>+VLOOKUP(C419,[2]Hoja1!$A$2:$C$13,3,FALSE)</f>
        <v>huascar.nova@economiayfinanzas.gob.bo</v>
      </c>
      <c r="F419" s="281" t="s">
        <v>1502</v>
      </c>
    </row>
    <row r="420" spans="1:6">
      <c r="A420" s="285">
        <v>1525</v>
      </c>
      <c r="B420" s="286" t="s">
        <v>417</v>
      </c>
      <c r="C420" s="385" t="str">
        <f>+VLOOKUP(A420,'[2]DISTRIBUCIÓN ENTIDAD SEPT. 2023'!$B$8:$G$536,6,FALSE)</f>
        <v>Huascar Nova</v>
      </c>
      <c r="D420" s="385" t="str">
        <f>+VLOOKUP(C420,[2]Hoja1!$A$2:$B$13,2,FALSE)</f>
        <v>2183333 - 1651</v>
      </c>
      <c r="E420" s="385" t="str">
        <f>+VLOOKUP(C420,[2]Hoja1!$A$2:$C$13,3,FALSE)</f>
        <v>huascar.nova@economiayfinanzas.gob.bo</v>
      </c>
      <c r="F420" s="281" t="s">
        <v>1502</v>
      </c>
    </row>
    <row r="421" spans="1:6">
      <c r="A421" s="285">
        <v>1526</v>
      </c>
      <c r="B421" s="286" t="s">
        <v>418</v>
      </c>
      <c r="C421" s="385" t="str">
        <f>+VLOOKUP(A421,'[2]DISTRIBUCIÓN ENTIDAD SEPT. 2023'!$B$8:$G$536,6,FALSE)</f>
        <v>Huascar Nova</v>
      </c>
      <c r="D421" s="385" t="str">
        <f>+VLOOKUP(C421,[2]Hoja1!$A$2:$B$13,2,FALSE)</f>
        <v>2183333 - 1651</v>
      </c>
      <c r="E421" s="385" t="str">
        <f>+VLOOKUP(C421,[2]Hoja1!$A$2:$C$13,3,FALSE)</f>
        <v>huascar.nova@economiayfinanzas.gob.bo</v>
      </c>
      <c r="F421" s="281" t="s">
        <v>1502</v>
      </c>
    </row>
    <row r="422" spans="1:6">
      <c r="A422" s="285">
        <v>1527</v>
      </c>
      <c r="B422" s="286" t="s">
        <v>419</v>
      </c>
      <c r="C422" s="385" t="str">
        <f>+VLOOKUP(A422,'[2]DISTRIBUCIÓN ENTIDAD SEPT. 2023'!$B$8:$G$536,6,FALSE)</f>
        <v>Huascar Nova</v>
      </c>
      <c r="D422" s="385" t="str">
        <f>+VLOOKUP(C422,[2]Hoja1!$A$2:$B$13,2,FALSE)</f>
        <v>2183333 - 1651</v>
      </c>
      <c r="E422" s="385" t="str">
        <f>+VLOOKUP(C422,[2]Hoja1!$A$2:$C$13,3,FALSE)</f>
        <v>huascar.nova@economiayfinanzas.gob.bo</v>
      </c>
      <c r="F422" s="281" t="s">
        <v>1502</v>
      </c>
    </row>
    <row r="423" spans="1:6">
      <c r="A423" s="285">
        <v>1528</v>
      </c>
      <c r="B423" s="286" t="s">
        <v>420</v>
      </c>
      <c r="C423" s="385" t="str">
        <f>+VLOOKUP(A423,'[2]DISTRIBUCIÓN ENTIDAD SEPT. 2023'!$B$8:$G$536,6,FALSE)</f>
        <v>Huascar Nova</v>
      </c>
      <c r="D423" s="385" t="str">
        <f>+VLOOKUP(C423,[2]Hoja1!$A$2:$B$13,2,FALSE)</f>
        <v>2183333 - 1651</v>
      </c>
      <c r="E423" s="385" t="str">
        <f>+VLOOKUP(C423,[2]Hoja1!$A$2:$C$13,3,FALSE)</f>
        <v>huascar.nova@economiayfinanzas.gob.bo</v>
      </c>
      <c r="F423" s="281" t="s">
        <v>1502</v>
      </c>
    </row>
    <row r="424" spans="1:6">
      <c r="A424" s="285">
        <v>1529</v>
      </c>
      <c r="B424" s="286" t="s">
        <v>421</v>
      </c>
      <c r="C424" s="385" t="str">
        <f>+VLOOKUP(A424,'[2]DISTRIBUCIÓN ENTIDAD SEPT. 2023'!$B$8:$G$536,6,FALSE)</f>
        <v>Huascar Nova</v>
      </c>
      <c r="D424" s="385" t="str">
        <f>+VLOOKUP(C424,[2]Hoja1!$A$2:$B$13,2,FALSE)</f>
        <v>2183333 - 1651</v>
      </c>
      <c r="E424" s="385" t="str">
        <f>+VLOOKUP(C424,[2]Hoja1!$A$2:$C$13,3,FALSE)</f>
        <v>huascar.nova@economiayfinanzas.gob.bo</v>
      </c>
      <c r="F424" s="281" t="s">
        <v>1502</v>
      </c>
    </row>
    <row r="425" spans="1:6">
      <c r="A425" s="285">
        <v>1530</v>
      </c>
      <c r="B425" s="286" t="s">
        <v>422</v>
      </c>
      <c r="C425" s="385" t="str">
        <f>+VLOOKUP(A425,'[2]DISTRIBUCIÓN ENTIDAD SEPT. 2023'!$B$8:$G$536,6,FALSE)</f>
        <v>Huascar Nova</v>
      </c>
      <c r="D425" s="385" t="str">
        <f>+VLOOKUP(C425,[2]Hoja1!$A$2:$B$13,2,FALSE)</f>
        <v>2183333 - 1651</v>
      </c>
      <c r="E425" s="385" t="str">
        <f>+VLOOKUP(C425,[2]Hoja1!$A$2:$C$13,3,FALSE)</f>
        <v>huascar.nova@economiayfinanzas.gob.bo</v>
      </c>
      <c r="F425" s="281" t="s">
        <v>1502</v>
      </c>
    </row>
    <row r="426" spans="1:6">
      <c r="A426" s="285">
        <v>1531</v>
      </c>
      <c r="B426" s="286" t="s">
        <v>423</v>
      </c>
      <c r="C426" s="385" t="str">
        <f>+VLOOKUP(A426,'[2]DISTRIBUCIÓN ENTIDAD SEPT. 2023'!$B$8:$G$536,6,FALSE)</f>
        <v>Huascar Nova</v>
      </c>
      <c r="D426" s="385" t="str">
        <f>+VLOOKUP(C426,[2]Hoja1!$A$2:$B$13,2,FALSE)</f>
        <v>2183333 - 1651</v>
      </c>
      <c r="E426" s="385" t="str">
        <f>+VLOOKUP(C426,[2]Hoja1!$A$2:$C$13,3,FALSE)</f>
        <v>huascar.nova@economiayfinanzas.gob.bo</v>
      </c>
      <c r="F426" s="281" t="s">
        <v>1502</v>
      </c>
    </row>
    <row r="427" spans="1:6">
      <c r="A427" s="285">
        <v>1532</v>
      </c>
      <c r="B427" s="286" t="s">
        <v>424</v>
      </c>
      <c r="C427" s="385" t="str">
        <f>+VLOOKUP(A427,'[2]DISTRIBUCIÓN ENTIDAD SEPT. 2023'!$B$8:$G$536,6,FALSE)</f>
        <v>Huascar Nova</v>
      </c>
      <c r="D427" s="385" t="str">
        <f>+VLOOKUP(C427,[2]Hoja1!$A$2:$B$13,2,FALSE)</f>
        <v>2183333 - 1651</v>
      </c>
      <c r="E427" s="385" t="str">
        <f>+VLOOKUP(C427,[2]Hoja1!$A$2:$C$13,3,FALSE)</f>
        <v>huascar.nova@economiayfinanzas.gob.bo</v>
      </c>
      <c r="F427" s="281" t="s">
        <v>1502</v>
      </c>
    </row>
    <row r="428" spans="1:6">
      <c r="A428" s="285">
        <v>1533</v>
      </c>
      <c r="B428" s="286" t="s">
        <v>425</v>
      </c>
      <c r="C428" s="385" t="str">
        <f>+VLOOKUP(A428,'[2]DISTRIBUCIÓN ENTIDAD SEPT. 2023'!$B$8:$G$536,6,FALSE)</f>
        <v>Huascar Nova</v>
      </c>
      <c r="D428" s="385" t="str">
        <f>+VLOOKUP(C428,[2]Hoja1!$A$2:$B$13,2,FALSE)</f>
        <v>2183333 - 1651</v>
      </c>
      <c r="E428" s="385" t="str">
        <f>+VLOOKUP(C428,[2]Hoja1!$A$2:$C$13,3,FALSE)</f>
        <v>huascar.nova@economiayfinanzas.gob.bo</v>
      </c>
      <c r="F428" s="281" t="s">
        <v>1502</v>
      </c>
    </row>
    <row r="429" spans="1:6">
      <c r="A429" s="285">
        <v>1534</v>
      </c>
      <c r="B429" s="286" t="s">
        <v>426</v>
      </c>
      <c r="C429" s="385" t="str">
        <f>+VLOOKUP(A429,'[2]DISTRIBUCIÓN ENTIDAD SEPT. 2023'!$B$8:$G$536,6,FALSE)</f>
        <v>Huascar Nova</v>
      </c>
      <c r="D429" s="385" t="str">
        <f>+VLOOKUP(C429,[2]Hoja1!$A$2:$B$13,2,FALSE)</f>
        <v>2183333 - 1651</v>
      </c>
      <c r="E429" s="385" t="str">
        <f>+VLOOKUP(C429,[2]Hoja1!$A$2:$C$13,3,FALSE)</f>
        <v>huascar.nova@economiayfinanzas.gob.bo</v>
      </c>
      <c r="F429" s="281" t="s">
        <v>1502</v>
      </c>
    </row>
    <row r="430" spans="1:6">
      <c r="A430" s="285">
        <v>1535</v>
      </c>
      <c r="B430" s="286" t="s">
        <v>427</v>
      </c>
      <c r="C430" s="385" t="str">
        <f>+VLOOKUP(A430,'[2]DISTRIBUCIÓN ENTIDAD SEPT. 2023'!$B$8:$G$536,6,FALSE)</f>
        <v>Huascar Nova</v>
      </c>
      <c r="D430" s="385" t="str">
        <f>+VLOOKUP(C430,[2]Hoja1!$A$2:$B$13,2,FALSE)</f>
        <v>2183333 - 1651</v>
      </c>
      <c r="E430" s="385" t="str">
        <f>+VLOOKUP(C430,[2]Hoja1!$A$2:$C$13,3,FALSE)</f>
        <v>huascar.nova@economiayfinanzas.gob.bo</v>
      </c>
      <c r="F430" s="281" t="s">
        <v>1502</v>
      </c>
    </row>
    <row r="431" spans="1:6">
      <c r="A431" s="285">
        <v>1536</v>
      </c>
      <c r="B431" s="286" t="s">
        <v>428</v>
      </c>
      <c r="C431" s="385" t="str">
        <f>+VLOOKUP(A431,'[2]DISTRIBUCIÓN ENTIDAD SEPT. 2023'!$B$8:$G$536,6,FALSE)</f>
        <v>Huascar Nova</v>
      </c>
      <c r="D431" s="385" t="str">
        <f>+VLOOKUP(C431,[2]Hoja1!$A$2:$B$13,2,FALSE)</f>
        <v>2183333 - 1651</v>
      </c>
      <c r="E431" s="385" t="str">
        <f>+VLOOKUP(C431,[2]Hoja1!$A$2:$C$13,3,FALSE)</f>
        <v>huascar.nova@economiayfinanzas.gob.bo</v>
      </c>
      <c r="F431" s="281" t="s">
        <v>1502</v>
      </c>
    </row>
    <row r="432" spans="1:6">
      <c r="A432" s="285">
        <v>1537</v>
      </c>
      <c r="B432" s="286" t="s">
        <v>429</v>
      </c>
      <c r="C432" s="385" t="str">
        <f>+VLOOKUP(A432,'[2]DISTRIBUCIÓN ENTIDAD SEPT. 2023'!$B$8:$G$536,6,FALSE)</f>
        <v>Huascar Nova</v>
      </c>
      <c r="D432" s="385" t="str">
        <f>+VLOOKUP(C432,[2]Hoja1!$A$2:$B$13,2,FALSE)</f>
        <v>2183333 - 1651</v>
      </c>
      <c r="E432" s="385" t="str">
        <f>+VLOOKUP(C432,[2]Hoja1!$A$2:$C$13,3,FALSE)</f>
        <v>huascar.nova@economiayfinanzas.gob.bo</v>
      </c>
      <c r="F432" s="281" t="s">
        <v>1502</v>
      </c>
    </row>
    <row r="433" spans="1:6">
      <c r="A433" s="285">
        <v>1538</v>
      </c>
      <c r="B433" s="286" t="s">
        <v>430</v>
      </c>
      <c r="C433" s="385" t="str">
        <f>+VLOOKUP(A433,'[2]DISTRIBUCIÓN ENTIDAD SEPT. 2023'!$B$8:$G$536,6,FALSE)</f>
        <v>Huascar Nova</v>
      </c>
      <c r="D433" s="385" t="str">
        <f>+VLOOKUP(C433,[2]Hoja1!$A$2:$B$13,2,FALSE)</f>
        <v>2183333 - 1651</v>
      </c>
      <c r="E433" s="385" t="str">
        <f>+VLOOKUP(C433,[2]Hoja1!$A$2:$C$13,3,FALSE)</f>
        <v>huascar.nova@economiayfinanzas.gob.bo</v>
      </c>
      <c r="F433" s="281" t="s">
        <v>1502</v>
      </c>
    </row>
    <row r="434" spans="1:6">
      <c r="A434" s="285">
        <v>1539</v>
      </c>
      <c r="B434" s="286" t="s">
        <v>431</v>
      </c>
      <c r="C434" s="385" t="str">
        <f>+VLOOKUP(A434,'[2]DISTRIBUCIÓN ENTIDAD SEPT. 2023'!$B$8:$G$536,6,FALSE)</f>
        <v>Huascar Nova</v>
      </c>
      <c r="D434" s="385" t="str">
        <f>+VLOOKUP(C434,[2]Hoja1!$A$2:$B$13,2,FALSE)</f>
        <v>2183333 - 1651</v>
      </c>
      <c r="E434" s="385" t="str">
        <f>+VLOOKUP(C434,[2]Hoja1!$A$2:$C$13,3,FALSE)</f>
        <v>huascar.nova@economiayfinanzas.gob.bo</v>
      </c>
      <c r="F434" s="281" t="s">
        <v>1502</v>
      </c>
    </row>
    <row r="435" spans="1:6">
      <c r="A435" s="285">
        <v>1540</v>
      </c>
      <c r="B435" s="286" t="s">
        <v>1250</v>
      </c>
      <c r="C435" s="385" t="str">
        <f>+VLOOKUP(A435,'[2]DISTRIBUCIÓN ENTIDAD SEPT. 2023'!$B$8:$G$536,6,FALSE)</f>
        <v>Huascar Nova</v>
      </c>
      <c r="D435" s="385" t="str">
        <f>+VLOOKUP(C435,[2]Hoja1!$A$2:$B$13,2,FALSE)</f>
        <v>2183333 - 1651</v>
      </c>
      <c r="E435" s="385" t="str">
        <f>+VLOOKUP(C435,[2]Hoja1!$A$2:$C$13,3,FALSE)</f>
        <v>huascar.nova@economiayfinanzas.gob.bo</v>
      </c>
      <c r="F435" s="281" t="s">
        <v>1502</v>
      </c>
    </row>
    <row r="436" spans="1:6">
      <c r="A436" s="285">
        <v>1601</v>
      </c>
      <c r="B436" s="286" t="s">
        <v>432</v>
      </c>
      <c r="C436" s="385" t="str">
        <f>+VLOOKUP(A436,'[2]DISTRIBUCIÓN ENTIDAD SEPT. 2023'!$B$8:$G$536,6,FALSE)</f>
        <v>Huascar Nova</v>
      </c>
      <c r="D436" s="385" t="str">
        <f>+VLOOKUP(C436,[2]Hoja1!$A$2:$B$13,2,FALSE)</f>
        <v>2183333 - 1651</v>
      </c>
      <c r="E436" s="385" t="str">
        <f>+VLOOKUP(C436,[2]Hoja1!$A$2:$C$13,3,FALSE)</f>
        <v>huascar.nova@economiayfinanzas.gob.bo</v>
      </c>
      <c r="F436" s="281" t="s">
        <v>1502</v>
      </c>
    </row>
    <row r="437" spans="1:6">
      <c r="A437" s="285">
        <v>1602</v>
      </c>
      <c r="B437" s="286" t="s">
        <v>433</v>
      </c>
      <c r="C437" s="385" t="str">
        <f>+VLOOKUP(A437,'[2]DISTRIBUCIÓN ENTIDAD SEPT. 2023'!$B$8:$G$536,6,FALSE)</f>
        <v>Huascar Nova</v>
      </c>
      <c r="D437" s="385" t="str">
        <f>+VLOOKUP(C437,[2]Hoja1!$A$2:$B$13,2,FALSE)</f>
        <v>2183333 - 1651</v>
      </c>
      <c r="E437" s="385" t="str">
        <f>+VLOOKUP(C437,[2]Hoja1!$A$2:$C$13,3,FALSE)</f>
        <v>huascar.nova@economiayfinanzas.gob.bo</v>
      </c>
      <c r="F437" s="281" t="s">
        <v>1502</v>
      </c>
    </row>
    <row r="438" spans="1:6">
      <c r="A438" s="285">
        <v>1603</v>
      </c>
      <c r="B438" s="286" t="s">
        <v>434</v>
      </c>
      <c r="C438" s="385" t="str">
        <f>+VLOOKUP(A438,'[2]DISTRIBUCIÓN ENTIDAD SEPT. 2023'!$B$8:$G$536,6,FALSE)</f>
        <v>Huascar Nova</v>
      </c>
      <c r="D438" s="385" t="str">
        <f>+VLOOKUP(C438,[2]Hoja1!$A$2:$B$13,2,FALSE)</f>
        <v>2183333 - 1651</v>
      </c>
      <c r="E438" s="385" t="str">
        <f>+VLOOKUP(C438,[2]Hoja1!$A$2:$C$13,3,FALSE)</f>
        <v>huascar.nova@economiayfinanzas.gob.bo</v>
      </c>
      <c r="F438" s="281" t="s">
        <v>1502</v>
      </c>
    </row>
    <row r="439" spans="1:6">
      <c r="A439" s="285">
        <v>1604</v>
      </c>
      <c r="B439" s="286" t="s">
        <v>435</v>
      </c>
      <c r="C439" s="385" t="str">
        <f>+VLOOKUP(A439,'[2]DISTRIBUCIÓN ENTIDAD SEPT. 2023'!$B$8:$G$536,6,FALSE)</f>
        <v>Huascar Nova</v>
      </c>
      <c r="D439" s="385" t="str">
        <f>+VLOOKUP(C439,[2]Hoja1!$A$2:$B$13,2,FALSE)</f>
        <v>2183333 - 1651</v>
      </c>
      <c r="E439" s="385" t="str">
        <f>+VLOOKUP(C439,[2]Hoja1!$A$2:$C$13,3,FALSE)</f>
        <v>huascar.nova@economiayfinanzas.gob.bo</v>
      </c>
      <c r="F439" s="281" t="s">
        <v>1502</v>
      </c>
    </row>
    <row r="440" spans="1:6">
      <c r="A440" s="285">
        <v>1605</v>
      </c>
      <c r="B440" s="286" t="s">
        <v>436</v>
      </c>
      <c r="C440" s="385" t="str">
        <f>+VLOOKUP(A440,'[2]DISTRIBUCIÓN ENTIDAD SEPT. 2023'!$B$8:$G$536,6,FALSE)</f>
        <v>Huascar Nova</v>
      </c>
      <c r="D440" s="385" t="str">
        <f>+VLOOKUP(C440,[2]Hoja1!$A$2:$B$13,2,FALSE)</f>
        <v>2183333 - 1651</v>
      </c>
      <c r="E440" s="385" t="str">
        <f>+VLOOKUP(C440,[2]Hoja1!$A$2:$C$13,3,FALSE)</f>
        <v>huascar.nova@economiayfinanzas.gob.bo</v>
      </c>
      <c r="F440" s="281" t="s">
        <v>1502</v>
      </c>
    </row>
    <row r="441" spans="1:6">
      <c r="A441" s="285">
        <v>1606</v>
      </c>
      <c r="B441" s="286" t="s">
        <v>437</v>
      </c>
      <c r="C441" s="385" t="str">
        <f>+VLOOKUP(A441,'[2]DISTRIBUCIÓN ENTIDAD SEPT. 2023'!$B$8:$G$536,6,FALSE)</f>
        <v>Huascar Nova</v>
      </c>
      <c r="D441" s="385" t="str">
        <f>+VLOOKUP(C441,[2]Hoja1!$A$2:$B$13,2,FALSE)</f>
        <v>2183333 - 1651</v>
      </c>
      <c r="E441" s="385" t="str">
        <f>+VLOOKUP(C441,[2]Hoja1!$A$2:$C$13,3,FALSE)</f>
        <v>huascar.nova@economiayfinanzas.gob.bo</v>
      </c>
      <c r="F441" s="281" t="s">
        <v>1502</v>
      </c>
    </row>
    <row r="442" spans="1:6">
      <c r="A442" s="285">
        <v>1607</v>
      </c>
      <c r="B442" s="286" t="s">
        <v>438</v>
      </c>
      <c r="C442" s="385" t="str">
        <f>+VLOOKUP(A442,'[2]DISTRIBUCIÓN ENTIDAD SEPT. 2023'!$B$8:$G$536,6,FALSE)</f>
        <v>Huascar Nova</v>
      </c>
      <c r="D442" s="385" t="str">
        <f>+VLOOKUP(C442,[2]Hoja1!$A$2:$B$13,2,FALSE)</f>
        <v>2183333 - 1651</v>
      </c>
      <c r="E442" s="385" t="str">
        <f>+VLOOKUP(C442,[2]Hoja1!$A$2:$C$13,3,FALSE)</f>
        <v>huascar.nova@economiayfinanzas.gob.bo</v>
      </c>
      <c r="F442" s="281" t="s">
        <v>1502</v>
      </c>
    </row>
    <row r="443" spans="1:6">
      <c r="A443" s="285">
        <v>1608</v>
      </c>
      <c r="B443" s="286" t="s">
        <v>439</v>
      </c>
      <c r="C443" s="385" t="str">
        <f>+VLOOKUP(A443,'[2]DISTRIBUCIÓN ENTIDAD SEPT. 2023'!$B$8:$G$536,6,FALSE)</f>
        <v>Huascar Nova</v>
      </c>
      <c r="D443" s="385" t="str">
        <f>+VLOOKUP(C443,[2]Hoja1!$A$2:$B$13,2,FALSE)</f>
        <v>2183333 - 1651</v>
      </c>
      <c r="E443" s="385" t="str">
        <f>+VLOOKUP(C443,[2]Hoja1!$A$2:$C$13,3,FALSE)</f>
        <v>huascar.nova@economiayfinanzas.gob.bo</v>
      </c>
      <c r="F443" s="281" t="s">
        <v>1502</v>
      </c>
    </row>
    <row r="444" spans="1:6">
      <c r="A444" s="285">
        <v>1609</v>
      </c>
      <c r="B444" s="286" t="s">
        <v>440</v>
      </c>
      <c r="C444" s="385" t="str">
        <f>+VLOOKUP(A444,'[2]DISTRIBUCIÓN ENTIDAD SEPT. 2023'!$B$8:$G$536,6,FALSE)</f>
        <v>Huascar Nova</v>
      </c>
      <c r="D444" s="385" t="str">
        <f>+VLOOKUP(C444,[2]Hoja1!$A$2:$B$13,2,FALSE)</f>
        <v>2183333 - 1651</v>
      </c>
      <c r="E444" s="385" t="str">
        <f>+VLOOKUP(C444,[2]Hoja1!$A$2:$C$13,3,FALSE)</f>
        <v>huascar.nova@economiayfinanzas.gob.bo</v>
      </c>
      <c r="F444" s="281" t="s">
        <v>1502</v>
      </c>
    </row>
    <row r="445" spans="1:6">
      <c r="A445" s="285">
        <v>1610</v>
      </c>
      <c r="B445" s="286" t="s">
        <v>1381</v>
      </c>
      <c r="C445" s="385" t="str">
        <f>+VLOOKUP(A445,'[2]DISTRIBUCIÓN ENTIDAD SEPT. 2023'!$B$8:$G$536,6,FALSE)</f>
        <v>Huascar Nova</v>
      </c>
      <c r="D445" s="385" t="str">
        <f>+VLOOKUP(C445,[2]Hoja1!$A$2:$B$13,2,FALSE)</f>
        <v>2183333 - 1651</v>
      </c>
      <c r="E445" s="385" t="str">
        <f>+VLOOKUP(C445,[2]Hoja1!$A$2:$C$13,3,FALSE)</f>
        <v>huascar.nova@economiayfinanzas.gob.bo</v>
      </c>
      <c r="F445" s="281" t="s">
        <v>1502</v>
      </c>
    </row>
    <row r="446" spans="1:6">
      <c r="A446" s="285">
        <v>1611</v>
      </c>
      <c r="B446" s="286" t="s">
        <v>441</v>
      </c>
      <c r="C446" s="385" t="str">
        <f>+VLOOKUP(A446,'[2]DISTRIBUCIÓN ENTIDAD SEPT. 2023'!$B$8:$G$536,6,FALSE)</f>
        <v>Huascar Nova</v>
      </c>
      <c r="D446" s="385" t="str">
        <f>+VLOOKUP(C446,[2]Hoja1!$A$2:$B$13,2,FALSE)</f>
        <v>2183333 - 1651</v>
      </c>
      <c r="E446" s="385" t="str">
        <f>+VLOOKUP(C446,[2]Hoja1!$A$2:$C$13,3,FALSE)</f>
        <v>huascar.nova@economiayfinanzas.gob.bo</v>
      </c>
      <c r="F446" s="281" t="s">
        <v>1502</v>
      </c>
    </row>
    <row r="447" spans="1:6">
      <c r="A447" s="285">
        <v>1701</v>
      </c>
      <c r="B447" s="286" t="s">
        <v>1382</v>
      </c>
      <c r="C447" s="385" t="str">
        <f>+VLOOKUP(A447,'[2]DISTRIBUCIÓN ENTIDAD SEPT. 2023'!$B$8:$G$536,6,FALSE)</f>
        <v>Huascar Nova</v>
      </c>
      <c r="D447" s="385" t="str">
        <f>+VLOOKUP(C447,[2]Hoja1!$A$2:$B$13,2,FALSE)</f>
        <v>2183333 - 1651</v>
      </c>
      <c r="E447" s="385" t="str">
        <f>+VLOOKUP(C447,[2]Hoja1!$A$2:$C$13,3,FALSE)</f>
        <v>huascar.nova@economiayfinanzas.gob.bo</v>
      </c>
      <c r="F447" s="281" t="s">
        <v>1502</v>
      </c>
    </row>
    <row r="448" spans="1:6">
      <c r="A448" s="285">
        <v>1702</v>
      </c>
      <c r="B448" s="286" t="s">
        <v>442</v>
      </c>
      <c r="C448" s="385" t="str">
        <f>+VLOOKUP(A448,'[2]DISTRIBUCIÓN ENTIDAD SEPT. 2023'!$B$8:$G$536,6,FALSE)</f>
        <v>Huascar Nova</v>
      </c>
      <c r="D448" s="385" t="str">
        <f>+VLOOKUP(C448,[2]Hoja1!$A$2:$B$13,2,FALSE)</f>
        <v>2183333 - 1651</v>
      </c>
      <c r="E448" s="385" t="str">
        <f>+VLOOKUP(C448,[2]Hoja1!$A$2:$C$13,3,FALSE)</f>
        <v>huascar.nova@economiayfinanzas.gob.bo</v>
      </c>
      <c r="F448" s="281" t="s">
        <v>1502</v>
      </c>
    </row>
    <row r="449" spans="1:6">
      <c r="A449" s="285">
        <v>1703</v>
      </c>
      <c r="B449" s="286" t="s">
        <v>443</v>
      </c>
      <c r="C449" s="385" t="str">
        <f>+VLOOKUP(A449,'[2]DISTRIBUCIÓN ENTIDAD SEPT. 2023'!$B$8:$G$536,6,FALSE)</f>
        <v>Huascar Nova</v>
      </c>
      <c r="D449" s="385" t="str">
        <f>+VLOOKUP(C449,[2]Hoja1!$A$2:$B$13,2,FALSE)</f>
        <v>2183333 - 1651</v>
      </c>
      <c r="E449" s="385" t="str">
        <f>+VLOOKUP(C449,[2]Hoja1!$A$2:$C$13,3,FALSE)</f>
        <v>huascar.nova@economiayfinanzas.gob.bo</v>
      </c>
      <c r="F449" s="281" t="s">
        <v>1502</v>
      </c>
    </row>
    <row r="450" spans="1:6">
      <c r="A450" s="285">
        <v>1704</v>
      </c>
      <c r="B450" s="286" t="s">
        <v>1383</v>
      </c>
      <c r="C450" s="385" t="str">
        <f>+VLOOKUP(A450,'[2]DISTRIBUCIÓN ENTIDAD SEPT. 2023'!$B$8:$G$536,6,FALSE)</f>
        <v>Huascar Nova</v>
      </c>
      <c r="D450" s="385" t="str">
        <f>+VLOOKUP(C450,[2]Hoja1!$A$2:$B$13,2,FALSE)</f>
        <v>2183333 - 1651</v>
      </c>
      <c r="E450" s="385" t="str">
        <f>+VLOOKUP(C450,[2]Hoja1!$A$2:$C$13,3,FALSE)</f>
        <v>huascar.nova@economiayfinanzas.gob.bo</v>
      </c>
      <c r="F450" s="281" t="s">
        <v>1502</v>
      </c>
    </row>
    <row r="451" spans="1:6">
      <c r="A451" s="285">
        <v>1705</v>
      </c>
      <c r="B451" s="286" t="s">
        <v>1384</v>
      </c>
      <c r="C451" s="385" t="str">
        <f>+VLOOKUP(A451,'[2]DISTRIBUCIÓN ENTIDAD SEPT. 2023'!$B$8:$G$536,6,FALSE)</f>
        <v>Huascar Nova</v>
      </c>
      <c r="D451" s="385" t="str">
        <f>+VLOOKUP(C451,[2]Hoja1!$A$2:$B$13,2,FALSE)</f>
        <v>2183333 - 1651</v>
      </c>
      <c r="E451" s="385" t="str">
        <f>+VLOOKUP(C451,[2]Hoja1!$A$2:$C$13,3,FALSE)</f>
        <v>huascar.nova@economiayfinanzas.gob.bo</v>
      </c>
      <c r="F451" s="281" t="s">
        <v>1502</v>
      </c>
    </row>
    <row r="452" spans="1:6">
      <c r="A452" s="285">
        <v>1706</v>
      </c>
      <c r="B452" s="286" t="s">
        <v>444</v>
      </c>
      <c r="C452" s="385" t="str">
        <f>+VLOOKUP(A452,'[2]DISTRIBUCIÓN ENTIDAD SEPT. 2023'!$B$8:$G$536,6,FALSE)</f>
        <v>Huascar Nova</v>
      </c>
      <c r="D452" s="385" t="str">
        <f>+VLOOKUP(C452,[2]Hoja1!$A$2:$B$13,2,FALSE)</f>
        <v>2183333 - 1651</v>
      </c>
      <c r="E452" s="385" t="str">
        <f>+VLOOKUP(C452,[2]Hoja1!$A$2:$C$13,3,FALSE)</f>
        <v>huascar.nova@economiayfinanzas.gob.bo</v>
      </c>
      <c r="F452" s="281" t="s">
        <v>1502</v>
      </c>
    </row>
    <row r="453" spans="1:6">
      <c r="A453" s="285">
        <v>1707</v>
      </c>
      <c r="B453" s="286" t="s">
        <v>445</v>
      </c>
      <c r="C453" s="385" t="str">
        <f>+VLOOKUP(A453,'[2]DISTRIBUCIÓN ENTIDAD SEPT. 2023'!$B$8:$G$536,6,FALSE)</f>
        <v>Huascar Nova</v>
      </c>
      <c r="D453" s="385" t="str">
        <f>+VLOOKUP(C453,[2]Hoja1!$A$2:$B$13,2,FALSE)</f>
        <v>2183333 - 1651</v>
      </c>
      <c r="E453" s="385" t="str">
        <f>+VLOOKUP(C453,[2]Hoja1!$A$2:$C$13,3,FALSE)</f>
        <v>huascar.nova@economiayfinanzas.gob.bo</v>
      </c>
      <c r="F453" s="281" t="s">
        <v>1502</v>
      </c>
    </row>
    <row r="454" spans="1:6">
      <c r="A454" s="285">
        <v>1708</v>
      </c>
      <c r="B454" s="286" t="s">
        <v>446</v>
      </c>
      <c r="C454" s="385" t="str">
        <f>+VLOOKUP(A454,'[2]DISTRIBUCIÓN ENTIDAD SEPT. 2023'!$B$8:$G$536,6,FALSE)</f>
        <v>Huascar Nova</v>
      </c>
      <c r="D454" s="385" t="str">
        <f>+VLOOKUP(C454,[2]Hoja1!$A$2:$B$13,2,FALSE)</f>
        <v>2183333 - 1651</v>
      </c>
      <c r="E454" s="385" t="str">
        <f>+VLOOKUP(C454,[2]Hoja1!$A$2:$C$13,3,FALSE)</f>
        <v>huascar.nova@economiayfinanzas.gob.bo</v>
      </c>
      <c r="F454" s="281" t="s">
        <v>1502</v>
      </c>
    </row>
    <row r="455" spans="1:6">
      <c r="A455" s="285">
        <v>1709</v>
      </c>
      <c r="B455" s="286" t="s">
        <v>447</v>
      </c>
      <c r="C455" s="385" t="str">
        <f>+VLOOKUP(A455,'[2]DISTRIBUCIÓN ENTIDAD SEPT. 2023'!$B$8:$G$536,6,FALSE)</f>
        <v>Huascar Nova</v>
      </c>
      <c r="D455" s="385" t="str">
        <f>+VLOOKUP(C455,[2]Hoja1!$A$2:$B$13,2,FALSE)</f>
        <v>2183333 - 1651</v>
      </c>
      <c r="E455" s="385" t="str">
        <f>+VLOOKUP(C455,[2]Hoja1!$A$2:$C$13,3,FALSE)</f>
        <v>huascar.nova@economiayfinanzas.gob.bo</v>
      </c>
      <c r="F455" s="281" t="s">
        <v>1502</v>
      </c>
    </row>
    <row r="456" spans="1:6">
      <c r="A456" s="285">
        <v>1710</v>
      </c>
      <c r="B456" s="286" t="s">
        <v>448</v>
      </c>
      <c r="C456" s="385" t="str">
        <f>+VLOOKUP(A456,'[2]DISTRIBUCIÓN ENTIDAD SEPT. 2023'!$B$8:$G$536,6,FALSE)</f>
        <v>Huascar Nova</v>
      </c>
      <c r="D456" s="385" t="str">
        <f>+VLOOKUP(C456,[2]Hoja1!$A$2:$B$13,2,FALSE)</f>
        <v>2183333 - 1651</v>
      </c>
      <c r="E456" s="385" t="str">
        <f>+VLOOKUP(C456,[2]Hoja1!$A$2:$C$13,3,FALSE)</f>
        <v>huascar.nova@economiayfinanzas.gob.bo</v>
      </c>
      <c r="F456" s="281" t="s">
        <v>1502</v>
      </c>
    </row>
    <row r="457" spans="1:6">
      <c r="A457" s="285">
        <v>1711</v>
      </c>
      <c r="B457" s="286" t="s">
        <v>449</v>
      </c>
      <c r="C457" s="385" t="str">
        <f>+VLOOKUP(A457,'[2]DISTRIBUCIÓN ENTIDAD SEPT. 2023'!$B$8:$G$536,6,FALSE)</f>
        <v>Huascar Nova</v>
      </c>
      <c r="D457" s="385" t="str">
        <f>+VLOOKUP(C457,[2]Hoja1!$A$2:$B$13,2,FALSE)</f>
        <v>2183333 - 1651</v>
      </c>
      <c r="E457" s="385" t="str">
        <f>+VLOOKUP(C457,[2]Hoja1!$A$2:$C$13,3,FALSE)</f>
        <v>huascar.nova@economiayfinanzas.gob.bo</v>
      </c>
      <c r="F457" s="281" t="s">
        <v>1502</v>
      </c>
    </row>
    <row r="458" spans="1:6">
      <c r="A458" s="285">
        <v>1712</v>
      </c>
      <c r="B458" s="286" t="s">
        <v>450</v>
      </c>
      <c r="C458" s="385" t="str">
        <f>+VLOOKUP(A458,'[2]DISTRIBUCIÓN ENTIDAD SEPT. 2023'!$B$8:$G$536,6,FALSE)</f>
        <v>Huascar Nova</v>
      </c>
      <c r="D458" s="385" t="str">
        <f>+VLOOKUP(C458,[2]Hoja1!$A$2:$B$13,2,FALSE)</f>
        <v>2183333 - 1651</v>
      </c>
      <c r="E458" s="385" t="str">
        <f>+VLOOKUP(C458,[2]Hoja1!$A$2:$C$13,3,FALSE)</f>
        <v>huascar.nova@economiayfinanzas.gob.bo</v>
      </c>
      <c r="F458" s="281" t="s">
        <v>1502</v>
      </c>
    </row>
    <row r="459" spans="1:6">
      <c r="A459" s="285">
        <v>1713</v>
      </c>
      <c r="B459" s="286" t="s">
        <v>451</v>
      </c>
      <c r="C459" s="385" t="str">
        <f>+VLOOKUP(A459,'[2]DISTRIBUCIÓN ENTIDAD SEPT. 2023'!$B$8:$G$536,6,FALSE)</f>
        <v>Huascar Nova</v>
      </c>
      <c r="D459" s="385" t="str">
        <f>+VLOOKUP(C459,[2]Hoja1!$A$2:$B$13,2,FALSE)</f>
        <v>2183333 - 1651</v>
      </c>
      <c r="E459" s="385" t="str">
        <f>+VLOOKUP(C459,[2]Hoja1!$A$2:$C$13,3,FALSE)</f>
        <v>huascar.nova@economiayfinanzas.gob.bo</v>
      </c>
      <c r="F459" s="281" t="s">
        <v>1502</v>
      </c>
    </row>
    <row r="460" spans="1:6">
      <c r="A460" s="285">
        <v>1714</v>
      </c>
      <c r="B460" s="286" t="s">
        <v>452</v>
      </c>
      <c r="C460" s="385" t="str">
        <f>+VLOOKUP(A460,'[2]DISTRIBUCIÓN ENTIDAD SEPT. 2023'!$B$8:$G$536,6,FALSE)</f>
        <v>Huascar Nova</v>
      </c>
      <c r="D460" s="385" t="str">
        <f>+VLOOKUP(C460,[2]Hoja1!$A$2:$B$13,2,FALSE)</f>
        <v>2183333 - 1651</v>
      </c>
      <c r="E460" s="385" t="str">
        <f>+VLOOKUP(C460,[2]Hoja1!$A$2:$C$13,3,FALSE)</f>
        <v>huascar.nova@economiayfinanzas.gob.bo</v>
      </c>
      <c r="F460" s="281" t="s">
        <v>1502</v>
      </c>
    </row>
    <row r="461" spans="1:6">
      <c r="A461" s="285">
        <v>1715</v>
      </c>
      <c r="B461" s="286" t="s">
        <v>453</v>
      </c>
      <c r="C461" s="385" t="str">
        <f>+VLOOKUP(A461,'[2]DISTRIBUCIÓN ENTIDAD SEPT. 2023'!$B$8:$G$536,6,FALSE)</f>
        <v>Huascar Nova</v>
      </c>
      <c r="D461" s="385" t="str">
        <f>+VLOOKUP(C461,[2]Hoja1!$A$2:$B$13,2,FALSE)</f>
        <v>2183333 - 1651</v>
      </c>
      <c r="E461" s="385" t="str">
        <f>+VLOOKUP(C461,[2]Hoja1!$A$2:$C$13,3,FALSE)</f>
        <v>huascar.nova@economiayfinanzas.gob.bo</v>
      </c>
      <c r="F461" s="281" t="s">
        <v>1502</v>
      </c>
    </row>
    <row r="462" spans="1:6">
      <c r="A462" s="285">
        <v>1716</v>
      </c>
      <c r="B462" s="286" t="s">
        <v>454</v>
      </c>
      <c r="C462" s="385" t="str">
        <f>+VLOOKUP(A462,'[2]DISTRIBUCIÓN ENTIDAD SEPT. 2023'!$B$8:$G$536,6,FALSE)</f>
        <v>Huascar Nova</v>
      </c>
      <c r="D462" s="385" t="str">
        <f>+VLOOKUP(C462,[2]Hoja1!$A$2:$B$13,2,FALSE)</f>
        <v>2183333 - 1651</v>
      </c>
      <c r="E462" s="385" t="str">
        <f>+VLOOKUP(C462,[2]Hoja1!$A$2:$C$13,3,FALSE)</f>
        <v>huascar.nova@economiayfinanzas.gob.bo</v>
      </c>
      <c r="F462" s="281" t="s">
        <v>1502</v>
      </c>
    </row>
    <row r="463" spans="1:6">
      <c r="A463" s="285">
        <v>1717</v>
      </c>
      <c r="B463" s="286" t="s">
        <v>455</v>
      </c>
      <c r="C463" s="385" t="str">
        <f>+VLOOKUP(A463,'[2]DISTRIBUCIÓN ENTIDAD SEPT. 2023'!$B$8:$G$536,6,FALSE)</f>
        <v>Huascar Nova</v>
      </c>
      <c r="D463" s="385" t="str">
        <f>+VLOOKUP(C463,[2]Hoja1!$A$2:$B$13,2,FALSE)</f>
        <v>2183333 - 1651</v>
      </c>
      <c r="E463" s="385" t="str">
        <f>+VLOOKUP(C463,[2]Hoja1!$A$2:$C$13,3,FALSE)</f>
        <v>huascar.nova@economiayfinanzas.gob.bo</v>
      </c>
      <c r="F463" s="281" t="s">
        <v>1502</v>
      </c>
    </row>
    <row r="464" spans="1:6">
      <c r="A464" s="285">
        <v>1718</v>
      </c>
      <c r="B464" s="286" t="s">
        <v>456</v>
      </c>
      <c r="C464" s="385" t="str">
        <f>+VLOOKUP(A464,'[2]DISTRIBUCIÓN ENTIDAD SEPT. 2023'!$B$8:$G$536,6,FALSE)</f>
        <v>Huascar Nova</v>
      </c>
      <c r="D464" s="385" t="str">
        <f>+VLOOKUP(C464,[2]Hoja1!$A$2:$B$13,2,FALSE)</f>
        <v>2183333 - 1651</v>
      </c>
      <c r="E464" s="385" t="str">
        <f>+VLOOKUP(C464,[2]Hoja1!$A$2:$C$13,3,FALSE)</f>
        <v>huascar.nova@economiayfinanzas.gob.bo</v>
      </c>
      <c r="F464" s="281" t="s">
        <v>1502</v>
      </c>
    </row>
    <row r="465" spans="1:6">
      <c r="A465" s="285">
        <v>1720</v>
      </c>
      <c r="B465" s="286" t="s">
        <v>457</v>
      </c>
      <c r="C465" s="385" t="str">
        <f>+VLOOKUP(A465,'[2]DISTRIBUCIÓN ENTIDAD SEPT. 2023'!$B$8:$G$536,6,FALSE)</f>
        <v>Huascar Nova</v>
      </c>
      <c r="D465" s="385" t="str">
        <f>+VLOOKUP(C465,[2]Hoja1!$A$2:$B$13,2,FALSE)</f>
        <v>2183333 - 1651</v>
      </c>
      <c r="E465" s="385" t="str">
        <f>+VLOOKUP(C465,[2]Hoja1!$A$2:$C$13,3,FALSE)</f>
        <v>huascar.nova@economiayfinanzas.gob.bo</v>
      </c>
      <c r="F465" s="281" t="s">
        <v>1502</v>
      </c>
    </row>
    <row r="466" spans="1:6">
      <c r="A466" s="285">
        <v>1721</v>
      </c>
      <c r="B466" s="286" t="s">
        <v>458</v>
      </c>
      <c r="C466" s="385" t="str">
        <f>+VLOOKUP(A466,'[2]DISTRIBUCIÓN ENTIDAD SEPT. 2023'!$B$8:$G$536,6,FALSE)</f>
        <v>Huascar Nova</v>
      </c>
      <c r="D466" s="385" t="str">
        <f>+VLOOKUP(C466,[2]Hoja1!$A$2:$B$13,2,FALSE)</f>
        <v>2183333 - 1651</v>
      </c>
      <c r="E466" s="385" t="str">
        <f>+VLOOKUP(C466,[2]Hoja1!$A$2:$C$13,3,FALSE)</f>
        <v>huascar.nova@economiayfinanzas.gob.bo</v>
      </c>
      <c r="F466" s="281" t="s">
        <v>1502</v>
      </c>
    </row>
    <row r="467" spans="1:6">
      <c r="A467" s="285">
        <v>1722</v>
      </c>
      <c r="B467" s="286" t="s">
        <v>459</v>
      </c>
      <c r="C467" s="385" t="str">
        <f>+VLOOKUP(A467,'[2]DISTRIBUCIÓN ENTIDAD SEPT. 2023'!$B$8:$G$536,6,FALSE)</f>
        <v>Huascar Nova</v>
      </c>
      <c r="D467" s="385" t="str">
        <f>+VLOOKUP(C467,[2]Hoja1!$A$2:$B$13,2,FALSE)</f>
        <v>2183333 - 1651</v>
      </c>
      <c r="E467" s="385" t="str">
        <f>+VLOOKUP(C467,[2]Hoja1!$A$2:$C$13,3,FALSE)</f>
        <v>huascar.nova@economiayfinanzas.gob.bo</v>
      </c>
      <c r="F467" s="281" t="s">
        <v>1502</v>
      </c>
    </row>
    <row r="468" spans="1:6">
      <c r="A468" s="285">
        <v>1723</v>
      </c>
      <c r="B468" s="286" t="s">
        <v>460</v>
      </c>
      <c r="C468" s="385" t="str">
        <f>+VLOOKUP(A468,'[2]DISTRIBUCIÓN ENTIDAD SEPT. 2023'!$B$8:$G$536,6,FALSE)</f>
        <v>Huascar Nova</v>
      </c>
      <c r="D468" s="385" t="str">
        <f>+VLOOKUP(C468,[2]Hoja1!$A$2:$B$13,2,FALSE)</f>
        <v>2183333 - 1651</v>
      </c>
      <c r="E468" s="385" t="str">
        <f>+VLOOKUP(C468,[2]Hoja1!$A$2:$C$13,3,FALSE)</f>
        <v>huascar.nova@economiayfinanzas.gob.bo</v>
      </c>
      <c r="F468" s="281" t="s">
        <v>1502</v>
      </c>
    </row>
    <row r="469" spans="1:6">
      <c r="A469" s="285">
        <v>1724</v>
      </c>
      <c r="B469" s="286" t="s">
        <v>461</v>
      </c>
      <c r="C469" s="385" t="str">
        <f>+VLOOKUP(A469,'[2]DISTRIBUCIÓN ENTIDAD SEPT. 2023'!$B$8:$G$536,6,FALSE)</f>
        <v>Huascar Nova</v>
      </c>
      <c r="D469" s="385" t="str">
        <f>+VLOOKUP(C469,[2]Hoja1!$A$2:$B$13,2,FALSE)</f>
        <v>2183333 - 1651</v>
      </c>
      <c r="E469" s="385" t="str">
        <f>+VLOOKUP(C469,[2]Hoja1!$A$2:$C$13,3,FALSE)</f>
        <v>huascar.nova@economiayfinanzas.gob.bo</v>
      </c>
      <c r="F469" s="281" t="s">
        <v>1502</v>
      </c>
    </row>
    <row r="470" spans="1:6">
      <c r="A470" s="285">
        <v>1725</v>
      </c>
      <c r="B470" s="286" t="s">
        <v>462</v>
      </c>
      <c r="C470" s="385" t="str">
        <f>+VLOOKUP(A470,'[2]DISTRIBUCIÓN ENTIDAD SEPT. 2023'!$B$8:$G$536,6,FALSE)</f>
        <v>Huascar Nova</v>
      </c>
      <c r="D470" s="385" t="str">
        <f>+VLOOKUP(C470,[2]Hoja1!$A$2:$B$13,2,FALSE)</f>
        <v>2183333 - 1651</v>
      </c>
      <c r="E470" s="385" t="str">
        <f>+VLOOKUP(C470,[2]Hoja1!$A$2:$C$13,3,FALSE)</f>
        <v>huascar.nova@economiayfinanzas.gob.bo</v>
      </c>
      <c r="F470" s="281" t="s">
        <v>1502</v>
      </c>
    </row>
    <row r="471" spans="1:6">
      <c r="A471" s="285">
        <v>1726</v>
      </c>
      <c r="B471" s="286" t="s">
        <v>463</v>
      </c>
      <c r="C471" s="385" t="str">
        <f>+VLOOKUP(A471,'[2]DISTRIBUCIÓN ENTIDAD SEPT. 2023'!$B$8:$G$536,6,FALSE)</f>
        <v>Huascar Nova</v>
      </c>
      <c r="D471" s="385" t="str">
        <f>+VLOOKUP(C471,[2]Hoja1!$A$2:$B$13,2,FALSE)</f>
        <v>2183333 - 1651</v>
      </c>
      <c r="E471" s="385" t="str">
        <f>+VLOOKUP(C471,[2]Hoja1!$A$2:$C$13,3,FALSE)</f>
        <v>huascar.nova@economiayfinanzas.gob.bo</v>
      </c>
      <c r="F471" s="281" t="s">
        <v>1502</v>
      </c>
    </row>
    <row r="472" spans="1:6">
      <c r="A472" s="285">
        <v>1727</v>
      </c>
      <c r="B472" s="286" t="s">
        <v>464</v>
      </c>
      <c r="C472" s="385" t="str">
        <f>+VLOOKUP(A472,'[2]DISTRIBUCIÓN ENTIDAD SEPT. 2023'!$B$8:$G$536,6,FALSE)</f>
        <v>Huascar Nova</v>
      </c>
      <c r="D472" s="385" t="str">
        <f>+VLOOKUP(C472,[2]Hoja1!$A$2:$B$13,2,FALSE)</f>
        <v>2183333 - 1651</v>
      </c>
      <c r="E472" s="385" t="str">
        <f>+VLOOKUP(C472,[2]Hoja1!$A$2:$C$13,3,FALSE)</f>
        <v>huascar.nova@economiayfinanzas.gob.bo</v>
      </c>
      <c r="F472" s="281" t="s">
        <v>1502</v>
      </c>
    </row>
    <row r="473" spans="1:6">
      <c r="A473" s="285">
        <v>1728</v>
      </c>
      <c r="B473" s="286" t="s">
        <v>465</v>
      </c>
      <c r="C473" s="385" t="str">
        <f>+VLOOKUP(A473,'[2]DISTRIBUCIÓN ENTIDAD SEPT. 2023'!$B$8:$G$536,6,FALSE)</f>
        <v>Huascar Nova</v>
      </c>
      <c r="D473" s="385" t="str">
        <f>+VLOOKUP(C473,[2]Hoja1!$A$2:$B$13,2,FALSE)</f>
        <v>2183333 - 1651</v>
      </c>
      <c r="E473" s="385" t="str">
        <f>+VLOOKUP(C473,[2]Hoja1!$A$2:$C$13,3,FALSE)</f>
        <v>huascar.nova@economiayfinanzas.gob.bo</v>
      </c>
      <c r="F473" s="281" t="s">
        <v>1502</v>
      </c>
    </row>
    <row r="474" spans="1:6">
      <c r="A474" s="285">
        <v>1729</v>
      </c>
      <c r="B474" s="286" t="s">
        <v>466</v>
      </c>
      <c r="C474" s="385" t="str">
        <f>+VLOOKUP(A474,'[2]DISTRIBUCIÓN ENTIDAD SEPT. 2023'!$B$8:$G$536,6,FALSE)</f>
        <v>Huascar Nova</v>
      </c>
      <c r="D474" s="385" t="str">
        <f>+VLOOKUP(C474,[2]Hoja1!$A$2:$B$13,2,FALSE)</f>
        <v>2183333 - 1651</v>
      </c>
      <c r="E474" s="385" t="str">
        <f>+VLOOKUP(C474,[2]Hoja1!$A$2:$C$13,3,FALSE)</f>
        <v>huascar.nova@economiayfinanzas.gob.bo</v>
      </c>
      <c r="F474" s="281" t="s">
        <v>1502</v>
      </c>
    </row>
    <row r="475" spans="1:6">
      <c r="A475" s="285">
        <v>1730</v>
      </c>
      <c r="B475" s="286" t="s">
        <v>467</v>
      </c>
      <c r="C475" s="385" t="str">
        <f>+VLOOKUP(A475,'[2]DISTRIBUCIÓN ENTIDAD SEPT. 2023'!$B$8:$G$536,6,FALSE)</f>
        <v>Huascar Nova</v>
      </c>
      <c r="D475" s="385" t="str">
        <f>+VLOOKUP(C475,[2]Hoja1!$A$2:$B$13,2,FALSE)</f>
        <v>2183333 - 1651</v>
      </c>
      <c r="E475" s="385" t="str">
        <f>+VLOOKUP(C475,[2]Hoja1!$A$2:$C$13,3,FALSE)</f>
        <v>huascar.nova@economiayfinanzas.gob.bo</v>
      </c>
      <c r="F475" s="281" t="s">
        <v>1502</v>
      </c>
    </row>
    <row r="476" spans="1:6">
      <c r="A476" s="285">
        <v>1731</v>
      </c>
      <c r="B476" s="286" t="s">
        <v>468</v>
      </c>
      <c r="C476" s="385" t="str">
        <f>+VLOOKUP(A476,'[2]DISTRIBUCIÓN ENTIDAD SEPT. 2023'!$B$8:$G$536,6,FALSE)</f>
        <v>Huascar Nova</v>
      </c>
      <c r="D476" s="385" t="str">
        <f>+VLOOKUP(C476,[2]Hoja1!$A$2:$B$13,2,FALSE)</f>
        <v>2183333 - 1651</v>
      </c>
      <c r="E476" s="385" t="str">
        <f>+VLOOKUP(C476,[2]Hoja1!$A$2:$C$13,3,FALSE)</f>
        <v>huascar.nova@economiayfinanzas.gob.bo</v>
      </c>
      <c r="F476" s="281" t="s">
        <v>1502</v>
      </c>
    </row>
    <row r="477" spans="1:6">
      <c r="A477" s="285">
        <v>1732</v>
      </c>
      <c r="B477" s="286" t="s">
        <v>469</v>
      </c>
      <c r="C477" s="385" t="str">
        <f>+VLOOKUP(A477,'[2]DISTRIBUCIÓN ENTIDAD SEPT. 2023'!$B$8:$G$536,6,FALSE)</f>
        <v>Huascar Nova</v>
      </c>
      <c r="D477" s="385" t="str">
        <f>+VLOOKUP(C477,[2]Hoja1!$A$2:$B$13,2,FALSE)</f>
        <v>2183333 - 1651</v>
      </c>
      <c r="E477" s="385" t="str">
        <f>+VLOOKUP(C477,[2]Hoja1!$A$2:$C$13,3,FALSE)</f>
        <v>huascar.nova@economiayfinanzas.gob.bo</v>
      </c>
      <c r="F477" s="281" t="s">
        <v>1502</v>
      </c>
    </row>
    <row r="478" spans="1:6">
      <c r="A478" s="285">
        <v>1733</v>
      </c>
      <c r="B478" s="286" t="s">
        <v>470</v>
      </c>
      <c r="C478" s="385" t="str">
        <f>+VLOOKUP(A478,'[2]DISTRIBUCIÓN ENTIDAD SEPT. 2023'!$B$8:$G$536,6,FALSE)</f>
        <v>Huascar Nova</v>
      </c>
      <c r="D478" s="385" t="str">
        <f>+VLOOKUP(C478,[2]Hoja1!$A$2:$B$13,2,FALSE)</f>
        <v>2183333 - 1651</v>
      </c>
      <c r="E478" s="385" t="str">
        <f>+VLOOKUP(C478,[2]Hoja1!$A$2:$C$13,3,FALSE)</f>
        <v>huascar.nova@economiayfinanzas.gob.bo</v>
      </c>
      <c r="F478" s="281" t="s">
        <v>1502</v>
      </c>
    </row>
    <row r="479" spans="1:6">
      <c r="A479" s="285">
        <v>1734</v>
      </c>
      <c r="B479" s="286" t="s">
        <v>471</v>
      </c>
      <c r="C479" s="385" t="str">
        <f>+VLOOKUP(A479,'[2]DISTRIBUCIÓN ENTIDAD SEPT. 2023'!$B$8:$G$536,6,FALSE)</f>
        <v>Huascar Nova</v>
      </c>
      <c r="D479" s="385" t="str">
        <f>+VLOOKUP(C479,[2]Hoja1!$A$2:$B$13,2,FALSE)</f>
        <v>2183333 - 1651</v>
      </c>
      <c r="E479" s="385" t="str">
        <f>+VLOOKUP(C479,[2]Hoja1!$A$2:$C$13,3,FALSE)</f>
        <v>huascar.nova@economiayfinanzas.gob.bo</v>
      </c>
      <c r="F479" s="281" t="s">
        <v>1502</v>
      </c>
    </row>
    <row r="480" spans="1:6">
      <c r="A480" s="285">
        <v>1735</v>
      </c>
      <c r="B480" s="286" t="s">
        <v>472</v>
      </c>
      <c r="C480" s="385" t="str">
        <f>+VLOOKUP(A480,'[2]DISTRIBUCIÓN ENTIDAD SEPT. 2023'!$B$8:$G$536,6,FALSE)</f>
        <v>Huascar Nova</v>
      </c>
      <c r="D480" s="385" t="str">
        <f>+VLOOKUP(C480,[2]Hoja1!$A$2:$B$13,2,FALSE)</f>
        <v>2183333 - 1651</v>
      </c>
      <c r="E480" s="385" t="str">
        <f>+VLOOKUP(C480,[2]Hoja1!$A$2:$C$13,3,FALSE)</f>
        <v>huascar.nova@economiayfinanzas.gob.bo</v>
      </c>
      <c r="F480" s="281" t="s">
        <v>1502</v>
      </c>
    </row>
    <row r="481" spans="1:6">
      <c r="A481" s="285">
        <v>1736</v>
      </c>
      <c r="B481" s="286" t="s">
        <v>473</v>
      </c>
      <c r="C481" s="385" t="str">
        <f>+VLOOKUP(A481,'[2]DISTRIBUCIÓN ENTIDAD SEPT. 2023'!$B$8:$G$536,6,FALSE)</f>
        <v>Huascar Nova</v>
      </c>
      <c r="D481" s="385" t="str">
        <f>+VLOOKUP(C481,[2]Hoja1!$A$2:$B$13,2,FALSE)</f>
        <v>2183333 - 1651</v>
      </c>
      <c r="E481" s="385" t="str">
        <f>+VLOOKUP(C481,[2]Hoja1!$A$2:$C$13,3,FALSE)</f>
        <v>huascar.nova@economiayfinanzas.gob.bo</v>
      </c>
      <c r="F481" s="281" t="s">
        <v>1502</v>
      </c>
    </row>
    <row r="482" spans="1:6">
      <c r="A482" s="285">
        <v>1737</v>
      </c>
      <c r="B482" s="286" t="s">
        <v>474</v>
      </c>
      <c r="C482" s="385" t="str">
        <f>+VLOOKUP(A482,'[2]DISTRIBUCIÓN ENTIDAD SEPT. 2023'!$B$8:$G$536,6,FALSE)</f>
        <v>Huascar Nova</v>
      </c>
      <c r="D482" s="385" t="str">
        <f>+VLOOKUP(C482,[2]Hoja1!$A$2:$B$13,2,FALSE)</f>
        <v>2183333 - 1651</v>
      </c>
      <c r="E482" s="385" t="str">
        <f>+VLOOKUP(C482,[2]Hoja1!$A$2:$C$13,3,FALSE)</f>
        <v>huascar.nova@economiayfinanzas.gob.bo</v>
      </c>
      <c r="F482" s="281" t="s">
        <v>1502</v>
      </c>
    </row>
    <row r="483" spans="1:6">
      <c r="A483" s="285">
        <v>1738</v>
      </c>
      <c r="B483" s="286" t="s">
        <v>475</v>
      </c>
      <c r="C483" s="385" t="str">
        <f>+VLOOKUP(A483,'[2]DISTRIBUCIÓN ENTIDAD SEPT. 2023'!$B$8:$G$536,6,FALSE)</f>
        <v>Huascar Nova</v>
      </c>
      <c r="D483" s="385" t="str">
        <f>+VLOOKUP(C483,[2]Hoja1!$A$2:$B$13,2,FALSE)</f>
        <v>2183333 - 1651</v>
      </c>
      <c r="E483" s="385" t="str">
        <f>+VLOOKUP(C483,[2]Hoja1!$A$2:$C$13,3,FALSE)</f>
        <v>huascar.nova@economiayfinanzas.gob.bo</v>
      </c>
      <c r="F483" s="281" t="s">
        <v>1502</v>
      </c>
    </row>
    <row r="484" spans="1:6">
      <c r="A484" s="285">
        <v>1739</v>
      </c>
      <c r="B484" s="286" t="s">
        <v>476</v>
      </c>
      <c r="C484" s="385" t="str">
        <f>+VLOOKUP(A484,'[2]DISTRIBUCIÓN ENTIDAD SEPT. 2023'!$B$8:$G$536,6,FALSE)</f>
        <v>Huascar Nova</v>
      </c>
      <c r="D484" s="385" t="str">
        <f>+VLOOKUP(C484,[2]Hoja1!$A$2:$B$13,2,FALSE)</f>
        <v>2183333 - 1651</v>
      </c>
      <c r="E484" s="385" t="str">
        <f>+VLOOKUP(C484,[2]Hoja1!$A$2:$C$13,3,FALSE)</f>
        <v>huascar.nova@economiayfinanzas.gob.bo</v>
      </c>
      <c r="F484" s="281" t="s">
        <v>1502</v>
      </c>
    </row>
    <row r="485" spans="1:6">
      <c r="A485" s="285">
        <v>1740</v>
      </c>
      <c r="B485" s="286" t="s">
        <v>477</v>
      </c>
      <c r="C485" s="385" t="str">
        <f>+VLOOKUP(A485,'[2]DISTRIBUCIÓN ENTIDAD SEPT. 2023'!$B$8:$G$536,6,FALSE)</f>
        <v>Huascar Nova</v>
      </c>
      <c r="D485" s="385" t="str">
        <f>+VLOOKUP(C485,[2]Hoja1!$A$2:$B$13,2,FALSE)</f>
        <v>2183333 - 1651</v>
      </c>
      <c r="E485" s="385" t="str">
        <f>+VLOOKUP(C485,[2]Hoja1!$A$2:$C$13,3,FALSE)</f>
        <v>huascar.nova@economiayfinanzas.gob.bo</v>
      </c>
      <c r="F485" s="281" t="s">
        <v>1502</v>
      </c>
    </row>
    <row r="486" spans="1:6">
      <c r="A486" s="285">
        <v>1741</v>
      </c>
      <c r="B486" s="286" t="s">
        <v>478</v>
      </c>
      <c r="C486" s="385" t="str">
        <f>+VLOOKUP(A486,'[2]DISTRIBUCIÓN ENTIDAD SEPT. 2023'!$B$8:$G$536,6,FALSE)</f>
        <v>Huascar Nova</v>
      </c>
      <c r="D486" s="385" t="str">
        <f>+VLOOKUP(C486,[2]Hoja1!$A$2:$B$13,2,FALSE)</f>
        <v>2183333 - 1651</v>
      </c>
      <c r="E486" s="385" t="str">
        <f>+VLOOKUP(C486,[2]Hoja1!$A$2:$C$13,3,FALSE)</f>
        <v>huascar.nova@economiayfinanzas.gob.bo</v>
      </c>
      <c r="F486" s="281" t="s">
        <v>1502</v>
      </c>
    </row>
    <row r="487" spans="1:6">
      <c r="A487" s="285">
        <v>1742</v>
      </c>
      <c r="B487" s="286" t="s">
        <v>479</v>
      </c>
      <c r="C487" s="385" t="str">
        <f>+VLOOKUP(A487,'[2]DISTRIBUCIÓN ENTIDAD SEPT. 2023'!$B$8:$G$536,6,FALSE)</f>
        <v>Huascar Nova</v>
      </c>
      <c r="D487" s="385" t="str">
        <f>+VLOOKUP(C487,[2]Hoja1!$A$2:$B$13,2,FALSE)</f>
        <v>2183333 - 1651</v>
      </c>
      <c r="E487" s="385" t="str">
        <f>+VLOOKUP(C487,[2]Hoja1!$A$2:$C$13,3,FALSE)</f>
        <v>huascar.nova@economiayfinanzas.gob.bo</v>
      </c>
      <c r="F487" s="281" t="s">
        <v>1502</v>
      </c>
    </row>
    <row r="488" spans="1:6">
      <c r="A488" s="285">
        <v>1743</v>
      </c>
      <c r="B488" s="286" t="s">
        <v>480</v>
      </c>
      <c r="C488" s="385" t="str">
        <f>+VLOOKUP(A488,'[2]DISTRIBUCIÓN ENTIDAD SEPT. 2023'!$B$8:$G$536,6,FALSE)</f>
        <v>Huascar Nova</v>
      </c>
      <c r="D488" s="385" t="str">
        <f>+VLOOKUP(C488,[2]Hoja1!$A$2:$B$13,2,FALSE)</f>
        <v>2183333 - 1651</v>
      </c>
      <c r="E488" s="385" t="str">
        <f>+VLOOKUP(C488,[2]Hoja1!$A$2:$C$13,3,FALSE)</f>
        <v>huascar.nova@economiayfinanzas.gob.bo</v>
      </c>
      <c r="F488" s="281" t="s">
        <v>1502</v>
      </c>
    </row>
    <row r="489" spans="1:6">
      <c r="A489" s="285">
        <v>1744</v>
      </c>
      <c r="B489" s="286" t="s">
        <v>481</v>
      </c>
      <c r="C489" s="385" t="str">
        <f>+VLOOKUP(A489,'[2]DISTRIBUCIÓN ENTIDAD SEPT. 2023'!$B$8:$G$536,6,FALSE)</f>
        <v>Huascar Nova</v>
      </c>
      <c r="D489" s="385" t="str">
        <f>+VLOOKUP(C489,[2]Hoja1!$A$2:$B$13,2,FALSE)</f>
        <v>2183333 - 1651</v>
      </c>
      <c r="E489" s="385" t="str">
        <f>+VLOOKUP(C489,[2]Hoja1!$A$2:$C$13,3,FALSE)</f>
        <v>huascar.nova@economiayfinanzas.gob.bo</v>
      </c>
      <c r="F489" s="281" t="s">
        <v>1502</v>
      </c>
    </row>
    <row r="490" spans="1:6">
      <c r="A490" s="285">
        <v>1745</v>
      </c>
      <c r="B490" s="286" t="s">
        <v>482</v>
      </c>
      <c r="C490" s="385" t="str">
        <f>+VLOOKUP(A490,'[2]DISTRIBUCIÓN ENTIDAD SEPT. 2023'!$B$8:$G$536,6,FALSE)</f>
        <v>Huascar Nova</v>
      </c>
      <c r="D490" s="385" t="str">
        <f>+VLOOKUP(C490,[2]Hoja1!$A$2:$B$13,2,FALSE)</f>
        <v>2183333 - 1651</v>
      </c>
      <c r="E490" s="385" t="str">
        <f>+VLOOKUP(C490,[2]Hoja1!$A$2:$C$13,3,FALSE)</f>
        <v>huascar.nova@economiayfinanzas.gob.bo</v>
      </c>
      <c r="F490" s="281" t="s">
        <v>1502</v>
      </c>
    </row>
    <row r="491" spans="1:6">
      <c r="A491" s="285">
        <v>1746</v>
      </c>
      <c r="B491" s="286" t="s">
        <v>483</v>
      </c>
      <c r="C491" s="385" t="str">
        <f>+VLOOKUP(A491,'[2]DISTRIBUCIÓN ENTIDAD SEPT. 2023'!$B$8:$G$536,6,FALSE)</f>
        <v>Huascar Nova</v>
      </c>
      <c r="D491" s="385" t="str">
        <f>+VLOOKUP(C491,[2]Hoja1!$A$2:$B$13,2,FALSE)</f>
        <v>2183333 - 1651</v>
      </c>
      <c r="E491" s="385" t="str">
        <f>+VLOOKUP(C491,[2]Hoja1!$A$2:$C$13,3,FALSE)</f>
        <v>huascar.nova@economiayfinanzas.gob.bo</v>
      </c>
      <c r="F491" s="281" t="s">
        <v>1502</v>
      </c>
    </row>
    <row r="492" spans="1:6">
      <c r="A492" s="285">
        <v>1747</v>
      </c>
      <c r="B492" s="286" t="s">
        <v>1381</v>
      </c>
      <c r="C492" s="385" t="str">
        <f>+VLOOKUP(A492,'[2]DISTRIBUCIÓN ENTIDAD SEPT. 2023'!$B$8:$G$536,6,FALSE)</f>
        <v>Huascar Nova</v>
      </c>
      <c r="D492" s="385" t="str">
        <f>+VLOOKUP(C492,[2]Hoja1!$A$2:$B$13,2,FALSE)</f>
        <v>2183333 - 1651</v>
      </c>
      <c r="E492" s="385" t="str">
        <f>+VLOOKUP(C492,[2]Hoja1!$A$2:$C$13,3,FALSE)</f>
        <v>huascar.nova@economiayfinanzas.gob.bo</v>
      </c>
      <c r="F492" s="281" t="s">
        <v>1502</v>
      </c>
    </row>
    <row r="493" spans="1:6">
      <c r="A493" s="285">
        <v>1748</v>
      </c>
      <c r="B493" s="286" t="s">
        <v>484</v>
      </c>
      <c r="C493" s="385" t="str">
        <f>+VLOOKUP(A493,'[2]DISTRIBUCIÓN ENTIDAD SEPT. 2023'!$B$8:$G$536,6,FALSE)</f>
        <v>Huascar Nova</v>
      </c>
      <c r="D493" s="385" t="str">
        <f>+VLOOKUP(C493,[2]Hoja1!$A$2:$B$13,2,FALSE)</f>
        <v>2183333 - 1651</v>
      </c>
      <c r="E493" s="385" t="str">
        <f>+VLOOKUP(C493,[2]Hoja1!$A$2:$C$13,3,FALSE)</f>
        <v>huascar.nova@economiayfinanzas.gob.bo</v>
      </c>
      <c r="F493" s="281" t="s">
        <v>1502</v>
      </c>
    </row>
    <row r="494" spans="1:6">
      <c r="A494" s="285">
        <v>1749</v>
      </c>
      <c r="B494" s="286" t="s">
        <v>485</v>
      </c>
      <c r="C494" s="385" t="str">
        <f>+VLOOKUP(A494,'[2]DISTRIBUCIÓN ENTIDAD SEPT. 2023'!$B$8:$G$536,6,FALSE)</f>
        <v>Huascar Nova</v>
      </c>
      <c r="D494" s="385" t="str">
        <f>+VLOOKUP(C494,[2]Hoja1!$A$2:$B$13,2,FALSE)</f>
        <v>2183333 - 1651</v>
      </c>
      <c r="E494" s="385" t="str">
        <f>+VLOOKUP(C494,[2]Hoja1!$A$2:$C$13,3,FALSE)</f>
        <v>huascar.nova@economiayfinanzas.gob.bo</v>
      </c>
      <c r="F494" s="281" t="s">
        <v>1502</v>
      </c>
    </row>
    <row r="495" spans="1:6">
      <c r="A495" s="285">
        <v>1750</v>
      </c>
      <c r="B495" s="286" t="s">
        <v>486</v>
      </c>
      <c r="C495" s="385" t="str">
        <f>+VLOOKUP(A495,'[2]DISTRIBUCIÓN ENTIDAD SEPT. 2023'!$B$8:$G$536,6,FALSE)</f>
        <v>Huascar Nova</v>
      </c>
      <c r="D495" s="385" t="str">
        <f>+VLOOKUP(C495,[2]Hoja1!$A$2:$B$13,2,FALSE)</f>
        <v>2183333 - 1651</v>
      </c>
      <c r="E495" s="385" t="str">
        <f>+VLOOKUP(C495,[2]Hoja1!$A$2:$C$13,3,FALSE)</f>
        <v>huascar.nova@economiayfinanzas.gob.bo</v>
      </c>
      <c r="F495" s="281" t="s">
        <v>1502</v>
      </c>
    </row>
    <row r="496" spans="1:6">
      <c r="A496" s="285">
        <v>1751</v>
      </c>
      <c r="B496" s="286" t="s">
        <v>487</v>
      </c>
      <c r="C496" s="385" t="str">
        <f>+VLOOKUP(A496,'[2]DISTRIBUCIÓN ENTIDAD SEPT. 2023'!$B$8:$G$536,6,FALSE)</f>
        <v>Huascar Nova</v>
      </c>
      <c r="D496" s="385" t="str">
        <f>+VLOOKUP(C496,[2]Hoja1!$A$2:$B$13,2,FALSE)</f>
        <v>2183333 - 1651</v>
      </c>
      <c r="E496" s="385" t="str">
        <f>+VLOOKUP(C496,[2]Hoja1!$A$2:$C$13,3,FALSE)</f>
        <v>huascar.nova@economiayfinanzas.gob.bo</v>
      </c>
      <c r="F496" s="281" t="s">
        <v>1502</v>
      </c>
    </row>
    <row r="497" spans="1:6">
      <c r="A497" s="285">
        <v>1752</v>
      </c>
      <c r="B497" s="286" t="s">
        <v>488</v>
      </c>
      <c r="C497" s="385" t="str">
        <f>+VLOOKUP(A497,'[2]DISTRIBUCIÓN ENTIDAD SEPT. 2023'!$B$8:$G$536,6,FALSE)</f>
        <v>Huascar Nova</v>
      </c>
      <c r="D497" s="385" t="str">
        <f>+VLOOKUP(C497,[2]Hoja1!$A$2:$B$13,2,FALSE)</f>
        <v>2183333 - 1651</v>
      </c>
      <c r="E497" s="385" t="str">
        <f>+VLOOKUP(C497,[2]Hoja1!$A$2:$C$13,3,FALSE)</f>
        <v>huascar.nova@economiayfinanzas.gob.bo</v>
      </c>
      <c r="F497" s="281" t="s">
        <v>1502</v>
      </c>
    </row>
    <row r="498" spans="1:6">
      <c r="A498" s="285">
        <v>1753</v>
      </c>
      <c r="B498" s="286" t="s">
        <v>489</v>
      </c>
      <c r="C498" s="385" t="str">
        <f>+VLOOKUP(A498,'[2]DISTRIBUCIÓN ENTIDAD SEPT. 2023'!$B$8:$G$536,6,FALSE)</f>
        <v>Huascar Nova</v>
      </c>
      <c r="D498" s="385" t="str">
        <f>+VLOOKUP(C498,[2]Hoja1!$A$2:$B$13,2,FALSE)</f>
        <v>2183333 - 1651</v>
      </c>
      <c r="E498" s="385" t="str">
        <f>+VLOOKUP(C498,[2]Hoja1!$A$2:$C$13,3,FALSE)</f>
        <v>huascar.nova@economiayfinanzas.gob.bo</v>
      </c>
      <c r="F498" s="281" t="s">
        <v>1502</v>
      </c>
    </row>
    <row r="499" spans="1:6">
      <c r="A499" s="285">
        <v>1754</v>
      </c>
      <c r="B499" s="286" t="s">
        <v>490</v>
      </c>
      <c r="C499" s="385" t="str">
        <f>+VLOOKUP(A499,'[2]DISTRIBUCIÓN ENTIDAD SEPT. 2023'!$B$8:$G$536,6,FALSE)</f>
        <v>Huascar Nova</v>
      </c>
      <c r="D499" s="385" t="str">
        <f>+VLOOKUP(C499,[2]Hoja1!$A$2:$B$13,2,FALSE)</f>
        <v>2183333 - 1651</v>
      </c>
      <c r="E499" s="385" t="str">
        <f>+VLOOKUP(C499,[2]Hoja1!$A$2:$C$13,3,FALSE)</f>
        <v>huascar.nova@economiayfinanzas.gob.bo</v>
      </c>
      <c r="F499" s="281" t="s">
        <v>1502</v>
      </c>
    </row>
    <row r="500" spans="1:6">
      <c r="A500" s="285">
        <v>1755</v>
      </c>
      <c r="B500" s="286" t="s">
        <v>491</v>
      </c>
      <c r="C500" s="385" t="str">
        <f>+VLOOKUP(A500,'[2]DISTRIBUCIÓN ENTIDAD SEPT. 2023'!$B$8:$G$536,6,FALSE)</f>
        <v>Huascar Nova</v>
      </c>
      <c r="D500" s="385" t="str">
        <f>+VLOOKUP(C500,[2]Hoja1!$A$2:$B$13,2,FALSE)</f>
        <v>2183333 - 1651</v>
      </c>
      <c r="E500" s="385" t="str">
        <f>+VLOOKUP(C500,[2]Hoja1!$A$2:$C$13,3,FALSE)</f>
        <v>huascar.nova@economiayfinanzas.gob.bo</v>
      </c>
      <c r="F500" s="281" t="s">
        <v>1502</v>
      </c>
    </row>
    <row r="501" spans="1:6">
      <c r="A501" s="285">
        <v>1756</v>
      </c>
      <c r="B501" s="286" t="s">
        <v>492</v>
      </c>
      <c r="C501" s="385" t="str">
        <f>+VLOOKUP(A501,'[2]DISTRIBUCIÓN ENTIDAD SEPT. 2023'!$B$8:$G$536,6,FALSE)</f>
        <v>Huascar Nova</v>
      </c>
      <c r="D501" s="385" t="str">
        <f>+VLOOKUP(C501,[2]Hoja1!$A$2:$B$13,2,FALSE)</f>
        <v>2183333 - 1651</v>
      </c>
      <c r="E501" s="385" t="str">
        <f>+VLOOKUP(C501,[2]Hoja1!$A$2:$C$13,3,FALSE)</f>
        <v>huascar.nova@economiayfinanzas.gob.bo</v>
      </c>
      <c r="F501" s="281" t="s">
        <v>1502</v>
      </c>
    </row>
    <row r="502" spans="1:6">
      <c r="A502" s="285">
        <v>1801</v>
      </c>
      <c r="B502" s="286" t="s">
        <v>493</v>
      </c>
      <c r="C502" s="385" t="str">
        <f>+VLOOKUP(A502,'[2]DISTRIBUCIÓN ENTIDAD SEPT. 2023'!$B$8:$G$536,6,FALSE)</f>
        <v>Huascar Nova</v>
      </c>
      <c r="D502" s="385" t="str">
        <f>+VLOOKUP(C502,[2]Hoja1!$A$2:$B$13,2,FALSE)</f>
        <v>2183333 - 1651</v>
      </c>
      <c r="E502" s="385" t="str">
        <f>+VLOOKUP(C502,[2]Hoja1!$A$2:$C$13,3,FALSE)</f>
        <v>huascar.nova@economiayfinanzas.gob.bo</v>
      </c>
      <c r="F502" s="281" t="s">
        <v>1502</v>
      </c>
    </row>
    <row r="503" spans="1:6">
      <c r="A503" s="285">
        <v>1802</v>
      </c>
      <c r="B503" s="286" t="s">
        <v>475</v>
      </c>
      <c r="C503" s="385" t="str">
        <f>+VLOOKUP(A503,'[2]DISTRIBUCIÓN ENTIDAD SEPT. 2023'!$B$8:$G$536,6,FALSE)</f>
        <v>Huascar Nova</v>
      </c>
      <c r="D503" s="385" t="str">
        <f>+VLOOKUP(C503,[2]Hoja1!$A$2:$B$13,2,FALSE)</f>
        <v>2183333 - 1651</v>
      </c>
      <c r="E503" s="385" t="str">
        <f>+VLOOKUP(C503,[2]Hoja1!$A$2:$C$13,3,FALSE)</f>
        <v>huascar.nova@economiayfinanzas.gob.bo</v>
      </c>
      <c r="F503" s="281" t="s">
        <v>1502</v>
      </c>
    </row>
    <row r="504" spans="1:6">
      <c r="A504" s="285">
        <v>1803</v>
      </c>
      <c r="B504" s="286" t="s">
        <v>494</v>
      </c>
      <c r="C504" s="385" t="str">
        <f>+VLOOKUP(A504,'[2]DISTRIBUCIÓN ENTIDAD SEPT. 2023'!$B$8:$G$536,6,FALSE)</f>
        <v>Huascar Nova</v>
      </c>
      <c r="D504" s="385" t="str">
        <f>+VLOOKUP(C504,[2]Hoja1!$A$2:$B$13,2,FALSE)</f>
        <v>2183333 - 1651</v>
      </c>
      <c r="E504" s="385" t="str">
        <f>+VLOOKUP(C504,[2]Hoja1!$A$2:$C$13,3,FALSE)</f>
        <v>huascar.nova@economiayfinanzas.gob.bo</v>
      </c>
      <c r="F504" s="281" t="s">
        <v>1502</v>
      </c>
    </row>
    <row r="505" spans="1:6">
      <c r="A505" s="285">
        <v>1805</v>
      </c>
      <c r="B505" s="286" t="s">
        <v>495</v>
      </c>
      <c r="C505" s="385" t="str">
        <f>+VLOOKUP(A505,'[2]DISTRIBUCIÓN ENTIDAD SEPT. 2023'!$B$8:$G$536,6,FALSE)</f>
        <v>Huascar Nova</v>
      </c>
      <c r="D505" s="385" t="str">
        <f>+VLOOKUP(C505,[2]Hoja1!$A$2:$B$13,2,FALSE)</f>
        <v>2183333 - 1651</v>
      </c>
      <c r="E505" s="385" t="str">
        <f>+VLOOKUP(C505,[2]Hoja1!$A$2:$C$13,3,FALSE)</f>
        <v>huascar.nova@economiayfinanzas.gob.bo</v>
      </c>
      <c r="F505" s="281" t="s">
        <v>1502</v>
      </c>
    </row>
    <row r="506" spans="1:6">
      <c r="A506" s="285">
        <v>1806</v>
      </c>
      <c r="B506" s="286" t="s">
        <v>496</v>
      </c>
      <c r="C506" s="385" t="str">
        <f>+VLOOKUP(A506,'[2]DISTRIBUCIÓN ENTIDAD SEPT. 2023'!$B$8:$G$536,6,FALSE)</f>
        <v>Huascar Nova</v>
      </c>
      <c r="D506" s="385" t="str">
        <f>+VLOOKUP(C506,[2]Hoja1!$A$2:$B$13,2,FALSE)</f>
        <v>2183333 - 1651</v>
      </c>
      <c r="E506" s="385" t="str">
        <f>+VLOOKUP(C506,[2]Hoja1!$A$2:$C$13,3,FALSE)</f>
        <v>huascar.nova@economiayfinanzas.gob.bo</v>
      </c>
      <c r="F506" s="281" t="s">
        <v>1502</v>
      </c>
    </row>
    <row r="507" spans="1:6">
      <c r="A507" s="285">
        <v>1807</v>
      </c>
      <c r="B507" s="286" t="s">
        <v>497</v>
      </c>
      <c r="C507" s="385" t="str">
        <f>+VLOOKUP(A507,'[2]DISTRIBUCIÓN ENTIDAD SEPT. 2023'!$B$8:$G$536,6,FALSE)</f>
        <v>Huascar Nova</v>
      </c>
      <c r="D507" s="385" t="str">
        <f>+VLOOKUP(C507,[2]Hoja1!$A$2:$B$13,2,FALSE)</f>
        <v>2183333 - 1651</v>
      </c>
      <c r="E507" s="385" t="str">
        <f>+VLOOKUP(C507,[2]Hoja1!$A$2:$C$13,3,FALSE)</f>
        <v>huascar.nova@economiayfinanzas.gob.bo</v>
      </c>
      <c r="F507" s="281" t="s">
        <v>1502</v>
      </c>
    </row>
    <row r="508" spans="1:6">
      <c r="A508" s="285">
        <v>1808</v>
      </c>
      <c r="B508" s="286" t="s">
        <v>498</v>
      </c>
      <c r="C508" s="385" t="str">
        <f>+VLOOKUP(A508,'[2]DISTRIBUCIÓN ENTIDAD SEPT. 2023'!$B$8:$G$536,6,FALSE)</f>
        <v>Huascar Nova</v>
      </c>
      <c r="D508" s="385" t="str">
        <f>+VLOOKUP(C508,[2]Hoja1!$A$2:$B$13,2,FALSE)</f>
        <v>2183333 - 1651</v>
      </c>
      <c r="E508" s="385" t="str">
        <f>+VLOOKUP(C508,[2]Hoja1!$A$2:$C$13,3,FALSE)</f>
        <v>huascar.nova@economiayfinanzas.gob.bo</v>
      </c>
      <c r="F508" s="281" t="s">
        <v>1502</v>
      </c>
    </row>
    <row r="509" spans="1:6">
      <c r="A509" s="285">
        <v>1809</v>
      </c>
      <c r="B509" s="286" t="s">
        <v>499</v>
      </c>
      <c r="C509" s="385" t="str">
        <f>+VLOOKUP(A509,'[2]DISTRIBUCIÓN ENTIDAD SEPT. 2023'!$B$8:$G$536,6,FALSE)</f>
        <v>Huascar Nova</v>
      </c>
      <c r="D509" s="385" t="str">
        <f>+VLOOKUP(C509,[2]Hoja1!$A$2:$B$13,2,FALSE)</f>
        <v>2183333 - 1651</v>
      </c>
      <c r="E509" s="385" t="str">
        <f>+VLOOKUP(C509,[2]Hoja1!$A$2:$C$13,3,FALSE)</f>
        <v>huascar.nova@economiayfinanzas.gob.bo</v>
      </c>
      <c r="F509" s="281" t="s">
        <v>1502</v>
      </c>
    </row>
    <row r="510" spans="1:6">
      <c r="A510" s="285">
        <v>1810</v>
      </c>
      <c r="B510" s="286" t="s">
        <v>500</v>
      </c>
      <c r="C510" s="385" t="str">
        <f>+VLOOKUP(A510,'[2]DISTRIBUCIÓN ENTIDAD SEPT. 2023'!$B$8:$G$536,6,FALSE)</f>
        <v>Huascar Nova</v>
      </c>
      <c r="D510" s="385" t="str">
        <f>+VLOOKUP(C510,[2]Hoja1!$A$2:$B$13,2,FALSE)</f>
        <v>2183333 - 1651</v>
      </c>
      <c r="E510" s="385" t="str">
        <f>+VLOOKUP(C510,[2]Hoja1!$A$2:$C$13,3,FALSE)</f>
        <v>huascar.nova@economiayfinanzas.gob.bo</v>
      </c>
      <c r="F510" s="281" t="s">
        <v>1502</v>
      </c>
    </row>
    <row r="511" spans="1:6">
      <c r="A511" s="285">
        <v>1811</v>
      </c>
      <c r="B511" s="286" t="s">
        <v>501</v>
      </c>
      <c r="C511" s="385" t="str">
        <f>+VLOOKUP(A511,'[2]DISTRIBUCIÓN ENTIDAD SEPT. 2023'!$B$8:$G$536,6,FALSE)</f>
        <v>Huascar Nova</v>
      </c>
      <c r="D511" s="385" t="str">
        <f>+VLOOKUP(C511,[2]Hoja1!$A$2:$B$13,2,FALSE)</f>
        <v>2183333 - 1651</v>
      </c>
      <c r="E511" s="385" t="str">
        <f>+VLOOKUP(C511,[2]Hoja1!$A$2:$C$13,3,FALSE)</f>
        <v>huascar.nova@economiayfinanzas.gob.bo</v>
      </c>
      <c r="F511" s="281" t="s">
        <v>1502</v>
      </c>
    </row>
    <row r="512" spans="1:6">
      <c r="A512" s="285">
        <v>1812</v>
      </c>
      <c r="B512" s="286" t="s">
        <v>502</v>
      </c>
      <c r="C512" s="385" t="str">
        <f>+VLOOKUP(A512,'[2]DISTRIBUCIÓN ENTIDAD SEPT. 2023'!$B$8:$G$536,6,FALSE)</f>
        <v>Huascar Nova</v>
      </c>
      <c r="D512" s="385" t="str">
        <f>+VLOOKUP(C512,[2]Hoja1!$A$2:$B$13,2,FALSE)</f>
        <v>2183333 - 1651</v>
      </c>
      <c r="E512" s="385" t="str">
        <f>+VLOOKUP(C512,[2]Hoja1!$A$2:$C$13,3,FALSE)</f>
        <v>huascar.nova@economiayfinanzas.gob.bo</v>
      </c>
      <c r="F512" s="281" t="s">
        <v>1502</v>
      </c>
    </row>
    <row r="513" spans="1:6">
      <c r="A513" s="285">
        <v>1813</v>
      </c>
      <c r="B513" s="286" t="s">
        <v>503</v>
      </c>
      <c r="C513" s="385" t="str">
        <f>+VLOOKUP(A513,'[2]DISTRIBUCIÓN ENTIDAD SEPT. 2023'!$B$8:$G$536,6,FALSE)</f>
        <v>Huascar Nova</v>
      </c>
      <c r="D513" s="385" t="str">
        <f>+VLOOKUP(C513,[2]Hoja1!$A$2:$B$13,2,FALSE)</f>
        <v>2183333 - 1651</v>
      </c>
      <c r="E513" s="385" t="str">
        <f>+VLOOKUP(C513,[2]Hoja1!$A$2:$C$13,3,FALSE)</f>
        <v>huascar.nova@economiayfinanzas.gob.bo</v>
      </c>
      <c r="F513" s="281" t="s">
        <v>1502</v>
      </c>
    </row>
    <row r="514" spans="1:6">
      <c r="A514" s="285">
        <v>1814</v>
      </c>
      <c r="B514" s="286" t="s">
        <v>504</v>
      </c>
      <c r="C514" s="385" t="str">
        <f>+VLOOKUP(A514,'[2]DISTRIBUCIÓN ENTIDAD SEPT. 2023'!$B$8:$G$536,6,FALSE)</f>
        <v>Huascar Nova</v>
      </c>
      <c r="D514" s="385" t="str">
        <f>+VLOOKUP(C514,[2]Hoja1!$A$2:$B$13,2,FALSE)</f>
        <v>2183333 - 1651</v>
      </c>
      <c r="E514" s="385" t="str">
        <f>+VLOOKUP(C514,[2]Hoja1!$A$2:$C$13,3,FALSE)</f>
        <v>huascar.nova@economiayfinanzas.gob.bo</v>
      </c>
      <c r="F514" s="281" t="s">
        <v>1502</v>
      </c>
    </row>
    <row r="515" spans="1:6">
      <c r="A515" s="353">
        <v>1815</v>
      </c>
      <c r="B515" s="354" t="s">
        <v>486</v>
      </c>
      <c r="C515" s="385" t="str">
        <f>+VLOOKUP(A515,'[2]DISTRIBUCIÓN ENTIDAD SEPT. 2023'!$B$8:$G$536,6,FALSE)</f>
        <v>Huascar Nova</v>
      </c>
      <c r="D515" s="385" t="str">
        <f>+VLOOKUP(C515,[2]Hoja1!$A$2:$B$13,2,FALSE)</f>
        <v>2183333 - 1651</v>
      </c>
      <c r="E515" s="385" t="str">
        <f>+VLOOKUP(C515,[2]Hoja1!$A$2:$C$13,3,FALSE)</f>
        <v>huascar.nova@economiayfinanzas.gob.bo</v>
      </c>
      <c r="F515" s="281" t="s">
        <v>1502</v>
      </c>
    </row>
    <row r="516" spans="1:6">
      <c r="A516" s="355">
        <v>1816</v>
      </c>
      <c r="B516" s="356" t="s">
        <v>505</v>
      </c>
      <c r="C516" s="385" t="str">
        <f>+VLOOKUP(A516,'[2]DISTRIBUCIÓN ENTIDAD SEPT. 2023'!$B$8:$G$536,6,FALSE)</f>
        <v>Huascar Nova</v>
      </c>
      <c r="D516" s="385" t="str">
        <f>+VLOOKUP(C516,[2]Hoja1!$A$2:$B$13,2,FALSE)</f>
        <v>2183333 - 1651</v>
      </c>
      <c r="E516" s="385" t="str">
        <f>+VLOOKUP(C516,[2]Hoja1!$A$2:$C$13,3,FALSE)</f>
        <v>huascar.nova@economiayfinanzas.gob.bo</v>
      </c>
      <c r="F516" s="281" t="s">
        <v>1502</v>
      </c>
    </row>
    <row r="517" spans="1:6">
      <c r="A517" s="357">
        <v>1817</v>
      </c>
      <c r="B517" s="357" t="s">
        <v>506</v>
      </c>
      <c r="C517" s="385" t="str">
        <f>+VLOOKUP(A517,'[2]DISTRIBUCIÓN ENTIDAD SEPT. 2023'!$B$8:$G$536,6,FALSE)</f>
        <v>Huascar Nova</v>
      </c>
      <c r="D517" s="385" t="str">
        <f>+VLOOKUP(C517,[2]Hoja1!$A$2:$B$13,2,FALSE)</f>
        <v>2183333 - 1651</v>
      </c>
      <c r="E517" s="385" t="str">
        <f>+VLOOKUP(C517,[2]Hoja1!$A$2:$C$13,3,FALSE)</f>
        <v>huascar.nova@economiayfinanzas.gob.bo</v>
      </c>
      <c r="F517" s="281" t="s">
        <v>1502</v>
      </c>
    </row>
    <row r="518" spans="1:6">
      <c r="A518" s="357">
        <v>1818</v>
      </c>
      <c r="B518" s="357" t="s">
        <v>507</v>
      </c>
      <c r="C518" s="385" t="str">
        <f>+VLOOKUP(A518,'[2]DISTRIBUCIÓN ENTIDAD SEPT. 2023'!$B$8:$G$536,6,FALSE)</f>
        <v>Huascar Nova</v>
      </c>
      <c r="D518" s="385" t="str">
        <f>+VLOOKUP(C518,[2]Hoja1!$A$2:$B$13,2,FALSE)</f>
        <v>2183333 - 1651</v>
      </c>
      <c r="E518" s="385" t="str">
        <f>+VLOOKUP(C518,[2]Hoja1!$A$2:$C$13,3,FALSE)</f>
        <v>huascar.nova@economiayfinanzas.gob.bo</v>
      </c>
      <c r="F518" s="281" t="s">
        <v>1502</v>
      </c>
    </row>
    <row r="519" spans="1:6">
      <c r="A519" s="357">
        <v>1819</v>
      </c>
      <c r="B519" s="357" t="s">
        <v>508</v>
      </c>
      <c r="C519" s="385" t="str">
        <f>+VLOOKUP(A519,'[2]DISTRIBUCIÓN ENTIDAD SEPT. 2023'!$B$8:$G$536,6,FALSE)</f>
        <v>Huascar Nova</v>
      </c>
      <c r="D519" s="385" t="str">
        <f>+VLOOKUP(C519,[2]Hoja1!$A$2:$B$13,2,FALSE)</f>
        <v>2183333 - 1651</v>
      </c>
      <c r="E519" s="385" t="str">
        <f>+VLOOKUP(C519,[2]Hoja1!$A$2:$C$13,3,FALSE)</f>
        <v>huascar.nova@economiayfinanzas.gob.bo</v>
      </c>
      <c r="F519" s="281" t="s">
        <v>1502</v>
      </c>
    </row>
    <row r="520" spans="1:6">
      <c r="A520" s="357">
        <v>1820</v>
      </c>
      <c r="B520" s="357" t="s">
        <v>509</v>
      </c>
      <c r="C520" s="385" t="str">
        <f>+VLOOKUP(A520,'[2]DISTRIBUCIÓN ENTIDAD SEPT. 2023'!$B$8:$G$536,6,FALSE)</f>
        <v>Huascar Nova</v>
      </c>
      <c r="D520" s="385" t="str">
        <f>+VLOOKUP(C520,[2]Hoja1!$A$2:$B$13,2,FALSE)</f>
        <v>2183333 - 1651</v>
      </c>
      <c r="E520" s="385" t="str">
        <f>+VLOOKUP(C520,[2]Hoja1!$A$2:$C$13,3,FALSE)</f>
        <v>huascar.nova@economiayfinanzas.gob.bo</v>
      </c>
      <c r="F520" s="281" t="s">
        <v>1502</v>
      </c>
    </row>
    <row r="521" spans="1:6">
      <c r="A521" s="357">
        <v>1901</v>
      </c>
      <c r="B521" s="357" t="s">
        <v>510</v>
      </c>
      <c r="C521" s="385" t="str">
        <f>+VLOOKUP(A521,'[2]DISTRIBUCIÓN ENTIDAD SEPT. 2023'!$B$8:$G$536,6,FALSE)</f>
        <v>Huascar Nova</v>
      </c>
      <c r="D521" s="385" t="str">
        <f>+VLOOKUP(C521,[2]Hoja1!$A$2:$B$13,2,FALSE)</f>
        <v>2183333 - 1651</v>
      </c>
      <c r="E521" s="385" t="str">
        <f>+VLOOKUP(C521,[2]Hoja1!$A$2:$C$13,3,FALSE)</f>
        <v>huascar.nova@economiayfinanzas.gob.bo</v>
      </c>
      <c r="F521" s="281" t="s">
        <v>1502</v>
      </c>
    </row>
    <row r="522" spans="1:6">
      <c r="A522" s="357">
        <v>1902</v>
      </c>
      <c r="B522" s="357" t="s">
        <v>511</v>
      </c>
      <c r="C522" s="385" t="str">
        <f>+VLOOKUP(A522,'[2]DISTRIBUCIÓN ENTIDAD SEPT. 2023'!$B$8:$G$536,6,FALSE)</f>
        <v>Huascar Nova</v>
      </c>
      <c r="D522" s="385" t="str">
        <f>+VLOOKUP(C522,[2]Hoja1!$A$2:$B$13,2,FALSE)</f>
        <v>2183333 - 1651</v>
      </c>
      <c r="E522" s="385" t="str">
        <f>+VLOOKUP(C522,[2]Hoja1!$A$2:$C$13,3,FALSE)</f>
        <v>huascar.nova@economiayfinanzas.gob.bo</v>
      </c>
      <c r="F522" s="281" t="s">
        <v>1502</v>
      </c>
    </row>
    <row r="523" spans="1:6">
      <c r="A523" s="357">
        <v>1903</v>
      </c>
      <c r="B523" s="357" t="s">
        <v>512</v>
      </c>
      <c r="C523" s="385" t="str">
        <f>+VLOOKUP(A523,'[2]DISTRIBUCIÓN ENTIDAD SEPT. 2023'!$B$8:$G$536,6,FALSE)</f>
        <v>Huascar Nova</v>
      </c>
      <c r="D523" s="385" t="str">
        <f>+VLOOKUP(C523,[2]Hoja1!$A$2:$B$13,2,FALSE)</f>
        <v>2183333 - 1651</v>
      </c>
      <c r="E523" s="385" t="str">
        <f>+VLOOKUP(C523,[2]Hoja1!$A$2:$C$13,3,FALSE)</f>
        <v>huascar.nova@economiayfinanzas.gob.bo</v>
      </c>
      <c r="F523" s="281" t="s">
        <v>1502</v>
      </c>
    </row>
    <row r="524" spans="1:6">
      <c r="A524" s="357">
        <v>1904</v>
      </c>
      <c r="B524" s="357" t="s">
        <v>513</v>
      </c>
      <c r="C524" s="385" t="str">
        <f>+VLOOKUP(A524,'[2]DISTRIBUCIÓN ENTIDAD SEPT. 2023'!$B$8:$G$536,6,FALSE)</f>
        <v>Huascar Nova</v>
      </c>
      <c r="D524" s="385" t="str">
        <f>+VLOOKUP(C524,[2]Hoja1!$A$2:$B$13,2,FALSE)</f>
        <v>2183333 - 1651</v>
      </c>
      <c r="E524" s="385" t="str">
        <f>+VLOOKUP(C524,[2]Hoja1!$A$2:$C$13,3,FALSE)</f>
        <v>huascar.nova@economiayfinanzas.gob.bo</v>
      </c>
      <c r="F524" s="281" t="s">
        <v>1502</v>
      </c>
    </row>
    <row r="525" spans="1:6">
      <c r="A525" s="357">
        <v>1905</v>
      </c>
      <c r="B525" s="357" t="s">
        <v>514</v>
      </c>
      <c r="C525" s="385" t="str">
        <f>+VLOOKUP(A525,'[2]DISTRIBUCIÓN ENTIDAD SEPT. 2023'!$B$8:$G$536,6,FALSE)</f>
        <v>Huascar Nova</v>
      </c>
      <c r="D525" s="385" t="str">
        <f>+VLOOKUP(C525,[2]Hoja1!$A$2:$B$13,2,FALSE)</f>
        <v>2183333 - 1651</v>
      </c>
      <c r="E525" s="385" t="str">
        <f>+VLOOKUP(C525,[2]Hoja1!$A$2:$C$13,3,FALSE)</f>
        <v>huascar.nova@economiayfinanzas.gob.bo</v>
      </c>
      <c r="F525" s="281" t="s">
        <v>1502</v>
      </c>
    </row>
    <row r="526" spans="1:6">
      <c r="A526" s="357">
        <v>1906</v>
      </c>
      <c r="B526" s="357" t="s">
        <v>490</v>
      </c>
      <c r="C526" s="385" t="str">
        <f>+VLOOKUP(A526,'[2]DISTRIBUCIÓN ENTIDAD SEPT. 2023'!$B$8:$G$536,6,FALSE)</f>
        <v>Huascar Nova</v>
      </c>
      <c r="D526" s="385" t="str">
        <f>+VLOOKUP(C526,[2]Hoja1!$A$2:$B$13,2,FALSE)</f>
        <v>2183333 - 1651</v>
      </c>
      <c r="E526" s="385" t="str">
        <f>+VLOOKUP(C526,[2]Hoja1!$A$2:$C$13,3,FALSE)</f>
        <v>huascar.nova@economiayfinanzas.gob.bo</v>
      </c>
      <c r="F526" s="281" t="s">
        <v>1502</v>
      </c>
    </row>
    <row r="527" spans="1:6">
      <c r="A527" s="357">
        <v>1907</v>
      </c>
      <c r="B527" s="357" t="s">
        <v>515</v>
      </c>
      <c r="C527" s="385" t="str">
        <f>+VLOOKUP(A527,'[2]DISTRIBUCIÓN ENTIDAD SEPT. 2023'!$B$8:$G$536,6,FALSE)</f>
        <v>Huascar Nova</v>
      </c>
      <c r="D527" s="385" t="str">
        <f>+VLOOKUP(C527,[2]Hoja1!$A$2:$B$13,2,FALSE)</f>
        <v>2183333 - 1651</v>
      </c>
      <c r="E527" s="385" t="str">
        <f>+VLOOKUP(C527,[2]Hoja1!$A$2:$C$13,3,FALSE)</f>
        <v>huascar.nova@economiayfinanzas.gob.bo</v>
      </c>
      <c r="F527" s="281" t="s">
        <v>1502</v>
      </c>
    </row>
    <row r="528" spans="1:6">
      <c r="A528" s="357">
        <v>1908</v>
      </c>
      <c r="B528" s="357" t="s">
        <v>516</v>
      </c>
      <c r="C528" s="385" t="str">
        <f>+VLOOKUP(A528,'[2]DISTRIBUCIÓN ENTIDAD SEPT. 2023'!$B$8:$G$536,6,FALSE)</f>
        <v>Huascar Nova</v>
      </c>
      <c r="D528" s="385" t="str">
        <f>+VLOOKUP(C528,[2]Hoja1!$A$2:$B$13,2,FALSE)</f>
        <v>2183333 - 1651</v>
      </c>
      <c r="E528" s="385" t="str">
        <f>+VLOOKUP(C528,[2]Hoja1!$A$2:$C$13,3,FALSE)</f>
        <v>huascar.nova@economiayfinanzas.gob.bo</v>
      </c>
      <c r="F528" s="281" t="s">
        <v>1502</v>
      </c>
    </row>
    <row r="529" spans="1:6">
      <c r="A529" s="357">
        <v>1909</v>
      </c>
      <c r="B529" s="357" t="s">
        <v>440</v>
      </c>
      <c r="C529" s="385" t="str">
        <f>+VLOOKUP(A529,'[2]DISTRIBUCIÓN ENTIDAD SEPT. 2023'!$B$8:$G$536,6,FALSE)</f>
        <v>Huascar Nova</v>
      </c>
      <c r="D529" s="385" t="str">
        <f>+VLOOKUP(C529,[2]Hoja1!$A$2:$B$13,2,FALSE)</f>
        <v>2183333 - 1651</v>
      </c>
      <c r="E529" s="385" t="str">
        <f>+VLOOKUP(C529,[2]Hoja1!$A$2:$C$13,3,FALSE)</f>
        <v>huascar.nova@economiayfinanzas.gob.bo</v>
      </c>
      <c r="F529" s="281" t="s">
        <v>1502</v>
      </c>
    </row>
    <row r="530" spans="1:6">
      <c r="A530" s="357">
        <v>1910</v>
      </c>
      <c r="B530" s="357" t="s">
        <v>517</v>
      </c>
      <c r="C530" s="385" t="str">
        <f>+VLOOKUP(A530,'[2]DISTRIBUCIÓN ENTIDAD SEPT. 2023'!$B$8:$G$536,6,FALSE)</f>
        <v>Huascar Nova</v>
      </c>
      <c r="D530" s="385" t="str">
        <f>+VLOOKUP(C530,[2]Hoja1!$A$2:$B$13,2,FALSE)</f>
        <v>2183333 - 1651</v>
      </c>
      <c r="E530" s="385" t="str">
        <f>+VLOOKUP(C530,[2]Hoja1!$A$2:$C$13,3,FALSE)</f>
        <v>huascar.nova@economiayfinanzas.gob.bo</v>
      </c>
      <c r="F530" s="281" t="s">
        <v>1502</v>
      </c>
    </row>
    <row r="531" spans="1:6">
      <c r="A531" s="357">
        <v>1911</v>
      </c>
      <c r="B531" s="357" t="s">
        <v>518</v>
      </c>
      <c r="C531" s="385" t="str">
        <f>+VLOOKUP(A531,'[2]DISTRIBUCIÓN ENTIDAD SEPT. 2023'!$B$8:$G$536,6,FALSE)</f>
        <v>Huascar Nova</v>
      </c>
      <c r="D531" s="385" t="str">
        <f>+VLOOKUP(C531,[2]Hoja1!$A$2:$B$13,2,FALSE)</f>
        <v>2183333 - 1651</v>
      </c>
      <c r="E531" s="385" t="str">
        <f>+VLOOKUP(C531,[2]Hoja1!$A$2:$C$13,3,FALSE)</f>
        <v>huascar.nova@economiayfinanzas.gob.bo</v>
      </c>
      <c r="F531" s="281" t="s">
        <v>1502</v>
      </c>
    </row>
    <row r="532" spans="1:6">
      <c r="A532" s="357">
        <v>1912</v>
      </c>
      <c r="B532" s="357" t="s">
        <v>519</v>
      </c>
      <c r="C532" s="385" t="str">
        <f>+VLOOKUP(A532,'[2]DISTRIBUCIÓN ENTIDAD SEPT. 2023'!$B$8:$G$536,6,FALSE)</f>
        <v>Huascar Nova</v>
      </c>
      <c r="D532" s="385" t="str">
        <f>+VLOOKUP(C532,[2]Hoja1!$A$2:$B$13,2,FALSE)</f>
        <v>2183333 - 1651</v>
      </c>
      <c r="E532" s="385" t="str">
        <f>+VLOOKUP(C532,[2]Hoja1!$A$2:$C$13,3,FALSE)</f>
        <v>huascar.nova@economiayfinanzas.gob.bo</v>
      </c>
      <c r="F532" s="281" t="s">
        <v>1502</v>
      </c>
    </row>
    <row r="533" spans="1:6">
      <c r="A533" s="357">
        <v>1913</v>
      </c>
      <c r="B533" s="357" t="s">
        <v>520</v>
      </c>
      <c r="C533" s="385" t="str">
        <f>+VLOOKUP(A533,'[2]DISTRIBUCIÓN ENTIDAD SEPT. 2023'!$B$8:$G$536,6,FALSE)</f>
        <v>Huascar Nova</v>
      </c>
      <c r="D533" s="385" t="str">
        <f>+VLOOKUP(C533,[2]Hoja1!$A$2:$B$13,2,FALSE)</f>
        <v>2183333 - 1651</v>
      </c>
      <c r="E533" s="385" t="str">
        <f>+VLOOKUP(C533,[2]Hoja1!$A$2:$C$13,3,FALSE)</f>
        <v>huascar.nova@economiayfinanzas.gob.bo</v>
      </c>
      <c r="F533" s="281" t="s">
        <v>1502</v>
      </c>
    </row>
    <row r="534" spans="1:6">
      <c r="A534" s="357">
        <v>1914</v>
      </c>
      <c r="B534" s="357" t="s">
        <v>521</v>
      </c>
      <c r="C534" s="385" t="str">
        <f>+VLOOKUP(A534,'[2]DISTRIBUCIÓN ENTIDAD SEPT. 2023'!$B$8:$G$536,6,FALSE)</f>
        <v>Huascar Nova</v>
      </c>
      <c r="D534" s="385" t="str">
        <f>+VLOOKUP(C534,[2]Hoja1!$A$2:$B$13,2,FALSE)</f>
        <v>2183333 - 1651</v>
      </c>
      <c r="E534" s="385" t="str">
        <f>+VLOOKUP(C534,[2]Hoja1!$A$2:$C$13,3,FALSE)</f>
        <v>huascar.nova@economiayfinanzas.gob.bo</v>
      </c>
      <c r="F534" s="281" t="s">
        <v>1502</v>
      </c>
    </row>
    <row r="535" spans="1:6">
      <c r="A535" s="357">
        <v>1915</v>
      </c>
      <c r="B535" s="357" t="s">
        <v>522</v>
      </c>
      <c r="C535" s="385" t="str">
        <f>+VLOOKUP(A535,'[2]DISTRIBUCIÓN ENTIDAD SEPT. 2023'!$B$8:$G$536,6,FALSE)</f>
        <v>Huascar Nova</v>
      </c>
      <c r="D535" s="385" t="str">
        <f>+VLOOKUP(C535,[2]Hoja1!$A$2:$B$13,2,FALSE)</f>
        <v>2183333 - 1651</v>
      </c>
      <c r="E535" s="385" t="str">
        <f>+VLOOKUP(C535,[2]Hoja1!$A$2:$C$13,3,FALSE)</f>
        <v>huascar.nova@economiayfinanzas.gob.bo</v>
      </c>
      <c r="F535" s="281" t="s">
        <v>1502</v>
      </c>
    </row>
    <row r="536" spans="1:6">
      <c r="A536" s="357">
        <v>2302</v>
      </c>
      <c r="B536" s="357" t="s">
        <v>1473</v>
      </c>
      <c r="C536" s="385" t="e">
        <f>+VLOOKUP(A536,'[2]DISTRIBUCIÓN ENTIDAD SEPT. 2023'!$B$8:$G$536,6,FALSE)</f>
        <v>#N/A</v>
      </c>
      <c r="D536" s="385" t="e">
        <f>+VLOOKUP(C536,[2]Hoja1!$A$2:$B$13,2,FALSE)</f>
        <v>#N/A</v>
      </c>
      <c r="E536" s="385" t="e">
        <f>+VLOOKUP(C536,[2]Hoja1!$A$2:$C$13,3,FALSE)</f>
        <v>#N/A</v>
      </c>
    </row>
    <row r="537" spans="1:6">
      <c r="A537" s="357">
        <v>2303</v>
      </c>
      <c r="B537" s="357" t="s">
        <v>1474</v>
      </c>
      <c r="C537" s="385" t="e">
        <f>+VLOOKUP(A537,'[2]DISTRIBUCIÓN ENTIDAD SEPT. 2023'!$B$8:$G$536,6,FALSE)</f>
        <v>#N/A</v>
      </c>
      <c r="D537" s="385" t="e">
        <f>+VLOOKUP(C537,[2]Hoja1!$A$2:$B$13,2,FALSE)</f>
        <v>#N/A</v>
      </c>
      <c r="E537" s="385" t="e">
        <f>+VLOOKUP(C537,[2]Hoja1!$A$2:$C$13,3,FALSE)</f>
        <v>#N/A</v>
      </c>
    </row>
    <row r="538" spans="1:6">
      <c r="A538" s="357">
        <v>2312</v>
      </c>
      <c r="B538" s="357" t="s">
        <v>1475</v>
      </c>
      <c r="C538" s="385" t="e">
        <f>+VLOOKUP(A538,'[2]DISTRIBUCIÓN ENTIDAD SEPT. 2023'!$B$8:$G$536,6,FALSE)</f>
        <v>#N/A</v>
      </c>
      <c r="D538" s="385" t="e">
        <f>+VLOOKUP(C538,[2]Hoja1!$A$2:$B$13,2,FALSE)</f>
        <v>#N/A</v>
      </c>
      <c r="E538" s="385" t="e">
        <f>+VLOOKUP(C538,[2]Hoja1!$A$2:$C$13,3,FALSE)</f>
        <v>#N/A</v>
      </c>
    </row>
    <row r="539" spans="1:6">
      <c r="A539" s="357">
        <v>2319</v>
      </c>
      <c r="B539" s="357" t="s">
        <v>1476</v>
      </c>
      <c r="C539" s="385" t="e">
        <f>+VLOOKUP(A539,'[2]DISTRIBUCIÓN ENTIDAD SEPT. 2023'!$B$8:$G$536,6,FALSE)</f>
        <v>#N/A</v>
      </c>
      <c r="D539" s="385" t="e">
        <f>+VLOOKUP(C539,[2]Hoja1!$A$2:$B$13,2,FALSE)</f>
        <v>#N/A</v>
      </c>
      <c r="E539" s="385" t="e">
        <f>+VLOOKUP(C539,[2]Hoja1!$A$2:$C$13,3,FALSE)</f>
        <v>#N/A</v>
      </c>
    </row>
    <row r="540" spans="1:6">
      <c r="A540" s="357" t="s">
        <v>539</v>
      </c>
      <c r="B540" s="357" t="s">
        <v>590</v>
      </c>
      <c r="C540" s="385" t="str">
        <f>+VLOOKUP(A540,'[2]DISTRIBUCIÓN ENTIDAD SEPT. 2023'!$B$8:$G$536,6,FALSE)</f>
        <v>Guadalupe Challco</v>
      </c>
      <c r="D540" s="385" t="str">
        <f>+VLOOKUP(C540,[2]Hoja1!$A$2:$B$13,2,FALSE)</f>
        <v>2183333 - 1640</v>
      </c>
      <c r="E540" s="385" t="str">
        <f>+VLOOKUP(C540,[2]Hoja1!$A$2:$C$13,3,FALSE)</f>
        <v>guadalupe.challco@economiayfinanzas.gob.bo</v>
      </c>
      <c r="F540" s="281" t="s">
        <v>1501</v>
      </c>
    </row>
    <row r="541" spans="1:6">
      <c r="A541" s="357" t="s">
        <v>541</v>
      </c>
      <c r="B541" s="357" t="s">
        <v>590</v>
      </c>
      <c r="C541" s="385" t="str">
        <f>+VLOOKUP(A541,'[2]DISTRIBUCIÓN ENTIDAD SEPT. 2023'!$B$8:$G$536,6,FALSE)</f>
        <v>Yesenia Apaza</v>
      </c>
      <c r="D541" s="385" t="str">
        <f>+VLOOKUP(C541,[2]Hoja1!$A$2:$B$13,2,FALSE)</f>
        <v>2183333 - 1637</v>
      </c>
      <c r="E541" s="385" t="str">
        <f>+VLOOKUP(C541,[2]Hoja1!$A$2:$C$13,3,FALSE)</f>
        <v>yesenia.apaza@economiayfinanzas.gob.bo</v>
      </c>
      <c r="F541" s="281" t="s">
        <v>642</v>
      </c>
    </row>
    <row r="542" spans="1:6">
      <c r="A542" s="357" t="s">
        <v>542</v>
      </c>
      <c r="B542" s="357" t="s">
        <v>689</v>
      </c>
      <c r="C542" s="385" t="str">
        <f>+VLOOKUP(A542,'[2]DISTRIBUCIÓN ENTIDAD SEPT. 2023'!$B$8:$G$536,6,FALSE)</f>
        <v>Judith Machicado</v>
      </c>
      <c r="D542" s="385" t="str">
        <f>+VLOOKUP(C542,[2]Hoja1!$A$2:$B$13,2,FALSE)</f>
        <v>2183333 - 1648</v>
      </c>
      <c r="E542" s="385" t="str">
        <f>+VLOOKUP(C542,[2]Hoja1!$A$2:$C$13,3,FALSE)</f>
        <v>judith.machicado@economiayfinanzas.gob.bo</v>
      </c>
      <c r="F542" s="281" t="s">
        <v>647</v>
      </c>
    </row>
    <row r="543" spans="1:6">
      <c r="A543" s="357" t="s">
        <v>544</v>
      </c>
      <c r="B543" s="357" t="s">
        <v>1477</v>
      </c>
      <c r="C543" s="385" t="str">
        <f>+VLOOKUP(A543,'[2]DISTRIBUCIÓN ENTIDAD SEPT. 2023'!$B$8:$G$536,6,FALSE)</f>
        <v>Guadalupe Challco</v>
      </c>
      <c r="D543" s="385" t="str">
        <f>+VLOOKUP(C543,[2]Hoja1!$A$2:$B$13,2,FALSE)</f>
        <v>2183333 - 1640</v>
      </c>
      <c r="E543" s="385" t="str">
        <f>+VLOOKUP(C543,[2]Hoja1!$A$2:$C$13,3,FALSE)</f>
        <v>guadalupe.challco@economiayfinanzas.gob.bo</v>
      </c>
      <c r="F543" s="281" t="s">
        <v>1501</v>
      </c>
    </row>
    <row r="544" spans="1:6">
      <c r="A544" s="357" t="s">
        <v>546</v>
      </c>
      <c r="B544" s="357" t="s">
        <v>1478</v>
      </c>
      <c r="C544" s="385" t="str">
        <f>+VLOOKUP(A544,'[2]DISTRIBUCIÓN ENTIDAD SEPT. 2023'!$B$8:$G$536,6,FALSE)</f>
        <v>Yesenia Apaza</v>
      </c>
      <c r="D544" s="385" t="str">
        <f>+VLOOKUP(C544,[2]Hoja1!$A$2:$B$13,2,FALSE)</f>
        <v>2183333 - 1637</v>
      </c>
      <c r="E544" s="385" t="str">
        <f>+VLOOKUP(C544,[2]Hoja1!$A$2:$C$13,3,FALSE)</f>
        <v>yesenia.apaza@economiayfinanzas.gob.bo</v>
      </c>
      <c r="F544" s="281" t="s">
        <v>642</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62"/>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667</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DE 2024</v>
      </c>
      <c r="B3" s="215"/>
      <c r="C3" s="216"/>
      <c r="D3" s="217"/>
      <c r="E3" s="217"/>
      <c r="F3" s="217"/>
      <c r="G3" s="215"/>
      <c r="H3" s="215"/>
      <c r="I3" s="215"/>
      <c r="J3" s="215"/>
      <c r="K3" s="215"/>
      <c r="L3" s="215"/>
      <c r="M3" s="215"/>
      <c r="N3" s="126"/>
      <c r="O3" s="126"/>
      <c r="P3" s="126"/>
      <c r="Q3" s="215"/>
    </row>
    <row r="4" spans="1:17">
      <c r="A4" s="218" t="str">
        <f>+'CUT MN'!A4</f>
        <v>ACTUALIZADO AL : 6 de febrero de 2024 Hrs. 15:00</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5" t="s">
        <v>1480</v>
      </c>
      <c r="B6" s="466"/>
      <c r="C6" s="229"/>
      <c r="D6" s="230"/>
      <c r="E6" s="228"/>
      <c r="F6" s="228"/>
      <c r="G6" s="231"/>
      <c r="H6" s="465" t="s">
        <v>1482</v>
      </c>
      <c r="I6" s="466"/>
      <c r="J6" s="465" t="s">
        <v>1483</v>
      </c>
      <c r="K6" s="466"/>
      <c r="L6" s="463" t="s">
        <v>1484</v>
      </c>
      <c r="M6" s="464"/>
      <c r="N6" s="463" t="s">
        <v>1485</v>
      </c>
      <c r="O6" s="464"/>
      <c r="P6" s="111"/>
      <c r="Q6" s="67"/>
    </row>
    <row r="7" spans="1:17" ht="38.25">
      <c r="A7" s="269" t="s">
        <v>655</v>
      </c>
      <c r="B7" s="269" t="s">
        <v>656</v>
      </c>
      <c r="C7" s="267" t="s">
        <v>662</v>
      </c>
      <c r="D7" s="348" t="s">
        <v>1479</v>
      </c>
      <c r="E7" s="83" t="s">
        <v>552</v>
      </c>
      <c r="F7" s="83" t="s">
        <v>1481</v>
      </c>
      <c r="G7" s="83" t="s">
        <v>36</v>
      </c>
      <c r="H7" s="269" t="s">
        <v>657</v>
      </c>
      <c r="I7" s="269" t="s">
        <v>660</v>
      </c>
      <c r="J7" s="269" t="s">
        <v>658</v>
      </c>
      <c r="K7" s="269" t="s">
        <v>659</v>
      </c>
      <c r="L7" s="268" t="s">
        <v>1305</v>
      </c>
      <c r="M7" s="268" t="s">
        <v>1306</v>
      </c>
      <c r="N7" s="268" t="s">
        <v>1291</v>
      </c>
      <c r="O7" s="268" t="s">
        <v>1292</v>
      </c>
      <c r="P7" s="84" t="s">
        <v>661</v>
      </c>
      <c r="Q7" s="116" t="s">
        <v>1486</v>
      </c>
    </row>
    <row r="8" spans="1:17" ht="51">
      <c r="A8" s="85" t="s">
        <v>541</v>
      </c>
      <c r="B8" s="85">
        <v>2</v>
      </c>
      <c r="C8" s="69" t="s">
        <v>590</v>
      </c>
      <c r="D8" s="86">
        <v>45295</v>
      </c>
      <c r="E8" s="85">
        <v>9</v>
      </c>
      <c r="F8" s="85" t="s">
        <v>3725</v>
      </c>
      <c r="G8" s="87" t="s">
        <v>3726</v>
      </c>
      <c r="H8" s="87"/>
      <c r="I8" s="87"/>
      <c r="J8" s="87"/>
      <c r="K8" s="87"/>
      <c r="L8" s="363"/>
      <c r="M8" s="363"/>
      <c r="N8" s="138">
        <v>2247474.4300000002</v>
      </c>
      <c r="O8" s="138">
        <v>0</v>
      </c>
      <c r="P8" s="139">
        <v>2247474.4300000002</v>
      </c>
      <c r="Q8" s="87"/>
    </row>
    <row r="9" spans="1:17" ht="51">
      <c r="A9" s="85">
        <v>47</v>
      </c>
      <c r="B9" s="85">
        <v>8</v>
      </c>
      <c r="C9" s="69" t="s">
        <v>45</v>
      </c>
      <c r="D9" s="86">
        <v>45295</v>
      </c>
      <c r="E9" s="85">
        <v>9</v>
      </c>
      <c r="F9" s="85" t="s">
        <v>3727</v>
      </c>
      <c r="G9" s="87" t="s">
        <v>3726</v>
      </c>
      <c r="H9" s="87"/>
      <c r="I9" s="87"/>
      <c r="J9" s="87"/>
      <c r="K9" s="87"/>
      <c r="L9" s="363"/>
      <c r="M9" s="363"/>
      <c r="N9" s="138">
        <v>0</v>
      </c>
      <c r="O9" s="138">
        <v>2247474.4300000002</v>
      </c>
      <c r="P9" s="139">
        <v>2247474.4300000002</v>
      </c>
      <c r="Q9" s="87"/>
    </row>
    <row r="10" spans="1:17" ht="51">
      <c r="A10" s="85" t="s">
        <v>541</v>
      </c>
      <c r="B10" s="85">
        <v>2</v>
      </c>
      <c r="C10" s="69" t="s">
        <v>590</v>
      </c>
      <c r="D10" s="86">
        <v>45296</v>
      </c>
      <c r="E10" s="85">
        <v>11</v>
      </c>
      <c r="F10" s="85" t="s">
        <v>3725</v>
      </c>
      <c r="G10" s="87" t="s">
        <v>3728</v>
      </c>
      <c r="H10" s="87"/>
      <c r="I10" s="87"/>
      <c r="J10" s="87"/>
      <c r="K10" s="87"/>
      <c r="L10" s="363"/>
      <c r="M10" s="363"/>
      <c r="N10" s="138">
        <v>40241.86</v>
      </c>
      <c r="O10" s="138">
        <v>0</v>
      </c>
      <c r="P10" s="139">
        <v>40241.86</v>
      </c>
      <c r="Q10" s="87"/>
    </row>
    <row r="11" spans="1:17" ht="51">
      <c r="A11" s="85">
        <v>590</v>
      </c>
      <c r="B11" s="85">
        <v>1</v>
      </c>
      <c r="C11" s="69" t="s">
        <v>1284</v>
      </c>
      <c r="D11" s="86">
        <v>45296</v>
      </c>
      <c r="E11" s="85">
        <v>11</v>
      </c>
      <c r="F11" s="85" t="s">
        <v>3729</v>
      </c>
      <c r="G11" s="87" t="s">
        <v>3728</v>
      </c>
      <c r="H11" s="87"/>
      <c r="I11" s="87"/>
      <c r="J11" s="87"/>
      <c r="K11" s="87"/>
      <c r="L11" s="363"/>
      <c r="M11" s="363"/>
      <c r="N11" s="138">
        <v>0</v>
      </c>
      <c r="O11" s="138">
        <v>40241.86</v>
      </c>
      <c r="P11" s="139">
        <v>40241.86</v>
      </c>
      <c r="Q11" s="87"/>
    </row>
    <row r="12" spans="1:17" ht="51">
      <c r="A12" s="85" t="s">
        <v>541</v>
      </c>
      <c r="B12" s="85">
        <v>2</v>
      </c>
      <c r="C12" s="69" t="s">
        <v>590</v>
      </c>
      <c r="D12" s="86">
        <v>45296</v>
      </c>
      <c r="E12" s="85">
        <v>13</v>
      </c>
      <c r="F12" s="85" t="s">
        <v>3725</v>
      </c>
      <c r="G12" s="87" t="s">
        <v>3730</v>
      </c>
      <c r="H12" s="87"/>
      <c r="I12" s="87"/>
      <c r="J12" s="87"/>
      <c r="K12" s="87"/>
      <c r="L12" s="363"/>
      <c r="M12" s="363"/>
      <c r="N12" s="138">
        <v>686000</v>
      </c>
      <c r="O12" s="138">
        <v>0</v>
      </c>
      <c r="P12" s="139">
        <v>686000</v>
      </c>
      <c r="Q12" s="87"/>
    </row>
    <row r="13" spans="1:17" ht="51">
      <c r="A13" s="85">
        <v>46</v>
      </c>
      <c r="B13" s="85">
        <v>5</v>
      </c>
      <c r="C13" s="69" t="s">
        <v>1371</v>
      </c>
      <c r="D13" s="86">
        <v>45296</v>
      </c>
      <c r="E13" s="85">
        <v>13</v>
      </c>
      <c r="F13" s="85" t="s">
        <v>3731</v>
      </c>
      <c r="G13" s="87" t="s">
        <v>3730</v>
      </c>
      <c r="H13" s="87"/>
      <c r="I13" s="87"/>
      <c r="J13" s="87"/>
      <c r="K13" s="87"/>
      <c r="L13" s="363"/>
      <c r="M13" s="363"/>
      <c r="N13" s="138">
        <v>0</v>
      </c>
      <c r="O13" s="138">
        <v>686000</v>
      </c>
      <c r="P13" s="139">
        <v>686000</v>
      </c>
      <c r="Q13" s="87"/>
    </row>
    <row r="14" spans="1:17" ht="51">
      <c r="A14" s="85" t="s">
        <v>541</v>
      </c>
      <c r="B14" s="85">
        <v>2</v>
      </c>
      <c r="C14" s="69" t="s">
        <v>590</v>
      </c>
      <c r="D14" s="86">
        <v>45300</v>
      </c>
      <c r="E14" s="85">
        <v>24</v>
      </c>
      <c r="F14" s="85" t="s">
        <v>3725</v>
      </c>
      <c r="G14" s="87" t="s">
        <v>3732</v>
      </c>
      <c r="H14" s="87"/>
      <c r="I14" s="87"/>
      <c r="J14" s="87"/>
      <c r="K14" s="87"/>
      <c r="L14" s="363"/>
      <c r="M14" s="363"/>
      <c r="N14" s="138">
        <v>13720000</v>
      </c>
      <c r="O14" s="138">
        <v>0</v>
      </c>
      <c r="P14" s="139">
        <v>13720000</v>
      </c>
      <c r="Q14" s="87"/>
    </row>
    <row r="15" spans="1:17" ht="51">
      <c r="A15" s="85">
        <v>86</v>
      </c>
      <c r="B15" s="85">
        <v>5</v>
      </c>
      <c r="C15" s="69" t="s">
        <v>50</v>
      </c>
      <c r="D15" s="86">
        <v>45300</v>
      </c>
      <c r="E15" s="85">
        <v>24</v>
      </c>
      <c r="F15" s="85" t="s">
        <v>3733</v>
      </c>
      <c r="G15" s="87" t="s">
        <v>3732</v>
      </c>
      <c r="H15" s="87"/>
      <c r="I15" s="87"/>
      <c r="J15" s="87"/>
      <c r="K15" s="87"/>
      <c r="L15" s="363"/>
      <c r="M15" s="363"/>
      <c r="N15" s="138">
        <v>0</v>
      </c>
      <c r="O15" s="138">
        <v>13720000</v>
      </c>
      <c r="P15" s="139">
        <v>13720000</v>
      </c>
      <c r="Q15" s="87"/>
    </row>
    <row r="16" spans="1:17" ht="51">
      <c r="A16" s="85" t="s">
        <v>541</v>
      </c>
      <c r="B16" s="85">
        <v>2</v>
      </c>
      <c r="C16" s="69" t="s">
        <v>590</v>
      </c>
      <c r="D16" s="86">
        <v>45302</v>
      </c>
      <c r="E16" s="85">
        <v>32</v>
      </c>
      <c r="F16" s="85" t="s">
        <v>3725</v>
      </c>
      <c r="G16" s="87" t="s">
        <v>3734</v>
      </c>
      <c r="H16" s="87"/>
      <c r="I16" s="87"/>
      <c r="J16" s="87"/>
      <c r="K16" s="87"/>
      <c r="L16" s="363"/>
      <c r="M16" s="363"/>
      <c r="N16" s="138">
        <v>71006.490000000005</v>
      </c>
      <c r="O16" s="138">
        <v>0</v>
      </c>
      <c r="P16" s="139">
        <v>71006.490000000005</v>
      </c>
      <c r="Q16" s="87"/>
    </row>
    <row r="17" spans="1:17" ht="51">
      <c r="A17" s="85">
        <v>46</v>
      </c>
      <c r="B17" s="85">
        <v>5</v>
      </c>
      <c r="C17" s="69" t="s">
        <v>1371</v>
      </c>
      <c r="D17" s="86">
        <v>45302</v>
      </c>
      <c r="E17" s="85">
        <v>32</v>
      </c>
      <c r="F17" s="85" t="s">
        <v>3735</v>
      </c>
      <c r="G17" s="87" t="s">
        <v>3734</v>
      </c>
      <c r="H17" s="87"/>
      <c r="I17" s="87"/>
      <c r="J17" s="87"/>
      <c r="K17" s="87"/>
      <c r="L17" s="363"/>
      <c r="M17" s="363"/>
      <c r="N17" s="138">
        <v>0</v>
      </c>
      <c r="O17" s="138">
        <v>71006.490000000005</v>
      </c>
      <c r="P17" s="139">
        <v>71006.490000000005</v>
      </c>
      <c r="Q17" s="87"/>
    </row>
    <row r="18" spans="1:17" ht="51">
      <c r="A18" s="85" t="s">
        <v>541</v>
      </c>
      <c r="B18" s="85">
        <v>2</v>
      </c>
      <c r="C18" s="69" t="s">
        <v>590</v>
      </c>
      <c r="D18" s="86">
        <v>45308</v>
      </c>
      <c r="E18" s="85">
        <v>92</v>
      </c>
      <c r="F18" s="85" t="s">
        <v>3725</v>
      </c>
      <c r="G18" s="87" t="s">
        <v>3736</v>
      </c>
      <c r="H18" s="87"/>
      <c r="I18" s="87"/>
      <c r="J18" s="87"/>
      <c r="K18" s="87"/>
      <c r="L18" s="363"/>
      <c r="M18" s="363"/>
      <c r="N18" s="138">
        <v>90000.04</v>
      </c>
      <c r="O18" s="138">
        <v>0</v>
      </c>
      <c r="P18" s="139">
        <v>90000.04</v>
      </c>
      <c r="Q18" s="87"/>
    </row>
    <row r="19" spans="1:17" ht="51">
      <c r="A19" s="85">
        <v>86</v>
      </c>
      <c r="B19" s="85">
        <v>1</v>
      </c>
      <c r="C19" s="69" t="s">
        <v>50</v>
      </c>
      <c r="D19" s="86">
        <v>45308</v>
      </c>
      <c r="E19" s="85">
        <v>92</v>
      </c>
      <c r="F19" s="85" t="s">
        <v>3737</v>
      </c>
      <c r="G19" s="87" t="s">
        <v>3736</v>
      </c>
      <c r="H19" s="87"/>
      <c r="I19" s="87"/>
      <c r="J19" s="87"/>
      <c r="K19" s="87"/>
      <c r="L19" s="363"/>
      <c r="M19" s="363"/>
      <c r="N19" s="138">
        <v>0</v>
      </c>
      <c r="O19" s="138">
        <v>90000.04</v>
      </c>
      <c r="P19" s="139">
        <v>90000.04</v>
      </c>
      <c r="Q19" s="87"/>
    </row>
    <row r="20" spans="1:17" ht="51">
      <c r="A20" s="85" t="s">
        <v>541</v>
      </c>
      <c r="B20" s="85">
        <v>2</v>
      </c>
      <c r="C20" s="69" t="s">
        <v>590</v>
      </c>
      <c r="D20" s="86">
        <v>45310</v>
      </c>
      <c r="E20" s="85">
        <v>106</v>
      </c>
      <c r="F20" s="85" t="s">
        <v>3725</v>
      </c>
      <c r="G20" s="87" t="s">
        <v>3738</v>
      </c>
      <c r="H20" s="87"/>
      <c r="I20" s="87"/>
      <c r="J20" s="87"/>
      <c r="K20" s="87"/>
      <c r="L20" s="363"/>
      <c r="M20" s="363"/>
      <c r="N20" s="138">
        <v>1715000</v>
      </c>
      <c r="O20" s="138">
        <v>0</v>
      </c>
      <c r="P20" s="139">
        <v>1715000</v>
      </c>
      <c r="Q20" s="87"/>
    </row>
    <row r="21" spans="1:17" ht="51">
      <c r="A21" s="85">
        <v>86</v>
      </c>
      <c r="B21" s="85">
        <v>5</v>
      </c>
      <c r="C21" s="69" t="s">
        <v>50</v>
      </c>
      <c r="D21" s="86">
        <v>45310</v>
      </c>
      <c r="E21" s="85">
        <v>106</v>
      </c>
      <c r="F21" s="85" t="s">
        <v>3739</v>
      </c>
      <c r="G21" s="87" t="s">
        <v>3738</v>
      </c>
      <c r="H21" s="87"/>
      <c r="I21" s="87"/>
      <c r="J21" s="87"/>
      <c r="K21" s="87"/>
      <c r="L21" s="363"/>
      <c r="M21" s="363"/>
      <c r="N21" s="138">
        <v>0</v>
      </c>
      <c r="O21" s="138">
        <v>1715000</v>
      </c>
      <c r="P21" s="139">
        <v>1715000</v>
      </c>
      <c r="Q21" s="87"/>
    </row>
    <row r="22" spans="1:17" ht="51">
      <c r="A22" s="85" t="s">
        <v>541</v>
      </c>
      <c r="B22" s="85">
        <v>2</v>
      </c>
      <c r="C22" s="69" t="s">
        <v>590</v>
      </c>
      <c r="D22" s="86">
        <v>45310</v>
      </c>
      <c r="E22" s="85">
        <v>107</v>
      </c>
      <c r="F22" s="85" t="s">
        <v>3725</v>
      </c>
      <c r="G22" s="87" t="s">
        <v>3740</v>
      </c>
      <c r="H22" s="87"/>
      <c r="I22" s="87"/>
      <c r="J22" s="87"/>
      <c r="K22" s="87"/>
      <c r="L22" s="363"/>
      <c r="M22" s="363"/>
      <c r="N22" s="138">
        <v>0</v>
      </c>
      <c r="O22" s="138">
        <v>152528.19</v>
      </c>
      <c r="P22" s="139">
        <v>152528.19</v>
      </c>
      <c r="Q22" s="87"/>
    </row>
    <row r="23" spans="1:17" ht="51">
      <c r="A23" s="85" t="s">
        <v>541</v>
      </c>
      <c r="B23" s="85">
        <v>2</v>
      </c>
      <c r="C23" s="69" t="s">
        <v>590</v>
      </c>
      <c r="D23" s="86">
        <v>45310</v>
      </c>
      <c r="E23" s="85">
        <v>109</v>
      </c>
      <c r="F23" s="85" t="s">
        <v>3725</v>
      </c>
      <c r="G23" s="87" t="s">
        <v>3741</v>
      </c>
      <c r="H23" s="87"/>
      <c r="I23" s="87"/>
      <c r="J23" s="87"/>
      <c r="K23" s="87"/>
      <c r="L23" s="363"/>
      <c r="M23" s="363"/>
      <c r="N23" s="138">
        <v>4116000</v>
      </c>
      <c r="O23" s="138">
        <v>0</v>
      </c>
      <c r="P23" s="139">
        <v>4116000</v>
      </c>
      <c r="Q23" s="87"/>
    </row>
    <row r="24" spans="1:17" ht="51">
      <c r="A24" s="85">
        <v>46</v>
      </c>
      <c r="B24" s="85">
        <v>5</v>
      </c>
      <c r="C24" s="69" t="s">
        <v>1371</v>
      </c>
      <c r="D24" s="86">
        <v>45310</v>
      </c>
      <c r="E24" s="85">
        <v>109</v>
      </c>
      <c r="F24" s="85" t="s">
        <v>3742</v>
      </c>
      <c r="G24" s="87" t="s">
        <v>3741</v>
      </c>
      <c r="H24" s="87"/>
      <c r="I24" s="87"/>
      <c r="J24" s="87"/>
      <c r="K24" s="87"/>
      <c r="L24" s="363"/>
      <c r="M24" s="363"/>
      <c r="N24" s="138">
        <v>0</v>
      </c>
      <c r="O24" s="138">
        <v>4116000</v>
      </c>
      <c r="P24" s="139">
        <v>4116000</v>
      </c>
      <c r="Q24" s="87"/>
    </row>
    <row r="25" spans="1:17" ht="51">
      <c r="A25" s="85" t="s">
        <v>541</v>
      </c>
      <c r="B25" s="85">
        <v>2</v>
      </c>
      <c r="C25" s="69" t="s">
        <v>590</v>
      </c>
      <c r="D25" s="86">
        <v>45314</v>
      </c>
      <c r="E25" s="85">
        <v>111</v>
      </c>
      <c r="F25" s="85" t="s">
        <v>3725</v>
      </c>
      <c r="G25" s="87" t="s">
        <v>3743</v>
      </c>
      <c r="H25" s="87"/>
      <c r="I25" s="87"/>
      <c r="J25" s="87"/>
      <c r="K25" s="87"/>
      <c r="L25" s="363"/>
      <c r="M25" s="363"/>
      <c r="N25" s="138">
        <v>618763.77</v>
      </c>
      <c r="O25" s="138">
        <v>0</v>
      </c>
      <c r="P25" s="139">
        <v>618763.77</v>
      </c>
      <c r="Q25" s="87"/>
    </row>
    <row r="26" spans="1:17" ht="51">
      <c r="A26" s="85">
        <v>117</v>
      </c>
      <c r="B26" s="85">
        <v>1</v>
      </c>
      <c r="C26" s="69" t="s">
        <v>54</v>
      </c>
      <c r="D26" s="86">
        <v>45314</v>
      </c>
      <c r="E26" s="85">
        <v>111</v>
      </c>
      <c r="F26" s="85" t="s">
        <v>3744</v>
      </c>
      <c r="G26" s="87" t="s">
        <v>3743</v>
      </c>
      <c r="H26" s="87"/>
      <c r="I26" s="87"/>
      <c r="J26" s="87"/>
      <c r="K26" s="87"/>
      <c r="L26" s="363"/>
      <c r="M26" s="363"/>
      <c r="N26" s="138">
        <v>0</v>
      </c>
      <c r="O26" s="138">
        <v>618763.77</v>
      </c>
      <c r="P26" s="139">
        <v>618763.77</v>
      </c>
      <c r="Q26" s="87"/>
    </row>
    <row r="27" spans="1:17" ht="51">
      <c r="A27" s="85">
        <v>81</v>
      </c>
      <c r="B27" s="85">
        <v>1</v>
      </c>
      <c r="C27" s="69" t="s">
        <v>49</v>
      </c>
      <c r="D27" s="86">
        <v>45314</v>
      </c>
      <c r="E27" s="85">
        <v>112</v>
      </c>
      <c r="F27" s="85" t="s">
        <v>3745</v>
      </c>
      <c r="G27" s="87" t="s">
        <v>3746</v>
      </c>
      <c r="H27" s="87"/>
      <c r="I27" s="87"/>
      <c r="J27" s="87"/>
      <c r="K27" s="87"/>
      <c r="L27" s="363"/>
      <c r="M27" s="363"/>
      <c r="N27" s="138">
        <v>866027</v>
      </c>
      <c r="O27" s="138">
        <v>0</v>
      </c>
      <c r="P27" s="139">
        <v>866027</v>
      </c>
      <c r="Q27" s="87"/>
    </row>
    <row r="28" spans="1:17" ht="51">
      <c r="A28" s="85" t="s">
        <v>541</v>
      </c>
      <c r="B28" s="85">
        <v>2</v>
      </c>
      <c r="C28" s="69" t="s">
        <v>590</v>
      </c>
      <c r="D28" s="86">
        <v>45314</v>
      </c>
      <c r="E28" s="85">
        <v>112</v>
      </c>
      <c r="F28" s="85" t="s">
        <v>3725</v>
      </c>
      <c r="G28" s="87" t="s">
        <v>3746</v>
      </c>
      <c r="H28" s="87"/>
      <c r="I28" s="87"/>
      <c r="J28" s="87"/>
      <c r="K28" s="87"/>
      <c r="L28" s="363"/>
      <c r="M28" s="363"/>
      <c r="N28" s="138">
        <v>0</v>
      </c>
      <c r="O28" s="138">
        <v>866027</v>
      </c>
      <c r="P28" s="139">
        <v>866027</v>
      </c>
      <c r="Q28" s="87"/>
    </row>
    <row r="29" spans="1:17" ht="51">
      <c r="A29" s="85">
        <v>291</v>
      </c>
      <c r="B29" s="85">
        <v>1</v>
      </c>
      <c r="C29" s="69" t="s">
        <v>119</v>
      </c>
      <c r="D29" s="86">
        <v>45314</v>
      </c>
      <c r="E29" s="85">
        <v>116</v>
      </c>
      <c r="F29" s="85" t="s">
        <v>3747</v>
      </c>
      <c r="G29" s="87" t="s">
        <v>3748</v>
      </c>
      <c r="H29" s="87"/>
      <c r="I29" s="87"/>
      <c r="J29" s="87"/>
      <c r="K29" s="87"/>
      <c r="L29" s="363"/>
      <c r="M29" s="363"/>
      <c r="N29" s="138">
        <v>1993353.21</v>
      </c>
      <c r="O29" s="138">
        <v>0</v>
      </c>
      <c r="P29" s="139">
        <v>1993353.21</v>
      </c>
      <c r="Q29" s="87"/>
    </row>
    <row r="30" spans="1:17" ht="51">
      <c r="A30" s="85" t="s">
        <v>541</v>
      </c>
      <c r="B30" s="85">
        <v>2</v>
      </c>
      <c r="C30" s="69" t="s">
        <v>590</v>
      </c>
      <c r="D30" s="86">
        <v>45314</v>
      </c>
      <c r="E30" s="85">
        <v>116</v>
      </c>
      <c r="F30" s="85" t="s">
        <v>3725</v>
      </c>
      <c r="G30" s="87" t="s">
        <v>3748</v>
      </c>
      <c r="H30" s="87"/>
      <c r="I30" s="87"/>
      <c r="J30" s="87"/>
      <c r="K30" s="87"/>
      <c r="L30" s="363"/>
      <c r="M30" s="363"/>
      <c r="N30" s="138">
        <v>0</v>
      </c>
      <c r="O30" s="138">
        <v>1993353.21</v>
      </c>
      <c r="P30" s="139">
        <v>1993353.21</v>
      </c>
      <c r="Q30" s="87"/>
    </row>
    <row r="31" spans="1:17" ht="51">
      <c r="A31" s="85">
        <v>86</v>
      </c>
      <c r="B31" s="85">
        <v>1</v>
      </c>
      <c r="C31" s="69" t="s">
        <v>50</v>
      </c>
      <c r="D31" s="86">
        <v>45314</v>
      </c>
      <c r="E31" s="85">
        <v>117</v>
      </c>
      <c r="F31" s="85" t="s">
        <v>3749</v>
      </c>
      <c r="G31" s="87" t="s">
        <v>3750</v>
      </c>
      <c r="H31" s="87"/>
      <c r="I31" s="87"/>
      <c r="J31" s="87"/>
      <c r="K31" s="87"/>
      <c r="L31" s="363"/>
      <c r="M31" s="363"/>
      <c r="N31" s="138">
        <v>14815.75</v>
      </c>
      <c r="O31" s="138">
        <v>0</v>
      </c>
      <c r="P31" s="139">
        <v>14815.75</v>
      </c>
      <c r="Q31" s="87"/>
    </row>
    <row r="32" spans="1:17" ht="51">
      <c r="A32" s="85" t="s">
        <v>541</v>
      </c>
      <c r="B32" s="85">
        <v>2</v>
      </c>
      <c r="C32" s="69" t="s">
        <v>590</v>
      </c>
      <c r="D32" s="86">
        <v>45314</v>
      </c>
      <c r="E32" s="85">
        <v>117</v>
      </c>
      <c r="F32" s="85" t="s">
        <v>3725</v>
      </c>
      <c r="G32" s="87" t="s">
        <v>3750</v>
      </c>
      <c r="H32" s="87"/>
      <c r="I32" s="87"/>
      <c r="J32" s="87"/>
      <c r="K32" s="87"/>
      <c r="L32" s="363"/>
      <c r="M32" s="363"/>
      <c r="N32" s="138">
        <v>0</v>
      </c>
      <c r="O32" s="138">
        <v>14815.75</v>
      </c>
      <c r="P32" s="139">
        <v>14815.75</v>
      </c>
      <c r="Q32" s="87"/>
    </row>
    <row r="33" spans="1:18" ht="51">
      <c r="A33" s="85">
        <v>66</v>
      </c>
      <c r="B33" s="85">
        <v>3</v>
      </c>
      <c r="C33" s="69" t="s">
        <v>46</v>
      </c>
      <c r="D33" s="86">
        <v>45320</v>
      </c>
      <c r="E33" s="85">
        <v>139</v>
      </c>
      <c r="F33" s="85" t="s">
        <v>3751</v>
      </c>
      <c r="G33" s="87" t="s">
        <v>3752</v>
      </c>
      <c r="H33" s="87"/>
      <c r="I33" s="87"/>
      <c r="J33" s="87"/>
      <c r="K33" s="87"/>
      <c r="L33" s="363"/>
      <c r="M33" s="363"/>
      <c r="N33" s="138">
        <v>375779</v>
      </c>
      <c r="O33" s="138">
        <v>0</v>
      </c>
      <c r="P33" s="139">
        <v>375779</v>
      </c>
      <c r="Q33" s="87"/>
    </row>
    <row r="34" spans="1:18" ht="51">
      <c r="A34" s="85">
        <v>25</v>
      </c>
      <c r="B34" s="85">
        <v>1</v>
      </c>
      <c r="C34" s="69" t="s">
        <v>42</v>
      </c>
      <c r="D34" s="86">
        <v>45320</v>
      </c>
      <c r="E34" s="85">
        <v>139</v>
      </c>
      <c r="F34" s="85" t="s">
        <v>3753</v>
      </c>
      <c r="G34" s="87" t="s">
        <v>3752</v>
      </c>
      <c r="H34" s="87"/>
      <c r="I34" s="87"/>
      <c r="J34" s="87"/>
      <c r="K34" s="87"/>
      <c r="L34" s="363"/>
      <c r="M34" s="363"/>
      <c r="N34" s="138">
        <v>0</v>
      </c>
      <c r="O34" s="138">
        <v>375779</v>
      </c>
      <c r="P34" s="139">
        <v>375779</v>
      </c>
      <c r="Q34" s="87"/>
    </row>
    <row r="35" spans="1:18" ht="51">
      <c r="A35" s="85" t="s">
        <v>541</v>
      </c>
      <c r="B35" s="85">
        <v>2</v>
      </c>
      <c r="C35" s="69" t="s">
        <v>590</v>
      </c>
      <c r="D35" s="86">
        <v>45320</v>
      </c>
      <c r="E35" s="85">
        <v>141</v>
      </c>
      <c r="F35" s="85" t="s">
        <v>3725</v>
      </c>
      <c r="G35" s="87" t="s">
        <v>3754</v>
      </c>
      <c r="H35" s="87"/>
      <c r="I35" s="87"/>
      <c r="J35" s="87"/>
      <c r="K35" s="87"/>
      <c r="L35" s="363"/>
      <c r="M35" s="363"/>
      <c r="N35" s="138">
        <v>122405.93</v>
      </c>
      <c r="O35" s="138">
        <v>0</v>
      </c>
      <c r="P35" s="139">
        <v>122405.93</v>
      </c>
      <c r="Q35" s="87"/>
    </row>
    <row r="36" spans="1:18" ht="51">
      <c r="A36" s="85">
        <v>383</v>
      </c>
      <c r="B36" s="85">
        <v>1</v>
      </c>
      <c r="C36" s="69" t="s">
        <v>1244</v>
      </c>
      <c r="D36" s="86">
        <v>45320</v>
      </c>
      <c r="E36" s="85">
        <v>141</v>
      </c>
      <c r="F36" s="85" t="s">
        <v>3755</v>
      </c>
      <c r="G36" s="87" t="s">
        <v>3754</v>
      </c>
      <c r="H36" s="87"/>
      <c r="I36" s="87"/>
      <c r="J36" s="87"/>
      <c r="K36" s="87"/>
      <c r="L36" s="363"/>
      <c r="M36" s="363"/>
      <c r="N36" s="138">
        <v>0</v>
      </c>
      <c r="O36" s="138">
        <v>122405.93</v>
      </c>
      <c r="P36" s="139">
        <v>122405.93</v>
      </c>
      <c r="Q36" s="87"/>
    </row>
    <row r="37" spans="1:18" ht="51">
      <c r="A37" s="85">
        <v>16</v>
      </c>
      <c r="B37" s="85">
        <v>1</v>
      </c>
      <c r="C37" s="69" t="s">
        <v>40</v>
      </c>
      <c r="D37" s="86">
        <v>45320</v>
      </c>
      <c r="E37" s="85">
        <v>142</v>
      </c>
      <c r="F37" s="85" t="s">
        <v>3756</v>
      </c>
      <c r="G37" s="87" t="s">
        <v>3757</v>
      </c>
      <c r="H37" s="87"/>
      <c r="I37" s="87"/>
      <c r="J37" s="87"/>
      <c r="K37" s="87"/>
      <c r="L37" s="363"/>
      <c r="M37" s="363"/>
      <c r="N37" s="138">
        <v>5509049.4199999999</v>
      </c>
      <c r="O37" s="138">
        <v>0</v>
      </c>
      <c r="P37" s="139">
        <v>5509049.4199999999</v>
      </c>
      <c r="Q37" s="87"/>
    </row>
    <row r="38" spans="1:18" ht="51">
      <c r="A38" s="85" t="s">
        <v>541</v>
      </c>
      <c r="B38" s="85">
        <v>2</v>
      </c>
      <c r="C38" s="69" t="s">
        <v>590</v>
      </c>
      <c r="D38" s="86">
        <v>45320</v>
      </c>
      <c r="E38" s="85">
        <v>142</v>
      </c>
      <c r="F38" s="85" t="s">
        <v>3725</v>
      </c>
      <c r="G38" s="87" t="s">
        <v>3757</v>
      </c>
      <c r="H38" s="87"/>
      <c r="I38" s="87"/>
      <c r="J38" s="87"/>
      <c r="K38" s="87"/>
      <c r="L38" s="363"/>
      <c r="M38" s="363"/>
      <c r="N38" s="138">
        <v>0</v>
      </c>
      <c r="O38" s="138">
        <v>5509049.4199999999</v>
      </c>
      <c r="P38" s="139">
        <v>5509049.4199999999</v>
      </c>
      <c r="Q38" s="87"/>
    </row>
    <row r="39" spans="1:18" ht="51">
      <c r="A39" s="85">
        <v>66</v>
      </c>
      <c r="B39" s="85">
        <v>4</v>
      </c>
      <c r="C39" s="69" t="s">
        <v>46</v>
      </c>
      <c r="D39" s="86">
        <v>45322</v>
      </c>
      <c r="E39" s="85">
        <v>176</v>
      </c>
      <c r="F39" s="85" t="s">
        <v>3758</v>
      </c>
      <c r="G39" s="87" t="s">
        <v>3759</v>
      </c>
      <c r="H39" s="87"/>
      <c r="I39" s="87"/>
      <c r="J39" s="87"/>
      <c r="K39" s="87"/>
      <c r="L39" s="363"/>
      <c r="M39" s="363"/>
      <c r="N39" s="138">
        <v>198067.04</v>
      </c>
      <c r="O39" s="138">
        <v>0</v>
      </c>
      <c r="P39" s="139">
        <v>198067.04</v>
      </c>
      <c r="Q39" s="87"/>
    </row>
    <row r="40" spans="1:18" ht="51">
      <c r="A40" s="85">
        <v>81</v>
      </c>
      <c r="B40" s="85">
        <v>1</v>
      </c>
      <c r="C40" s="69" t="s">
        <v>49</v>
      </c>
      <c r="D40" s="86">
        <v>45322</v>
      </c>
      <c r="E40" s="85">
        <v>176</v>
      </c>
      <c r="F40" s="85" t="s">
        <v>3760</v>
      </c>
      <c r="G40" s="87" t="s">
        <v>3759</v>
      </c>
      <c r="H40" s="87"/>
      <c r="I40" s="87"/>
      <c r="J40" s="87"/>
      <c r="K40" s="87"/>
      <c r="L40" s="363"/>
      <c r="M40" s="363"/>
      <c r="N40" s="138">
        <v>0</v>
      </c>
      <c r="O40" s="138">
        <v>198067.04</v>
      </c>
      <c r="P40" s="139">
        <v>198067.04</v>
      </c>
      <c r="Q40" s="87"/>
    </row>
    <row r="41" spans="1:18" ht="51">
      <c r="A41" s="85">
        <v>66</v>
      </c>
      <c r="B41" s="85">
        <v>4</v>
      </c>
      <c r="C41" s="69" t="s">
        <v>46</v>
      </c>
      <c r="D41" s="86">
        <v>45322</v>
      </c>
      <c r="E41" s="85">
        <v>186</v>
      </c>
      <c r="F41" s="85" t="s">
        <v>3758</v>
      </c>
      <c r="G41" s="87" t="s">
        <v>3761</v>
      </c>
      <c r="H41" s="87"/>
      <c r="I41" s="87"/>
      <c r="J41" s="87"/>
      <c r="K41" s="87"/>
      <c r="L41" s="363"/>
      <c r="M41" s="363"/>
      <c r="N41" s="138">
        <v>233020.04</v>
      </c>
      <c r="O41" s="138">
        <v>0</v>
      </c>
      <c r="P41" s="139">
        <v>233020.04</v>
      </c>
      <c r="Q41" s="87"/>
    </row>
    <row r="42" spans="1:18" ht="51">
      <c r="A42" s="85">
        <v>81</v>
      </c>
      <c r="B42" s="85">
        <v>1</v>
      </c>
      <c r="C42" s="69" t="s">
        <v>49</v>
      </c>
      <c r="D42" s="86">
        <v>45322</v>
      </c>
      <c r="E42" s="85">
        <v>186</v>
      </c>
      <c r="F42" s="85" t="s">
        <v>3760</v>
      </c>
      <c r="G42" s="87" t="s">
        <v>3761</v>
      </c>
      <c r="H42" s="87"/>
      <c r="I42" s="87"/>
      <c r="J42" s="87"/>
      <c r="K42" s="87"/>
      <c r="L42" s="363"/>
      <c r="M42" s="363"/>
      <c r="N42" s="138">
        <v>0</v>
      </c>
      <c r="O42" s="138">
        <v>233020.04</v>
      </c>
      <c r="P42" s="139">
        <v>233020.04</v>
      </c>
      <c r="Q42" s="87"/>
    </row>
    <row r="43" spans="1:18">
      <c r="A43" s="198"/>
      <c r="B43" s="198"/>
      <c r="C43" s="104"/>
      <c r="D43" s="199"/>
      <c r="E43" s="317"/>
      <c r="F43" s="198"/>
      <c r="G43" s="200"/>
      <c r="H43" s="200"/>
      <c r="I43" s="200"/>
      <c r="J43" s="200"/>
      <c r="K43" s="200"/>
      <c r="L43" s="376"/>
      <c r="M43" s="376"/>
      <c r="N43" s="201"/>
      <c r="O43" s="201"/>
      <c r="P43" s="202"/>
      <c r="Q43" s="200"/>
    </row>
    <row r="44" spans="1:18">
      <c r="G44" s="147" t="s">
        <v>554</v>
      </c>
      <c r="H44" s="147"/>
      <c r="I44" s="147"/>
      <c r="J44" s="147"/>
      <c r="K44" s="147"/>
      <c r="L44" s="147"/>
      <c r="M44" s="147"/>
      <c r="N44" s="113">
        <f>+SUBTOTAL(9,N8:N42)</f>
        <v>32617003.979999997</v>
      </c>
      <c r="O44" s="113">
        <f>+SUBTOTAL(9,O8:O42)</f>
        <v>32769532.170000002</v>
      </c>
      <c r="P44" s="113">
        <f>+SUBTOTAL(9,P8:P42)</f>
        <v>65386536.150000006</v>
      </c>
      <c r="Q44" s="113"/>
    </row>
    <row r="47" spans="1:18">
      <c r="A47" s="66"/>
      <c r="B47" s="66"/>
      <c r="C47" s="104"/>
      <c r="D47" s="66"/>
      <c r="G47" s="66"/>
      <c r="H47" s="66"/>
      <c r="I47" s="66"/>
      <c r="J47" s="66"/>
      <c r="K47" s="72"/>
      <c r="L47" s="72"/>
      <c r="M47" s="72"/>
      <c r="N47" s="66"/>
      <c r="O47" s="157"/>
      <c r="P47" s="157"/>
      <c r="Q47" s="66"/>
      <c r="R47" s="66"/>
    </row>
    <row r="48" spans="1:18">
      <c r="A48" s="66"/>
      <c r="B48" s="66"/>
      <c r="C48" s="104"/>
      <c r="D48" s="66"/>
      <c r="G48" s="66"/>
      <c r="H48" s="66"/>
      <c r="I48" s="66"/>
      <c r="J48" s="66"/>
      <c r="K48" s="72"/>
      <c r="L48" s="72"/>
      <c r="M48" s="72"/>
      <c r="N48" s="66"/>
      <c r="O48" s="157"/>
      <c r="P48" s="157"/>
      <c r="Q48" s="66"/>
      <c r="R48" s="66"/>
    </row>
    <row r="49" spans="1:18">
      <c r="A49" s="66"/>
      <c r="B49" s="66"/>
      <c r="C49" s="104"/>
      <c r="D49" s="66"/>
      <c r="G49" s="66"/>
      <c r="H49" s="66"/>
      <c r="I49" s="66"/>
      <c r="J49" s="66"/>
      <c r="K49" s="72"/>
      <c r="L49" s="72"/>
      <c r="M49" s="72"/>
      <c r="N49" s="66"/>
      <c r="O49" s="157"/>
      <c r="P49" s="157"/>
      <c r="Q49" s="66"/>
      <c r="R49" s="66"/>
    </row>
    <row r="50" spans="1:18">
      <c r="A50" s="66"/>
      <c r="B50" s="66"/>
      <c r="C50" s="104"/>
      <c r="D50" s="66"/>
      <c r="G50" s="66"/>
      <c r="H50" s="66"/>
      <c r="I50" s="66"/>
      <c r="J50" s="66"/>
      <c r="K50" s="72"/>
      <c r="L50" s="72"/>
      <c r="M50" s="72"/>
      <c r="N50" s="66"/>
      <c r="O50" s="157"/>
      <c r="P50" s="157"/>
      <c r="Q50" s="66"/>
      <c r="R50" s="66"/>
    </row>
    <row r="51" spans="1:18">
      <c r="A51" s="66"/>
      <c r="B51" s="66"/>
      <c r="C51" s="104"/>
      <c r="D51" s="66"/>
      <c r="G51" s="66"/>
      <c r="H51" s="66"/>
      <c r="I51" s="66"/>
      <c r="J51" s="66"/>
      <c r="K51" s="72"/>
      <c r="L51" s="72"/>
      <c r="M51" s="72"/>
      <c r="N51" s="66"/>
      <c r="O51" s="157"/>
      <c r="P51" s="157"/>
      <c r="Q51" s="66"/>
      <c r="R51" s="66"/>
    </row>
    <row r="52" spans="1:18">
      <c r="A52" s="66"/>
      <c r="B52" s="66"/>
      <c r="C52" s="104"/>
      <c r="D52" s="66"/>
      <c r="E52" s="64"/>
      <c r="G52" s="66"/>
      <c r="H52" s="66"/>
      <c r="I52" s="66"/>
      <c r="J52" s="66"/>
      <c r="K52" s="72"/>
      <c r="L52" s="72"/>
      <c r="M52" s="72"/>
      <c r="N52" s="66"/>
      <c r="O52" s="157"/>
      <c r="P52" s="157"/>
      <c r="Q52" s="66"/>
      <c r="R52" s="66"/>
    </row>
    <row r="53" spans="1:18">
      <c r="A53" s="66"/>
      <c r="B53" s="66"/>
      <c r="C53" s="104"/>
      <c r="D53" s="66"/>
      <c r="G53" s="66"/>
      <c r="H53" s="66"/>
      <c r="I53" s="66"/>
      <c r="J53" s="66"/>
      <c r="K53" s="72"/>
      <c r="L53" s="72"/>
      <c r="M53" s="72"/>
      <c r="N53" s="66"/>
      <c r="O53" s="157"/>
      <c r="P53" s="157"/>
      <c r="Q53" s="66"/>
      <c r="R53" s="66"/>
    </row>
    <row r="57" spans="1:18">
      <c r="A57" s="362" t="s">
        <v>1487</v>
      </c>
    </row>
    <row r="58" spans="1:18">
      <c r="A58" s="361" t="s">
        <v>1488</v>
      </c>
    </row>
    <row r="59" spans="1:18">
      <c r="A59" s="361" t="s">
        <v>1489</v>
      </c>
    </row>
    <row r="60" spans="1:18">
      <c r="A60" s="361"/>
    </row>
    <row r="61" spans="1:18">
      <c r="A61" s="361" t="s">
        <v>1490</v>
      </c>
    </row>
    <row r="62" spans="1:18">
      <c r="A62" s="361" t="s">
        <v>1491</v>
      </c>
    </row>
  </sheetData>
  <sheetProtection formatCells="0" formatColumns="0" formatRows="0" autoFilter="0"/>
  <protectedRanges>
    <protectedRange sqref="Q8:Q43 H8:M43"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4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667</v>
      </c>
      <c r="B1" s="115"/>
      <c r="C1" s="115"/>
      <c r="D1" s="132"/>
      <c r="E1" s="132"/>
      <c r="F1" s="132"/>
      <c r="G1" s="141"/>
      <c r="H1" s="115"/>
      <c r="I1" s="115"/>
      <c r="J1" s="115"/>
      <c r="K1" s="115"/>
      <c r="L1" s="115"/>
      <c r="M1" s="115"/>
      <c r="N1" s="115"/>
      <c r="O1" s="114"/>
      <c r="P1" s="114"/>
      <c r="Q1" s="115"/>
    </row>
    <row r="2" spans="1:17">
      <c r="A2" s="115" t="s">
        <v>666</v>
      </c>
      <c r="B2" s="115"/>
      <c r="C2" s="115"/>
      <c r="D2" s="132"/>
      <c r="E2" s="132"/>
      <c r="F2" s="132"/>
      <c r="G2" s="141"/>
      <c r="H2" s="115"/>
      <c r="I2" s="115"/>
      <c r="J2" s="115"/>
      <c r="K2" s="115"/>
      <c r="L2" s="115"/>
      <c r="M2" s="115"/>
      <c r="N2" s="115"/>
      <c r="O2" s="114"/>
      <c r="P2" s="114"/>
      <c r="Q2" s="115"/>
    </row>
    <row r="3" spans="1:17">
      <c r="A3" s="115" t="str">
        <f>+'CUT MN'!A3</f>
        <v>CORRESPONDIENTE AL PERIODO DE ENERO DE 2024</v>
      </c>
      <c r="B3" s="115"/>
      <c r="C3" s="115"/>
      <c r="D3" s="132"/>
      <c r="E3" s="132"/>
      <c r="F3" s="132"/>
      <c r="G3" s="141"/>
      <c r="H3" s="115"/>
      <c r="I3" s="115"/>
      <c r="J3" s="115"/>
      <c r="K3" s="115"/>
      <c r="L3" s="115"/>
      <c r="M3" s="115"/>
      <c r="N3" s="115"/>
      <c r="O3" s="114"/>
      <c r="P3" s="114"/>
      <c r="Q3" s="115"/>
    </row>
    <row r="4" spans="1:17" ht="13.5" customHeight="1">
      <c r="A4" s="65" t="str">
        <f>+'CUT MN'!A4</f>
        <v>ACTUALIZADO AL : 6 de febrero de 2024 Hrs. 15:00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5" t="s">
        <v>1480</v>
      </c>
      <c r="B6" s="466"/>
      <c r="C6" s="80"/>
      <c r="D6" s="81"/>
      <c r="E6" s="80"/>
      <c r="F6" s="80"/>
      <c r="G6" s="105"/>
      <c r="H6" s="465" t="s">
        <v>1482</v>
      </c>
      <c r="I6" s="466"/>
      <c r="J6" s="465" t="s">
        <v>1483</v>
      </c>
      <c r="K6" s="466"/>
      <c r="L6" s="463" t="s">
        <v>1484</v>
      </c>
      <c r="M6" s="464"/>
      <c r="N6" s="463" t="s">
        <v>1485</v>
      </c>
      <c r="O6" s="464"/>
      <c r="P6" s="114"/>
      <c r="Q6" s="117"/>
    </row>
    <row r="7" spans="1:17" ht="38.25">
      <c r="A7" s="269" t="s">
        <v>655</v>
      </c>
      <c r="B7" s="269" t="s">
        <v>656</v>
      </c>
      <c r="C7" s="158" t="s">
        <v>662</v>
      </c>
      <c r="D7" s="348" t="s">
        <v>1479</v>
      </c>
      <c r="E7" s="83" t="s">
        <v>552</v>
      </c>
      <c r="F7" s="83" t="s">
        <v>1481</v>
      </c>
      <c r="G7" s="83" t="s">
        <v>36</v>
      </c>
      <c r="H7" s="269" t="s">
        <v>657</v>
      </c>
      <c r="I7" s="269" t="s">
        <v>660</v>
      </c>
      <c r="J7" s="269" t="s">
        <v>658</v>
      </c>
      <c r="K7" s="269" t="s">
        <v>659</v>
      </c>
      <c r="L7" s="268" t="s">
        <v>1305</v>
      </c>
      <c r="M7" s="267" t="s">
        <v>1306</v>
      </c>
      <c r="N7" s="267" t="s">
        <v>1291</v>
      </c>
      <c r="O7" s="267" t="s">
        <v>1292</v>
      </c>
      <c r="P7" s="84" t="s">
        <v>661</v>
      </c>
      <c r="Q7" s="116" t="s">
        <v>1486</v>
      </c>
    </row>
    <row r="8" spans="1:17" ht="51">
      <c r="A8" s="68">
        <v>47</v>
      </c>
      <c r="B8" s="68">
        <v>8</v>
      </c>
      <c r="C8" s="69" t="s">
        <v>45</v>
      </c>
      <c r="D8" s="108">
        <v>45295</v>
      </c>
      <c r="E8" s="68">
        <v>8</v>
      </c>
      <c r="F8" s="68" t="s">
        <v>3727</v>
      </c>
      <c r="G8" s="106" t="s">
        <v>3762</v>
      </c>
      <c r="H8" s="68"/>
      <c r="I8" s="68"/>
      <c r="J8" s="68"/>
      <c r="K8" s="68"/>
      <c r="L8" s="134">
        <v>327620.18</v>
      </c>
      <c r="M8" s="134">
        <v>0</v>
      </c>
      <c r="N8" s="134">
        <v>2247474.4347999999</v>
      </c>
      <c r="O8" s="134">
        <v>0</v>
      </c>
      <c r="P8" s="140">
        <v>2247474.4347999999</v>
      </c>
      <c r="Q8" s="68"/>
    </row>
    <row r="9" spans="1:17" ht="51">
      <c r="A9" s="68" t="s">
        <v>541</v>
      </c>
      <c r="B9" s="68">
        <v>2</v>
      </c>
      <c r="C9" s="69" t="s">
        <v>590</v>
      </c>
      <c r="D9" s="108">
        <v>45295</v>
      </c>
      <c r="E9" s="68">
        <v>8</v>
      </c>
      <c r="F9" s="68" t="s">
        <v>3725</v>
      </c>
      <c r="G9" s="106" t="s">
        <v>3762</v>
      </c>
      <c r="H9" s="68"/>
      <c r="I9" s="68"/>
      <c r="J9" s="68"/>
      <c r="K9" s="68"/>
      <c r="L9" s="134">
        <v>0</v>
      </c>
      <c r="M9" s="134">
        <v>327620.18</v>
      </c>
      <c r="N9" s="134">
        <v>0</v>
      </c>
      <c r="O9" s="134">
        <v>2247474.4347999999</v>
      </c>
      <c r="P9" s="140">
        <v>2247474.4347999999</v>
      </c>
      <c r="Q9" s="68"/>
    </row>
    <row r="10" spans="1:17" ht="51">
      <c r="A10" s="68">
        <v>590</v>
      </c>
      <c r="B10" s="68">
        <v>1</v>
      </c>
      <c r="C10" s="69" t="s">
        <v>1284</v>
      </c>
      <c r="D10" s="108">
        <v>45296</v>
      </c>
      <c r="E10" s="68">
        <v>10</v>
      </c>
      <c r="F10" s="68" t="s">
        <v>3729</v>
      </c>
      <c r="G10" s="106" t="s">
        <v>3763</v>
      </c>
      <c r="H10" s="68"/>
      <c r="I10" s="68"/>
      <c r="J10" s="68"/>
      <c r="K10" s="68"/>
      <c r="L10" s="134">
        <v>5866.16</v>
      </c>
      <c r="M10" s="134">
        <v>0</v>
      </c>
      <c r="N10" s="134">
        <v>40241.857600000003</v>
      </c>
      <c r="O10" s="134">
        <v>0</v>
      </c>
      <c r="P10" s="140">
        <v>40241.857600000003</v>
      </c>
      <c r="Q10" s="68"/>
    </row>
    <row r="11" spans="1:17" ht="51">
      <c r="A11" s="68" t="s">
        <v>541</v>
      </c>
      <c r="B11" s="68">
        <v>2</v>
      </c>
      <c r="C11" s="69" t="s">
        <v>590</v>
      </c>
      <c r="D11" s="108">
        <v>45296</v>
      </c>
      <c r="E11" s="68">
        <v>10</v>
      </c>
      <c r="F11" s="68" t="s">
        <v>3725</v>
      </c>
      <c r="G11" s="106" t="s">
        <v>3763</v>
      </c>
      <c r="H11" s="68"/>
      <c r="I11" s="68"/>
      <c r="J11" s="68"/>
      <c r="K11" s="68"/>
      <c r="L11" s="134">
        <v>0</v>
      </c>
      <c r="M11" s="134">
        <v>5866.16</v>
      </c>
      <c r="N11" s="134">
        <v>0</v>
      </c>
      <c r="O11" s="134">
        <v>40241.857600000003</v>
      </c>
      <c r="P11" s="140">
        <v>40241.857600000003</v>
      </c>
      <c r="Q11" s="68"/>
    </row>
    <row r="12" spans="1:17" ht="51">
      <c r="A12" s="68">
        <v>46</v>
      </c>
      <c r="B12" s="68">
        <v>5</v>
      </c>
      <c r="C12" s="69" t="s">
        <v>1371</v>
      </c>
      <c r="D12" s="108">
        <v>45296</v>
      </c>
      <c r="E12" s="68">
        <v>12</v>
      </c>
      <c r="F12" s="68" t="s">
        <v>3731</v>
      </c>
      <c r="G12" s="106" t="s">
        <v>3764</v>
      </c>
      <c r="H12" s="68"/>
      <c r="I12" s="68"/>
      <c r="J12" s="68"/>
      <c r="K12" s="68"/>
      <c r="L12" s="134">
        <v>100000</v>
      </c>
      <c r="M12" s="134">
        <v>0</v>
      </c>
      <c r="N12" s="134">
        <v>686000</v>
      </c>
      <c r="O12" s="134">
        <v>0</v>
      </c>
      <c r="P12" s="140">
        <v>686000</v>
      </c>
      <c r="Q12" s="68"/>
    </row>
    <row r="13" spans="1:17" ht="51">
      <c r="A13" s="68" t="s">
        <v>541</v>
      </c>
      <c r="B13" s="68">
        <v>2</v>
      </c>
      <c r="C13" s="69" t="s">
        <v>590</v>
      </c>
      <c r="D13" s="108">
        <v>45296</v>
      </c>
      <c r="E13" s="68">
        <v>12</v>
      </c>
      <c r="F13" s="68" t="s">
        <v>3725</v>
      </c>
      <c r="G13" s="106" t="s">
        <v>3764</v>
      </c>
      <c r="H13" s="68"/>
      <c r="I13" s="68"/>
      <c r="J13" s="68"/>
      <c r="K13" s="68"/>
      <c r="L13" s="134">
        <v>0</v>
      </c>
      <c r="M13" s="134">
        <v>100000</v>
      </c>
      <c r="N13" s="134">
        <v>0</v>
      </c>
      <c r="O13" s="134">
        <v>686000</v>
      </c>
      <c r="P13" s="140">
        <v>686000</v>
      </c>
      <c r="Q13" s="68"/>
    </row>
    <row r="14" spans="1:17" ht="51">
      <c r="A14" s="68">
        <v>86</v>
      </c>
      <c r="B14" s="68">
        <v>5</v>
      </c>
      <c r="C14" s="69" t="s">
        <v>50</v>
      </c>
      <c r="D14" s="108">
        <v>45300</v>
      </c>
      <c r="E14" s="68">
        <v>23</v>
      </c>
      <c r="F14" s="68" t="s">
        <v>3733</v>
      </c>
      <c r="G14" s="106" t="s">
        <v>3765</v>
      </c>
      <c r="H14" s="68"/>
      <c r="I14" s="68"/>
      <c r="J14" s="68"/>
      <c r="K14" s="68"/>
      <c r="L14" s="134">
        <v>2000000</v>
      </c>
      <c r="M14" s="134">
        <v>0</v>
      </c>
      <c r="N14" s="134">
        <v>13720000</v>
      </c>
      <c r="O14" s="134">
        <v>0</v>
      </c>
      <c r="P14" s="140">
        <v>13720000</v>
      </c>
      <c r="Q14" s="68"/>
    </row>
    <row r="15" spans="1:17" ht="51">
      <c r="A15" s="68" t="s">
        <v>541</v>
      </c>
      <c r="B15" s="68">
        <v>2</v>
      </c>
      <c r="C15" s="69" t="s">
        <v>590</v>
      </c>
      <c r="D15" s="108">
        <v>45300</v>
      </c>
      <c r="E15" s="68">
        <v>23</v>
      </c>
      <c r="F15" s="68" t="s">
        <v>3725</v>
      </c>
      <c r="G15" s="106" t="s">
        <v>3765</v>
      </c>
      <c r="H15" s="68"/>
      <c r="I15" s="68"/>
      <c r="J15" s="68"/>
      <c r="K15" s="68"/>
      <c r="L15" s="134">
        <v>0</v>
      </c>
      <c r="M15" s="134">
        <v>2000000</v>
      </c>
      <c r="N15" s="134">
        <v>0</v>
      </c>
      <c r="O15" s="134">
        <v>13720000</v>
      </c>
      <c r="P15" s="140">
        <v>13720000</v>
      </c>
      <c r="Q15" s="68"/>
    </row>
    <row r="16" spans="1:17" ht="63.75">
      <c r="A16" s="68">
        <v>46</v>
      </c>
      <c r="B16" s="68">
        <v>5</v>
      </c>
      <c r="C16" s="69" t="s">
        <v>1371</v>
      </c>
      <c r="D16" s="108">
        <v>45302</v>
      </c>
      <c r="E16" s="68">
        <v>31</v>
      </c>
      <c r="F16" s="68" t="s">
        <v>3735</v>
      </c>
      <c r="G16" s="106" t="s">
        <v>3766</v>
      </c>
      <c r="H16" s="68"/>
      <c r="I16" s="68"/>
      <c r="J16" s="68"/>
      <c r="K16" s="68"/>
      <c r="L16" s="134">
        <v>10350.799999999999</v>
      </c>
      <c r="M16" s="134">
        <v>0</v>
      </c>
      <c r="N16" s="134">
        <v>71006.487999999998</v>
      </c>
      <c r="O16" s="134">
        <v>0</v>
      </c>
      <c r="P16" s="140">
        <v>71006.487999999998</v>
      </c>
      <c r="Q16" s="68"/>
    </row>
    <row r="17" spans="1:17" ht="63.75">
      <c r="A17" s="68" t="s">
        <v>541</v>
      </c>
      <c r="B17" s="68">
        <v>2</v>
      </c>
      <c r="C17" s="69" t="s">
        <v>590</v>
      </c>
      <c r="D17" s="108">
        <v>45302</v>
      </c>
      <c r="E17" s="68">
        <v>31</v>
      </c>
      <c r="F17" s="68" t="s">
        <v>3725</v>
      </c>
      <c r="G17" s="106" t="s">
        <v>3766</v>
      </c>
      <c r="H17" s="68"/>
      <c r="I17" s="68"/>
      <c r="J17" s="68"/>
      <c r="K17" s="68"/>
      <c r="L17" s="134">
        <v>0</v>
      </c>
      <c r="M17" s="134">
        <v>10350.799999999999</v>
      </c>
      <c r="N17" s="134">
        <v>0</v>
      </c>
      <c r="O17" s="134">
        <v>71006.487999999998</v>
      </c>
      <c r="P17" s="140">
        <v>71006.487999999998</v>
      </c>
      <c r="Q17" s="68"/>
    </row>
    <row r="18" spans="1:17" ht="63.75">
      <c r="A18" s="68">
        <v>86</v>
      </c>
      <c r="B18" s="68">
        <v>1</v>
      </c>
      <c r="C18" s="69" t="s">
        <v>50</v>
      </c>
      <c r="D18" s="108">
        <v>45308</v>
      </c>
      <c r="E18" s="68">
        <v>91</v>
      </c>
      <c r="F18" s="68" t="s">
        <v>3767</v>
      </c>
      <c r="G18" s="106" t="s">
        <v>3768</v>
      </c>
      <c r="H18" s="68"/>
      <c r="I18" s="68"/>
      <c r="J18" s="68"/>
      <c r="K18" s="68"/>
      <c r="L18" s="134">
        <v>13119.54</v>
      </c>
      <c r="M18" s="134">
        <v>0</v>
      </c>
      <c r="N18" s="134">
        <v>90000.044400000013</v>
      </c>
      <c r="O18" s="134">
        <v>0</v>
      </c>
      <c r="P18" s="140">
        <v>90000.044400000013</v>
      </c>
      <c r="Q18" s="68"/>
    </row>
    <row r="19" spans="1:17" ht="63.75">
      <c r="A19" s="68" t="s">
        <v>541</v>
      </c>
      <c r="B19" s="68">
        <v>2</v>
      </c>
      <c r="C19" s="69" t="s">
        <v>590</v>
      </c>
      <c r="D19" s="108">
        <v>45308</v>
      </c>
      <c r="E19" s="68">
        <v>91</v>
      </c>
      <c r="F19" s="68" t="s">
        <v>3725</v>
      </c>
      <c r="G19" s="106" t="s">
        <v>3768</v>
      </c>
      <c r="H19" s="68"/>
      <c r="I19" s="68"/>
      <c r="J19" s="68"/>
      <c r="K19" s="68"/>
      <c r="L19" s="134">
        <v>0</v>
      </c>
      <c r="M19" s="134">
        <v>13119.54</v>
      </c>
      <c r="N19" s="134">
        <v>0</v>
      </c>
      <c r="O19" s="134">
        <v>90000.044400000013</v>
      </c>
      <c r="P19" s="140">
        <v>90000.044400000013</v>
      </c>
      <c r="Q19" s="68"/>
    </row>
    <row r="20" spans="1:17" ht="63.75">
      <c r="A20" s="68">
        <v>86</v>
      </c>
      <c r="B20" s="68">
        <v>5</v>
      </c>
      <c r="C20" s="69" t="s">
        <v>50</v>
      </c>
      <c r="D20" s="108">
        <v>45310</v>
      </c>
      <c r="E20" s="68">
        <v>105</v>
      </c>
      <c r="F20" s="68" t="s">
        <v>3739</v>
      </c>
      <c r="G20" s="106" t="s">
        <v>3769</v>
      </c>
      <c r="H20" s="68"/>
      <c r="I20" s="68"/>
      <c r="J20" s="68"/>
      <c r="K20" s="68"/>
      <c r="L20" s="134">
        <v>250000</v>
      </c>
      <c r="M20" s="134">
        <v>0</v>
      </c>
      <c r="N20" s="134">
        <v>1715000</v>
      </c>
      <c r="O20" s="134">
        <v>0</v>
      </c>
      <c r="P20" s="140">
        <v>1715000</v>
      </c>
      <c r="Q20" s="68"/>
    </row>
    <row r="21" spans="1:17" ht="63.75">
      <c r="A21" s="68" t="s">
        <v>541</v>
      </c>
      <c r="B21" s="68">
        <v>2</v>
      </c>
      <c r="C21" s="69" t="s">
        <v>590</v>
      </c>
      <c r="D21" s="108">
        <v>45310</v>
      </c>
      <c r="E21" s="68">
        <v>105</v>
      </c>
      <c r="F21" s="68" t="s">
        <v>3725</v>
      </c>
      <c r="G21" s="106" t="s">
        <v>3769</v>
      </c>
      <c r="H21" s="68"/>
      <c r="I21" s="68"/>
      <c r="J21" s="68"/>
      <c r="K21" s="68"/>
      <c r="L21" s="134">
        <v>0</v>
      </c>
      <c r="M21" s="134">
        <v>250000</v>
      </c>
      <c r="N21" s="134">
        <v>0</v>
      </c>
      <c r="O21" s="134">
        <v>1715000</v>
      </c>
      <c r="P21" s="140">
        <v>1715000</v>
      </c>
      <c r="Q21" s="68"/>
    </row>
    <row r="22" spans="1:17" ht="63.75">
      <c r="A22" s="68">
        <v>46</v>
      </c>
      <c r="B22" s="68">
        <v>5</v>
      </c>
      <c r="C22" s="69" t="s">
        <v>1371</v>
      </c>
      <c r="D22" s="108">
        <v>45310</v>
      </c>
      <c r="E22" s="68">
        <v>108</v>
      </c>
      <c r="F22" s="68" t="s">
        <v>3742</v>
      </c>
      <c r="G22" s="106" t="s">
        <v>3770</v>
      </c>
      <c r="H22" s="68"/>
      <c r="I22" s="68"/>
      <c r="J22" s="68"/>
      <c r="K22" s="68"/>
      <c r="L22" s="134">
        <v>600000</v>
      </c>
      <c r="M22" s="134">
        <v>0</v>
      </c>
      <c r="N22" s="134">
        <v>4116000</v>
      </c>
      <c r="O22" s="134">
        <v>0</v>
      </c>
      <c r="P22" s="140">
        <v>4116000</v>
      </c>
      <c r="Q22" s="68"/>
    </row>
    <row r="23" spans="1:17" ht="63.75">
      <c r="A23" s="68" t="s">
        <v>541</v>
      </c>
      <c r="B23" s="68">
        <v>2</v>
      </c>
      <c r="C23" s="69" t="s">
        <v>590</v>
      </c>
      <c r="D23" s="108">
        <v>45310</v>
      </c>
      <c r="E23" s="68">
        <v>108</v>
      </c>
      <c r="F23" s="68" t="s">
        <v>3725</v>
      </c>
      <c r="G23" s="106" t="s">
        <v>3770</v>
      </c>
      <c r="H23" s="68"/>
      <c r="I23" s="68"/>
      <c r="J23" s="68"/>
      <c r="K23" s="68"/>
      <c r="L23" s="134">
        <v>0</v>
      </c>
      <c r="M23" s="134">
        <v>600000</v>
      </c>
      <c r="N23" s="134">
        <v>0</v>
      </c>
      <c r="O23" s="134">
        <v>4116000</v>
      </c>
      <c r="P23" s="140">
        <v>4116000</v>
      </c>
      <c r="Q23" s="68"/>
    </row>
    <row r="24" spans="1:17" ht="51">
      <c r="A24" s="68">
        <v>117</v>
      </c>
      <c r="B24" s="68">
        <v>1</v>
      </c>
      <c r="C24" s="69" t="s">
        <v>54</v>
      </c>
      <c r="D24" s="108">
        <v>45314</v>
      </c>
      <c r="E24" s="68">
        <v>110</v>
      </c>
      <c r="F24" s="68" t="s">
        <v>3744</v>
      </c>
      <c r="G24" s="106" t="s">
        <v>3771</v>
      </c>
      <c r="H24" s="68"/>
      <c r="I24" s="68"/>
      <c r="J24" s="68"/>
      <c r="K24" s="68"/>
      <c r="L24" s="134">
        <v>90198.8</v>
      </c>
      <c r="M24" s="134">
        <v>0</v>
      </c>
      <c r="N24" s="134">
        <v>618763.76800000004</v>
      </c>
      <c r="O24" s="134">
        <v>0</v>
      </c>
      <c r="P24" s="140">
        <v>618763.76800000004</v>
      </c>
      <c r="Q24" s="68"/>
    </row>
    <row r="25" spans="1:17" ht="51">
      <c r="A25" s="68" t="s">
        <v>541</v>
      </c>
      <c r="B25" s="68">
        <v>2</v>
      </c>
      <c r="C25" s="69" t="s">
        <v>590</v>
      </c>
      <c r="D25" s="108">
        <v>45314</v>
      </c>
      <c r="E25" s="68">
        <v>110</v>
      </c>
      <c r="F25" s="68" t="s">
        <v>3725</v>
      </c>
      <c r="G25" s="106" t="s">
        <v>3771</v>
      </c>
      <c r="H25" s="68"/>
      <c r="I25" s="68"/>
      <c r="J25" s="68"/>
      <c r="K25" s="68"/>
      <c r="L25" s="134">
        <v>0</v>
      </c>
      <c r="M25" s="134">
        <v>90198.8</v>
      </c>
      <c r="N25" s="134">
        <v>0</v>
      </c>
      <c r="O25" s="134">
        <v>618763.76800000004</v>
      </c>
      <c r="P25" s="140">
        <v>618763.76800000004</v>
      </c>
      <c r="Q25" s="68"/>
    </row>
    <row r="26" spans="1:17" ht="51">
      <c r="A26" s="68">
        <v>383</v>
      </c>
      <c r="B26" s="68">
        <v>1</v>
      </c>
      <c r="C26" s="69" t="s">
        <v>1244</v>
      </c>
      <c r="D26" s="108">
        <v>45320</v>
      </c>
      <c r="E26" s="68">
        <v>140</v>
      </c>
      <c r="F26" s="68" t="s">
        <v>3772</v>
      </c>
      <c r="G26" s="106" t="s">
        <v>3773</v>
      </c>
      <c r="H26" s="68"/>
      <c r="I26" s="68"/>
      <c r="J26" s="68"/>
      <c r="K26" s="68"/>
      <c r="L26" s="134">
        <v>17843.43</v>
      </c>
      <c r="M26" s="134">
        <v>0</v>
      </c>
      <c r="N26" s="134">
        <v>122405.92980000001</v>
      </c>
      <c r="O26" s="134">
        <v>0</v>
      </c>
      <c r="P26" s="140">
        <v>122405.92980000001</v>
      </c>
      <c r="Q26" s="68"/>
    </row>
    <row r="27" spans="1:17" ht="51">
      <c r="A27" s="68" t="s">
        <v>541</v>
      </c>
      <c r="B27" s="68">
        <v>2</v>
      </c>
      <c r="C27" s="69" t="s">
        <v>590</v>
      </c>
      <c r="D27" s="108">
        <v>45320</v>
      </c>
      <c r="E27" s="68">
        <v>140</v>
      </c>
      <c r="F27" s="68" t="s">
        <v>3725</v>
      </c>
      <c r="G27" s="106" t="s">
        <v>3773</v>
      </c>
      <c r="H27" s="68"/>
      <c r="I27" s="68"/>
      <c r="J27" s="68"/>
      <c r="K27" s="68"/>
      <c r="L27" s="134">
        <v>0</v>
      </c>
      <c r="M27" s="134">
        <v>17843.43</v>
      </c>
      <c r="N27" s="134">
        <v>0</v>
      </c>
      <c r="O27" s="134">
        <v>122405.92980000001</v>
      </c>
      <c r="P27" s="140">
        <v>122405.92980000001</v>
      </c>
      <c r="Q27" s="68"/>
    </row>
    <row r="28" spans="1:17">
      <c r="A28" s="66"/>
      <c r="B28" s="66"/>
      <c r="C28" s="104"/>
      <c r="D28" s="123"/>
      <c r="H28" s="66"/>
      <c r="I28" s="66"/>
      <c r="J28" s="66"/>
      <c r="K28" s="66"/>
      <c r="L28" s="303"/>
      <c r="M28" s="303"/>
      <c r="N28" s="303"/>
      <c r="O28" s="303"/>
      <c r="P28" s="304"/>
      <c r="Q28" s="66"/>
    </row>
    <row r="29" spans="1:17">
      <c r="A29" s="91"/>
      <c r="B29" s="91"/>
      <c r="C29" s="91"/>
      <c r="D29" s="181"/>
      <c r="E29" s="181"/>
      <c r="F29" s="181"/>
      <c r="G29" s="365" t="s">
        <v>554</v>
      </c>
      <c r="H29" s="147"/>
      <c r="I29" s="147"/>
      <c r="J29" s="147"/>
      <c r="K29" s="147"/>
      <c r="L29" s="379">
        <f>+SUBTOTAL(9,L8:L27)</f>
        <v>3414998.9099999997</v>
      </c>
      <c r="M29" s="379">
        <f>+SUBTOTAL(9,M8:M27)</f>
        <v>3414998.9099999997</v>
      </c>
      <c r="N29" s="379">
        <f>+SUBTOTAL(9,N8:N27)</f>
        <v>23426892.522599999</v>
      </c>
      <c r="O29" s="379">
        <f>+SUBTOTAL(9,O8:O27)</f>
        <v>23426892.522599999</v>
      </c>
      <c r="P29" s="379">
        <f>+SUBTOTAL(9,P8:P27)</f>
        <v>46853785.04519999</v>
      </c>
      <c r="Q29" s="364"/>
    </row>
    <row r="30" spans="1:17">
      <c r="A30" s="92"/>
      <c r="B30" s="92"/>
      <c r="C30" s="92"/>
      <c r="D30" s="182"/>
      <c r="E30" s="182"/>
      <c r="F30" s="182"/>
      <c r="G30" s="143"/>
      <c r="H30" s="90"/>
      <c r="I30" s="90"/>
      <c r="J30" s="90"/>
      <c r="K30" s="90"/>
      <c r="L30" s="90"/>
      <c r="M30" s="90"/>
      <c r="Q30" s="90"/>
    </row>
    <row r="41" spans="1:1">
      <c r="A41" s="362" t="s">
        <v>1487</v>
      </c>
    </row>
    <row r="42" spans="1:1">
      <c r="A42" s="361" t="s">
        <v>1488</v>
      </c>
    </row>
    <row r="43" spans="1:1">
      <c r="A43" s="361" t="s">
        <v>1489</v>
      </c>
    </row>
    <row r="44" spans="1:1">
      <c r="A44" s="361"/>
    </row>
    <row r="45" spans="1:1">
      <c r="A45" s="361" t="s">
        <v>1490</v>
      </c>
    </row>
    <row r="46" spans="1:1">
      <c r="A46" s="361" t="s">
        <v>1491</v>
      </c>
    </row>
  </sheetData>
  <sheetProtection formatCells="0" formatColumns="0" formatRows="0" autoFilter="0"/>
  <protectedRanges>
    <protectedRange sqref="Q8:Q28 H8:K28"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4"/>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DE 2024</v>
      </c>
      <c r="B3" s="125"/>
      <c r="C3" s="125"/>
      <c r="D3" s="127"/>
      <c r="E3" s="127"/>
      <c r="F3" s="127"/>
      <c r="G3" s="127"/>
      <c r="H3" s="127"/>
      <c r="I3" s="125"/>
    </row>
    <row r="4" spans="1:9" s="93" customFormat="1">
      <c r="A4" s="186" t="str">
        <f>+'CUT MN'!A4</f>
        <v>ACTUALIZADO AL : 6 de febrero de 2024 Hrs. 15:00</v>
      </c>
      <c r="B4" s="76"/>
      <c r="C4" s="77"/>
      <c r="D4" s="78"/>
      <c r="E4" s="78"/>
      <c r="F4" s="128"/>
      <c r="G4" s="129"/>
      <c r="H4" s="129"/>
      <c r="I4" s="79"/>
    </row>
    <row r="5" spans="1:9" s="93" customFormat="1">
      <c r="A5" s="94"/>
      <c r="B5" s="95"/>
      <c r="C5" s="96"/>
      <c r="D5" s="130"/>
      <c r="E5" s="130"/>
      <c r="F5" s="130"/>
      <c r="G5" s="130"/>
      <c r="H5" s="135"/>
    </row>
    <row r="6" spans="1:9" s="93" customFormat="1">
      <c r="C6" s="97"/>
      <c r="D6" s="472" t="s">
        <v>616</v>
      </c>
      <c r="E6" s="472"/>
      <c r="F6" s="472"/>
      <c r="G6" s="472"/>
      <c r="H6" s="136"/>
    </row>
    <row r="7" spans="1:9">
      <c r="A7" s="367" t="s">
        <v>655</v>
      </c>
      <c r="B7" s="368" t="s">
        <v>656</v>
      </c>
      <c r="C7" s="369" t="s">
        <v>662</v>
      </c>
      <c r="D7" s="370" t="s">
        <v>633</v>
      </c>
      <c r="E7" s="370" t="s">
        <v>634</v>
      </c>
      <c r="F7" s="370" t="s">
        <v>635</v>
      </c>
      <c r="G7" s="370" t="s">
        <v>636</v>
      </c>
      <c r="H7" s="371" t="s">
        <v>663</v>
      </c>
    </row>
    <row r="8" spans="1:9">
      <c r="A8" s="187">
        <v>16</v>
      </c>
      <c r="B8" s="187">
        <v>1</v>
      </c>
      <c r="C8" s="188" t="s">
        <v>40</v>
      </c>
      <c r="D8" s="332">
        <v>0</v>
      </c>
      <c r="E8" s="332">
        <v>0</v>
      </c>
      <c r="F8" s="332">
        <v>15005933.630000001</v>
      </c>
      <c r="G8" s="332">
        <v>0</v>
      </c>
      <c r="H8" s="333">
        <f>+D8+E8+F8+G8</f>
        <v>15005933.630000001</v>
      </c>
    </row>
    <row r="9" spans="1:9">
      <c r="A9" s="187">
        <v>20</v>
      </c>
      <c r="B9" s="187">
        <v>1</v>
      </c>
      <c r="C9" s="188" t="s">
        <v>41</v>
      </c>
      <c r="D9" s="332">
        <v>0</v>
      </c>
      <c r="E9" s="332">
        <v>0</v>
      </c>
      <c r="F9" s="332">
        <v>6613785.6600000001</v>
      </c>
      <c r="G9" s="332">
        <v>0</v>
      </c>
      <c r="H9" s="333">
        <f t="shared" ref="H9:H73" si="0">+D9+E9+F9+G9</f>
        <v>6613785.6600000001</v>
      </c>
    </row>
    <row r="10" spans="1:9">
      <c r="A10" s="187">
        <v>20</v>
      </c>
      <c r="B10" s="187">
        <v>2</v>
      </c>
      <c r="C10" s="188" t="s">
        <v>41</v>
      </c>
      <c r="D10" s="332">
        <v>0</v>
      </c>
      <c r="E10" s="332">
        <v>0</v>
      </c>
      <c r="F10" s="332">
        <v>27085</v>
      </c>
      <c r="G10" s="332">
        <v>0</v>
      </c>
      <c r="H10" s="333">
        <f t="shared" si="0"/>
        <v>27085</v>
      </c>
    </row>
    <row r="11" spans="1:9">
      <c r="A11" s="187">
        <v>20</v>
      </c>
      <c r="B11" s="187">
        <v>3</v>
      </c>
      <c r="C11" s="188" t="s">
        <v>41</v>
      </c>
      <c r="D11" s="332">
        <v>0</v>
      </c>
      <c r="E11" s="332">
        <v>0</v>
      </c>
      <c r="F11" s="332">
        <v>358925.07</v>
      </c>
      <c r="G11" s="332">
        <v>0</v>
      </c>
      <c r="H11" s="333">
        <f t="shared" si="0"/>
        <v>358925.07</v>
      </c>
    </row>
    <row r="12" spans="1:9">
      <c r="A12" s="187">
        <v>20</v>
      </c>
      <c r="B12" s="187">
        <v>4</v>
      </c>
      <c r="C12" s="188" t="s">
        <v>41</v>
      </c>
      <c r="D12" s="332">
        <v>0</v>
      </c>
      <c r="E12" s="332">
        <v>0</v>
      </c>
      <c r="F12" s="332">
        <v>2615749.2000000002</v>
      </c>
      <c r="G12" s="332">
        <v>0</v>
      </c>
      <c r="H12" s="333">
        <f t="shared" si="0"/>
        <v>2615749.2000000002</v>
      </c>
    </row>
    <row r="13" spans="1:9">
      <c r="A13" s="187">
        <v>20</v>
      </c>
      <c r="B13" s="187">
        <v>5</v>
      </c>
      <c r="C13" s="188" t="s">
        <v>41</v>
      </c>
      <c r="D13" s="332">
        <v>0</v>
      </c>
      <c r="E13" s="332">
        <v>0</v>
      </c>
      <c r="F13" s="332">
        <v>201060.07</v>
      </c>
      <c r="G13" s="332">
        <v>0</v>
      </c>
      <c r="H13" s="333">
        <f t="shared" si="0"/>
        <v>201060.07</v>
      </c>
    </row>
    <row r="14" spans="1:9">
      <c r="A14" s="187">
        <v>20</v>
      </c>
      <c r="B14" s="187">
        <v>7</v>
      </c>
      <c r="C14" s="188" t="s">
        <v>41</v>
      </c>
      <c r="D14" s="332">
        <v>0</v>
      </c>
      <c r="E14" s="332">
        <v>0</v>
      </c>
      <c r="F14" s="332">
        <v>210240</v>
      </c>
      <c r="G14" s="332">
        <v>0</v>
      </c>
      <c r="H14" s="333">
        <f t="shared" si="0"/>
        <v>210240</v>
      </c>
    </row>
    <row r="15" spans="1:9">
      <c r="A15" s="187">
        <v>25</v>
      </c>
      <c r="B15" s="187">
        <v>1</v>
      </c>
      <c r="C15" s="188" t="s">
        <v>42</v>
      </c>
      <c r="D15" s="332">
        <v>0</v>
      </c>
      <c r="E15" s="332">
        <v>0</v>
      </c>
      <c r="F15" s="332">
        <v>493682.47</v>
      </c>
      <c r="G15" s="332">
        <v>0</v>
      </c>
      <c r="H15" s="333">
        <f t="shared" si="0"/>
        <v>493682.47</v>
      </c>
    </row>
    <row r="16" spans="1:9">
      <c r="A16" s="187">
        <v>41</v>
      </c>
      <c r="B16" s="187">
        <v>4</v>
      </c>
      <c r="C16" s="188" t="s">
        <v>44</v>
      </c>
      <c r="D16" s="332">
        <v>7629210.46</v>
      </c>
      <c r="E16" s="332">
        <v>0</v>
      </c>
      <c r="F16" s="332">
        <v>0</v>
      </c>
      <c r="G16" s="332">
        <v>0</v>
      </c>
      <c r="H16" s="333">
        <f t="shared" si="0"/>
        <v>7629210.46</v>
      </c>
    </row>
    <row r="17" spans="1:8">
      <c r="A17" s="187">
        <v>46</v>
      </c>
      <c r="B17" s="187">
        <v>2</v>
      </c>
      <c r="C17" s="188" t="s">
        <v>1371</v>
      </c>
      <c r="D17" s="332">
        <v>10623775.619999999</v>
      </c>
      <c r="E17" s="332">
        <v>0</v>
      </c>
      <c r="F17" s="332">
        <v>397419.92</v>
      </c>
      <c r="G17" s="332">
        <v>0</v>
      </c>
      <c r="H17" s="333">
        <f t="shared" si="0"/>
        <v>11021195.539999999</v>
      </c>
    </row>
    <row r="18" spans="1:8">
      <c r="A18" s="187">
        <v>47</v>
      </c>
      <c r="B18" s="187">
        <v>26</v>
      </c>
      <c r="C18" s="188" t="s">
        <v>45</v>
      </c>
      <c r="D18" s="332">
        <v>0</v>
      </c>
      <c r="E18" s="332">
        <v>0</v>
      </c>
      <c r="F18" s="332">
        <v>40967.58</v>
      </c>
      <c r="G18" s="332">
        <v>0</v>
      </c>
      <c r="H18" s="333">
        <f t="shared" si="0"/>
        <v>40967.58</v>
      </c>
    </row>
    <row r="19" spans="1:8">
      <c r="A19" s="187">
        <v>66</v>
      </c>
      <c r="B19" s="187">
        <v>2</v>
      </c>
      <c r="C19" s="188" t="s">
        <v>46</v>
      </c>
      <c r="D19" s="332">
        <v>0</v>
      </c>
      <c r="E19" s="332">
        <v>0</v>
      </c>
      <c r="F19" s="332">
        <v>7016.25</v>
      </c>
      <c r="G19" s="332">
        <v>0</v>
      </c>
      <c r="H19" s="333">
        <f t="shared" si="0"/>
        <v>7016.25</v>
      </c>
    </row>
    <row r="20" spans="1:8">
      <c r="A20" s="187">
        <v>78</v>
      </c>
      <c r="B20" s="187">
        <v>3</v>
      </c>
      <c r="C20" s="188" t="s">
        <v>1372</v>
      </c>
      <c r="D20" s="332">
        <v>0</v>
      </c>
      <c r="E20" s="332">
        <v>0</v>
      </c>
      <c r="F20" s="332">
        <v>29577.06</v>
      </c>
      <c r="G20" s="332">
        <v>0</v>
      </c>
      <c r="H20" s="333">
        <f t="shared" si="0"/>
        <v>29577.06</v>
      </c>
    </row>
    <row r="21" spans="1:8">
      <c r="A21" s="187">
        <v>81</v>
      </c>
      <c r="B21" s="187">
        <v>1</v>
      </c>
      <c r="C21" s="188" t="s">
        <v>49</v>
      </c>
      <c r="D21" s="332">
        <v>118449.45</v>
      </c>
      <c r="E21" s="332">
        <v>0</v>
      </c>
      <c r="F21" s="332">
        <v>0</v>
      </c>
      <c r="G21" s="332">
        <v>0</v>
      </c>
      <c r="H21" s="333">
        <f t="shared" si="0"/>
        <v>118449.45</v>
      </c>
    </row>
    <row r="22" spans="1:8">
      <c r="A22" s="187">
        <v>81</v>
      </c>
      <c r="B22" s="187">
        <v>3</v>
      </c>
      <c r="C22" s="188" t="s">
        <v>49</v>
      </c>
      <c r="D22" s="332">
        <v>92964</v>
      </c>
      <c r="E22" s="332">
        <v>0</v>
      </c>
      <c r="F22" s="332">
        <v>0</v>
      </c>
      <c r="G22" s="332">
        <v>0</v>
      </c>
      <c r="H22" s="333">
        <f t="shared" si="0"/>
        <v>92964</v>
      </c>
    </row>
    <row r="23" spans="1:8">
      <c r="A23" s="187">
        <v>81</v>
      </c>
      <c r="B23" s="187">
        <v>16</v>
      </c>
      <c r="C23" s="188" t="s">
        <v>49</v>
      </c>
      <c r="D23" s="332">
        <v>0</v>
      </c>
      <c r="E23" s="332">
        <v>0</v>
      </c>
      <c r="F23" s="332">
        <v>26690</v>
      </c>
      <c r="G23" s="332">
        <v>0</v>
      </c>
      <c r="H23" s="333">
        <f t="shared" si="0"/>
        <v>26690</v>
      </c>
    </row>
    <row r="24" spans="1:8">
      <c r="A24" s="187">
        <v>81</v>
      </c>
      <c r="B24" s="187">
        <v>19</v>
      </c>
      <c r="C24" s="188" t="s">
        <v>49</v>
      </c>
      <c r="D24" s="332">
        <v>0</v>
      </c>
      <c r="E24" s="332">
        <v>0</v>
      </c>
      <c r="F24" s="332">
        <v>33113</v>
      </c>
      <c r="G24" s="332">
        <v>0</v>
      </c>
      <c r="H24" s="333">
        <f t="shared" si="0"/>
        <v>33113</v>
      </c>
    </row>
    <row r="25" spans="1:8">
      <c r="A25" s="187" t="s">
        <v>541</v>
      </c>
      <c r="B25" s="187">
        <v>2</v>
      </c>
      <c r="C25" s="188" t="s">
        <v>590</v>
      </c>
      <c r="D25" s="332">
        <v>17591377.890000001</v>
      </c>
      <c r="E25" s="332">
        <v>0</v>
      </c>
      <c r="F25" s="332">
        <v>0</v>
      </c>
      <c r="G25" s="332">
        <v>0</v>
      </c>
      <c r="H25" s="333">
        <f t="shared" si="0"/>
        <v>17591377.890000001</v>
      </c>
    </row>
    <row r="26" spans="1:8">
      <c r="A26" s="187">
        <v>108</v>
      </c>
      <c r="B26" s="187">
        <v>1</v>
      </c>
      <c r="C26" s="188" t="s">
        <v>51</v>
      </c>
      <c r="D26" s="332">
        <v>0</v>
      </c>
      <c r="E26" s="332">
        <v>0</v>
      </c>
      <c r="F26" s="332">
        <v>0</v>
      </c>
      <c r="G26" s="332">
        <v>15000</v>
      </c>
      <c r="H26" s="333">
        <f t="shared" si="0"/>
        <v>15000</v>
      </c>
    </row>
    <row r="27" spans="1:8">
      <c r="A27" s="187">
        <v>109</v>
      </c>
      <c r="B27" s="187">
        <v>1</v>
      </c>
      <c r="C27" s="188" t="s">
        <v>613</v>
      </c>
      <c r="D27" s="332">
        <v>0</v>
      </c>
      <c r="E27" s="332">
        <v>0</v>
      </c>
      <c r="F27" s="332">
        <v>0</v>
      </c>
      <c r="G27" s="332">
        <v>859869.8</v>
      </c>
      <c r="H27" s="333">
        <f t="shared" si="0"/>
        <v>859869.8</v>
      </c>
    </row>
    <row r="28" spans="1:8">
      <c r="A28" s="187">
        <v>117</v>
      </c>
      <c r="B28" s="187">
        <v>1</v>
      </c>
      <c r="C28" s="188" t="s">
        <v>54</v>
      </c>
      <c r="D28" s="332">
        <v>0</v>
      </c>
      <c r="E28" s="332">
        <v>0</v>
      </c>
      <c r="F28" s="332">
        <v>0</v>
      </c>
      <c r="G28" s="332">
        <v>2447676.38</v>
      </c>
      <c r="H28" s="333">
        <f t="shared" si="0"/>
        <v>2447676.38</v>
      </c>
    </row>
    <row r="29" spans="1:8">
      <c r="A29" s="187">
        <v>132</v>
      </c>
      <c r="B29" s="187">
        <v>1</v>
      </c>
      <c r="C29" s="188" t="s">
        <v>59</v>
      </c>
      <c r="D29" s="332">
        <v>0</v>
      </c>
      <c r="E29" s="332">
        <v>0</v>
      </c>
      <c r="F29" s="332">
        <v>0</v>
      </c>
      <c r="G29" s="332">
        <v>52543.6</v>
      </c>
      <c r="H29" s="333">
        <f t="shared" si="0"/>
        <v>52543.6</v>
      </c>
    </row>
    <row r="30" spans="1:8">
      <c r="A30" s="187">
        <v>132</v>
      </c>
      <c r="B30" s="187">
        <v>3</v>
      </c>
      <c r="C30" s="188" t="s">
        <v>59</v>
      </c>
      <c r="D30" s="332">
        <v>19440</v>
      </c>
      <c r="E30" s="332">
        <v>0</v>
      </c>
      <c r="F30" s="332">
        <v>0</v>
      </c>
      <c r="G30" s="332">
        <v>0</v>
      </c>
      <c r="H30" s="333">
        <f t="shared" si="0"/>
        <v>19440</v>
      </c>
    </row>
    <row r="31" spans="1:8">
      <c r="A31" s="187">
        <v>133</v>
      </c>
      <c r="B31" s="187">
        <v>1</v>
      </c>
      <c r="C31" s="188" t="s">
        <v>60</v>
      </c>
      <c r="D31" s="332">
        <v>0</v>
      </c>
      <c r="E31" s="332">
        <v>0</v>
      </c>
      <c r="F31" s="332">
        <v>0</v>
      </c>
      <c r="G31" s="332">
        <v>217552.97</v>
      </c>
      <c r="H31" s="333">
        <f t="shared" si="0"/>
        <v>217552.97</v>
      </c>
    </row>
    <row r="32" spans="1:8">
      <c r="A32" s="187">
        <v>134</v>
      </c>
      <c r="B32" s="187">
        <v>1</v>
      </c>
      <c r="C32" s="188" t="s">
        <v>61</v>
      </c>
      <c r="D32" s="332">
        <v>0</v>
      </c>
      <c r="E32" s="332">
        <v>0</v>
      </c>
      <c r="F32" s="332">
        <v>0</v>
      </c>
      <c r="G32" s="332">
        <v>14103758.279999999</v>
      </c>
      <c r="H32" s="333">
        <f t="shared" si="0"/>
        <v>14103758.279999999</v>
      </c>
    </row>
    <row r="33" spans="1:8">
      <c r="A33" s="187">
        <v>163</v>
      </c>
      <c r="B33" s="187">
        <v>1</v>
      </c>
      <c r="C33" s="188" t="s">
        <v>78</v>
      </c>
      <c r="D33" s="332">
        <v>0</v>
      </c>
      <c r="E33" s="332">
        <v>0</v>
      </c>
      <c r="F33" s="332">
        <v>0</v>
      </c>
      <c r="G33" s="332">
        <v>773141.92</v>
      </c>
      <c r="H33" s="333">
        <f t="shared" si="0"/>
        <v>773141.92</v>
      </c>
    </row>
    <row r="34" spans="1:8">
      <c r="A34" s="187">
        <v>192</v>
      </c>
      <c r="B34" s="187">
        <v>1</v>
      </c>
      <c r="C34" s="188" t="s">
        <v>83</v>
      </c>
      <c r="D34" s="332">
        <v>0</v>
      </c>
      <c r="E34" s="332">
        <v>0</v>
      </c>
      <c r="F34" s="332">
        <v>0</v>
      </c>
      <c r="G34" s="332">
        <v>810</v>
      </c>
      <c r="H34" s="333">
        <f t="shared" si="0"/>
        <v>810</v>
      </c>
    </row>
    <row r="35" spans="1:8">
      <c r="A35" s="187">
        <v>203</v>
      </c>
      <c r="B35" s="187">
        <v>1</v>
      </c>
      <c r="C35" s="188" t="s">
        <v>86</v>
      </c>
      <c r="D35" s="332">
        <v>0</v>
      </c>
      <c r="E35" s="332">
        <v>0</v>
      </c>
      <c r="F35" s="332">
        <v>0</v>
      </c>
      <c r="G35" s="332">
        <v>942188.87</v>
      </c>
      <c r="H35" s="333">
        <f t="shared" si="0"/>
        <v>942188.87</v>
      </c>
    </row>
    <row r="36" spans="1:8">
      <c r="A36" s="187">
        <v>222</v>
      </c>
      <c r="B36" s="187">
        <v>1</v>
      </c>
      <c r="C36" s="188" t="s">
        <v>93</v>
      </c>
      <c r="D36" s="332">
        <v>459104.74</v>
      </c>
      <c r="E36" s="332">
        <v>0</v>
      </c>
      <c r="F36" s="332">
        <v>0</v>
      </c>
      <c r="G36" s="332">
        <v>2394672.1</v>
      </c>
      <c r="H36" s="333">
        <f t="shared" si="0"/>
        <v>2853776.84</v>
      </c>
    </row>
    <row r="37" spans="1:8">
      <c r="A37" s="187">
        <v>223</v>
      </c>
      <c r="B37" s="187">
        <v>1</v>
      </c>
      <c r="C37" s="188" t="s">
        <v>94</v>
      </c>
      <c r="D37" s="332">
        <v>3841428.59</v>
      </c>
      <c r="E37" s="332">
        <v>0</v>
      </c>
      <c r="F37" s="332">
        <v>0</v>
      </c>
      <c r="G37" s="332">
        <v>0</v>
      </c>
      <c r="H37" s="333">
        <f t="shared" si="0"/>
        <v>3841428.59</v>
      </c>
    </row>
    <row r="38" spans="1:8">
      <c r="A38" s="187">
        <v>234</v>
      </c>
      <c r="B38" s="187">
        <v>1</v>
      </c>
      <c r="C38" s="188" t="s">
        <v>614</v>
      </c>
      <c r="D38" s="332">
        <v>0</v>
      </c>
      <c r="E38" s="332">
        <v>0</v>
      </c>
      <c r="F38" s="332">
        <v>0</v>
      </c>
      <c r="G38" s="332">
        <v>92840.25</v>
      </c>
      <c r="H38" s="333">
        <f t="shared" si="0"/>
        <v>92840.25</v>
      </c>
    </row>
    <row r="39" spans="1:8">
      <c r="A39" s="187">
        <v>249</v>
      </c>
      <c r="B39" s="187">
        <v>1</v>
      </c>
      <c r="C39" s="188" t="s">
        <v>102</v>
      </c>
      <c r="D39" s="332">
        <v>0</v>
      </c>
      <c r="E39" s="332">
        <v>0</v>
      </c>
      <c r="F39" s="332">
        <v>0</v>
      </c>
      <c r="G39" s="332">
        <v>614646.55000000005</v>
      </c>
      <c r="H39" s="333">
        <f t="shared" si="0"/>
        <v>614646.55000000005</v>
      </c>
    </row>
    <row r="40" spans="1:8">
      <c r="A40" s="187">
        <v>253</v>
      </c>
      <c r="B40" s="187">
        <v>1</v>
      </c>
      <c r="C40" s="188" t="s">
        <v>104</v>
      </c>
      <c r="D40" s="332">
        <v>2850000</v>
      </c>
      <c r="E40" s="332">
        <v>0</v>
      </c>
      <c r="F40" s="332">
        <v>0</v>
      </c>
      <c r="G40" s="332">
        <v>0</v>
      </c>
      <c r="H40" s="333">
        <f t="shared" si="0"/>
        <v>2850000</v>
      </c>
    </row>
    <row r="41" spans="1:8">
      <c r="A41" s="187">
        <v>269</v>
      </c>
      <c r="B41" s="187">
        <v>2</v>
      </c>
      <c r="C41" s="188" t="s">
        <v>109</v>
      </c>
      <c r="D41" s="332">
        <v>0</v>
      </c>
      <c r="E41" s="332">
        <v>0</v>
      </c>
      <c r="F41" s="332">
        <v>0</v>
      </c>
      <c r="G41" s="332">
        <v>88210</v>
      </c>
      <c r="H41" s="333">
        <f t="shared" si="0"/>
        <v>88210</v>
      </c>
    </row>
    <row r="42" spans="1:8">
      <c r="A42" s="187">
        <v>283</v>
      </c>
      <c r="B42" s="187">
        <v>1</v>
      </c>
      <c r="C42" s="188" t="s">
        <v>115</v>
      </c>
      <c r="D42" s="332">
        <v>1137200.55</v>
      </c>
      <c r="E42" s="332">
        <v>0</v>
      </c>
      <c r="F42" s="332">
        <v>0</v>
      </c>
      <c r="G42" s="332">
        <v>0</v>
      </c>
      <c r="H42" s="333">
        <f t="shared" si="0"/>
        <v>1137200.55</v>
      </c>
    </row>
    <row r="43" spans="1:8">
      <c r="A43" s="187">
        <v>291</v>
      </c>
      <c r="B43" s="187">
        <v>1</v>
      </c>
      <c r="C43" s="188" t="s">
        <v>119</v>
      </c>
      <c r="D43" s="332">
        <v>2468652.19</v>
      </c>
      <c r="E43" s="332">
        <v>0</v>
      </c>
      <c r="F43" s="332">
        <v>0</v>
      </c>
      <c r="G43" s="332">
        <v>0</v>
      </c>
      <c r="H43" s="333">
        <f t="shared" si="0"/>
        <v>2468652.19</v>
      </c>
    </row>
    <row r="44" spans="1:8">
      <c r="A44" s="187">
        <v>293</v>
      </c>
      <c r="B44" s="187">
        <v>1</v>
      </c>
      <c r="C44" s="188" t="s">
        <v>121</v>
      </c>
      <c r="D44" s="332">
        <v>0</v>
      </c>
      <c r="E44" s="332">
        <v>0</v>
      </c>
      <c r="F44" s="332">
        <v>0</v>
      </c>
      <c r="G44" s="332">
        <v>4370</v>
      </c>
      <c r="H44" s="333">
        <f t="shared" si="0"/>
        <v>4370</v>
      </c>
    </row>
    <row r="45" spans="1:8">
      <c r="A45" s="187">
        <v>293</v>
      </c>
      <c r="B45" s="187">
        <v>3</v>
      </c>
      <c r="C45" s="188" t="s">
        <v>121</v>
      </c>
      <c r="D45" s="332">
        <v>0</v>
      </c>
      <c r="E45" s="332">
        <v>0</v>
      </c>
      <c r="F45" s="332">
        <v>0</v>
      </c>
      <c r="G45" s="332">
        <v>4868</v>
      </c>
      <c r="H45" s="333">
        <f t="shared" si="0"/>
        <v>4868</v>
      </c>
    </row>
    <row r="46" spans="1:8">
      <c r="A46" s="187">
        <v>293</v>
      </c>
      <c r="B46" s="187">
        <v>4</v>
      </c>
      <c r="C46" s="188" t="s">
        <v>121</v>
      </c>
      <c r="D46" s="332">
        <v>0</v>
      </c>
      <c r="E46" s="332">
        <v>0</v>
      </c>
      <c r="F46" s="332">
        <v>0</v>
      </c>
      <c r="G46" s="332">
        <v>16161.7</v>
      </c>
      <c r="H46" s="333">
        <f t="shared" si="0"/>
        <v>16161.7</v>
      </c>
    </row>
    <row r="47" spans="1:8">
      <c r="A47" s="187">
        <v>293</v>
      </c>
      <c r="B47" s="187">
        <v>7</v>
      </c>
      <c r="C47" s="188" t="s">
        <v>121</v>
      </c>
      <c r="D47" s="332">
        <v>0</v>
      </c>
      <c r="E47" s="332">
        <v>0</v>
      </c>
      <c r="F47" s="332">
        <v>0</v>
      </c>
      <c r="G47" s="332">
        <v>168</v>
      </c>
      <c r="H47" s="333">
        <f t="shared" si="0"/>
        <v>168</v>
      </c>
    </row>
    <row r="48" spans="1:8">
      <c r="A48" s="187">
        <v>294</v>
      </c>
      <c r="B48" s="187">
        <v>1</v>
      </c>
      <c r="C48" s="188" t="s">
        <v>122</v>
      </c>
      <c r="D48" s="332">
        <v>0</v>
      </c>
      <c r="E48" s="332">
        <v>0</v>
      </c>
      <c r="F48" s="332">
        <v>0</v>
      </c>
      <c r="G48" s="332">
        <v>165879</v>
      </c>
      <c r="H48" s="333">
        <f t="shared" si="0"/>
        <v>165879</v>
      </c>
    </row>
    <row r="49" spans="1:8">
      <c r="A49" s="187">
        <v>295</v>
      </c>
      <c r="B49" s="187">
        <v>1</v>
      </c>
      <c r="C49" s="188" t="s">
        <v>123</v>
      </c>
      <c r="D49" s="332">
        <v>0</v>
      </c>
      <c r="E49" s="332">
        <v>0</v>
      </c>
      <c r="F49" s="332">
        <v>0</v>
      </c>
      <c r="G49" s="332">
        <v>24054.7</v>
      </c>
      <c r="H49" s="333">
        <f t="shared" si="0"/>
        <v>24054.7</v>
      </c>
    </row>
    <row r="50" spans="1:8">
      <c r="A50" s="187">
        <v>310</v>
      </c>
      <c r="B50" s="187">
        <v>1</v>
      </c>
      <c r="C50" s="188" t="s">
        <v>131</v>
      </c>
      <c r="D50" s="332">
        <v>0</v>
      </c>
      <c r="E50" s="332">
        <v>0</v>
      </c>
      <c r="F50" s="332">
        <v>0</v>
      </c>
      <c r="G50" s="332">
        <v>449016084.99000001</v>
      </c>
      <c r="H50" s="333">
        <f t="shared" si="0"/>
        <v>449016084.99000001</v>
      </c>
    </row>
    <row r="51" spans="1:8">
      <c r="A51" s="187">
        <v>312</v>
      </c>
      <c r="B51" s="187">
        <v>1</v>
      </c>
      <c r="C51" s="188" t="s">
        <v>133</v>
      </c>
      <c r="D51" s="332">
        <v>0</v>
      </c>
      <c r="E51" s="332">
        <v>0</v>
      </c>
      <c r="F51" s="332">
        <v>0</v>
      </c>
      <c r="G51" s="332">
        <v>8797087.7899999991</v>
      </c>
      <c r="H51" s="333">
        <f t="shared" si="0"/>
        <v>8797087.7899999991</v>
      </c>
    </row>
    <row r="52" spans="1:8">
      <c r="A52" s="187">
        <v>315</v>
      </c>
      <c r="B52" s="187">
        <v>1</v>
      </c>
      <c r="C52" s="188" t="s">
        <v>1241</v>
      </c>
      <c r="D52" s="332">
        <v>10702.05</v>
      </c>
      <c r="E52" s="332">
        <v>0</v>
      </c>
      <c r="F52" s="332">
        <v>0</v>
      </c>
      <c r="G52" s="332">
        <v>0</v>
      </c>
      <c r="H52" s="333">
        <f t="shared" si="0"/>
        <v>10702.05</v>
      </c>
    </row>
    <row r="53" spans="1:8">
      <c r="A53" s="187">
        <v>324</v>
      </c>
      <c r="B53" s="187">
        <v>1</v>
      </c>
      <c r="C53" s="188" t="s">
        <v>135</v>
      </c>
      <c r="D53" s="332">
        <v>0</v>
      </c>
      <c r="E53" s="332">
        <v>0</v>
      </c>
      <c r="F53" s="332">
        <v>0</v>
      </c>
      <c r="G53" s="332">
        <v>49855</v>
      </c>
      <c r="H53" s="333">
        <f t="shared" si="0"/>
        <v>49855</v>
      </c>
    </row>
    <row r="54" spans="1:8">
      <c r="A54" s="187">
        <v>343</v>
      </c>
      <c r="B54" s="187">
        <v>1</v>
      </c>
      <c r="C54" s="188" t="s">
        <v>138</v>
      </c>
      <c r="D54" s="332">
        <v>0</v>
      </c>
      <c r="E54" s="332">
        <v>0</v>
      </c>
      <c r="F54" s="332">
        <v>0</v>
      </c>
      <c r="G54" s="332">
        <v>1314</v>
      </c>
      <c r="H54" s="333">
        <f t="shared" si="0"/>
        <v>1314</v>
      </c>
    </row>
    <row r="55" spans="1:8">
      <c r="A55" s="187">
        <v>345</v>
      </c>
      <c r="B55" s="187">
        <v>1</v>
      </c>
      <c r="C55" s="188" t="s">
        <v>140</v>
      </c>
      <c r="D55" s="332">
        <v>0</v>
      </c>
      <c r="E55" s="332">
        <v>0</v>
      </c>
      <c r="F55" s="332">
        <v>0</v>
      </c>
      <c r="G55" s="332">
        <v>23381996.059999999</v>
      </c>
      <c r="H55" s="333">
        <f t="shared" si="0"/>
        <v>23381996.059999999</v>
      </c>
    </row>
    <row r="56" spans="1:8">
      <c r="A56" s="187">
        <v>347</v>
      </c>
      <c r="B56" s="187">
        <v>1</v>
      </c>
      <c r="C56" s="188" t="s">
        <v>142</v>
      </c>
      <c r="D56" s="332">
        <v>0</v>
      </c>
      <c r="E56" s="332">
        <v>0</v>
      </c>
      <c r="F56" s="332">
        <v>0</v>
      </c>
      <c r="G56" s="332">
        <v>750091.9</v>
      </c>
      <c r="H56" s="333">
        <f t="shared" si="0"/>
        <v>750091.9</v>
      </c>
    </row>
    <row r="57" spans="1:8">
      <c r="A57" s="187">
        <v>387</v>
      </c>
      <c r="B57" s="187">
        <v>1</v>
      </c>
      <c r="C57" s="188" t="s">
        <v>1265</v>
      </c>
      <c r="D57" s="332">
        <v>0</v>
      </c>
      <c r="E57" s="332">
        <v>0</v>
      </c>
      <c r="F57" s="332">
        <v>0</v>
      </c>
      <c r="G57" s="332">
        <v>20000</v>
      </c>
      <c r="H57" s="333">
        <f t="shared" si="0"/>
        <v>20000</v>
      </c>
    </row>
    <row r="58" spans="1:8">
      <c r="A58" s="187">
        <v>389</v>
      </c>
      <c r="B58" s="187">
        <v>1</v>
      </c>
      <c r="C58" s="188" t="s">
        <v>1405</v>
      </c>
      <c r="D58" s="332">
        <v>0</v>
      </c>
      <c r="E58" s="332">
        <v>0</v>
      </c>
      <c r="F58" s="332">
        <v>0</v>
      </c>
      <c r="G58" s="332">
        <v>8356019.6999999983</v>
      </c>
      <c r="H58" s="333">
        <f t="shared" si="0"/>
        <v>8356019.6999999983</v>
      </c>
    </row>
    <row r="59" spans="1:8">
      <c r="A59" s="187">
        <v>389</v>
      </c>
      <c r="B59" s="187">
        <v>2</v>
      </c>
      <c r="C59" s="188" t="s">
        <v>1405</v>
      </c>
      <c r="D59" s="332">
        <v>0</v>
      </c>
      <c r="E59" s="332">
        <v>0</v>
      </c>
      <c r="F59" s="332">
        <v>0</v>
      </c>
      <c r="G59" s="332">
        <v>107558.56</v>
      </c>
      <c r="H59" s="333">
        <f t="shared" si="0"/>
        <v>107558.56</v>
      </c>
    </row>
    <row r="60" spans="1:8">
      <c r="A60" s="187">
        <v>389</v>
      </c>
      <c r="B60" s="187">
        <v>3</v>
      </c>
      <c r="C60" s="188" t="s">
        <v>1405</v>
      </c>
      <c r="D60" s="332">
        <v>0</v>
      </c>
      <c r="E60" s="332">
        <v>0</v>
      </c>
      <c r="F60" s="332">
        <v>0</v>
      </c>
      <c r="G60" s="332">
        <v>789358.55</v>
      </c>
      <c r="H60" s="333">
        <f t="shared" si="0"/>
        <v>789358.55</v>
      </c>
    </row>
    <row r="61" spans="1:8">
      <c r="A61" s="187">
        <v>389</v>
      </c>
      <c r="B61" s="187">
        <v>4</v>
      </c>
      <c r="C61" s="188" t="s">
        <v>1405</v>
      </c>
      <c r="D61" s="332">
        <v>0</v>
      </c>
      <c r="E61" s="332">
        <v>0</v>
      </c>
      <c r="F61" s="332">
        <v>0</v>
      </c>
      <c r="G61" s="332">
        <v>2578469.94</v>
      </c>
      <c r="H61" s="333">
        <f t="shared" si="0"/>
        <v>2578469.94</v>
      </c>
    </row>
    <row r="62" spans="1:8">
      <c r="A62" s="187">
        <v>389</v>
      </c>
      <c r="B62" s="187">
        <v>5</v>
      </c>
      <c r="C62" s="188" t="s">
        <v>1405</v>
      </c>
      <c r="D62" s="332">
        <v>0</v>
      </c>
      <c r="E62" s="332">
        <v>0</v>
      </c>
      <c r="F62" s="332">
        <v>0</v>
      </c>
      <c r="G62" s="332">
        <v>264515.28000000003</v>
      </c>
      <c r="H62" s="333">
        <f t="shared" si="0"/>
        <v>264515.28000000003</v>
      </c>
    </row>
    <row r="63" spans="1:8">
      <c r="A63" s="187">
        <v>525</v>
      </c>
      <c r="B63" s="187">
        <v>1</v>
      </c>
      <c r="C63" s="188" t="s">
        <v>164</v>
      </c>
      <c r="D63" s="332">
        <v>0</v>
      </c>
      <c r="E63" s="332">
        <v>0</v>
      </c>
      <c r="F63" s="332">
        <v>0</v>
      </c>
      <c r="G63" s="332">
        <v>27495</v>
      </c>
      <c r="H63" s="333">
        <f t="shared" si="0"/>
        <v>27495</v>
      </c>
    </row>
    <row r="64" spans="1:8">
      <c r="A64" s="187">
        <v>548</v>
      </c>
      <c r="B64" s="187">
        <v>1</v>
      </c>
      <c r="C64" s="188" t="s">
        <v>1283</v>
      </c>
      <c r="D64" s="332">
        <v>0</v>
      </c>
      <c r="E64" s="332">
        <v>0</v>
      </c>
      <c r="F64" s="332">
        <v>0</v>
      </c>
      <c r="G64" s="332">
        <v>16723.48</v>
      </c>
      <c r="H64" s="333">
        <f t="shared" si="0"/>
        <v>16723.48</v>
      </c>
    </row>
    <row r="65" spans="1:8">
      <c r="A65" s="187">
        <v>548</v>
      </c>
      <c r="B65" s="187">
        <v>2</v>
      </c>
      <c r="C65" s="188" t="s">
        <v>1283</v>
      </c>
      <c r="D65" s="332">
        <v>0</v>
      </c>
      <c r="E65" s="332">
        <v>0</v>
      </c>
      <c r="F65" s="332">
        <v>0</v>
      </c>
      <c r="G65" s="332">
        <v>254206</v>
      </c>
      <c r="H65" s="333">
        <f t="shared" si="0"/>
        <v>254206</v>
      </c>
    </row>
    <row r="66" spans="1:8">
      <c r="A66" s="187">
        <v>548</v>
      </c>
      <c r="B66" s="187">
        <v>8</v>
      </c>
      <c r="C66" s="188" t="s">
        <v>1283</v>
      </c>
      <c r="D66" s="332">
        <v>0</v>
      </c>
      <c r="E66" s="332">
        <v>0</v>
      </c>
      <c r="F66" s="332">
        <v>0</v>
      </c>
      <c r="G66" s="332">
        <v>474821.48</v>
      </c>
      <c r="H66" s="333">
        <f t="shared" si="0"/>
        <v>474821.48</v>
      </c>
    </row>
    <row r="67" spans="1:8">
      <c r="A67" s="187">
        <v>548</v>
      </c>
      <c r="B67" s="187">
        <v>11</v>
      </c>
      <c r="C67" s="188" t="s">
        <v>1283</v>
      </c>
      <c r="D67" s="332">
        <v>0</v>
      </c>
      <c r="E67" s="332">
        <v>0</v>
      </c>
      <c r="F67" s="332">
        <v>0</v>
      </c>
      <c r="G67" s="332">
        <v>28000</v>
      </c>
      <c r="H67" s="333">
        <f t="shared" si="0"/>
        <v>28000</v>
      </c>
    </row>
    <row r="68" spans="1:8">
      <c r="A68" s="187">
        <v>548</v>
      </c>
      <c r="B68" s="187">
        <v>12</v>
      </c>
      <c r="C68" s="188" t="s">
        <v>1283</v>
      </c>
      <c r="D68" s="332">
        <v>0</v>
      </c>
      <c r="E68" s="332">
        <v>0</v>
      </c>
      <c r="F68" s="332">
        <v>0</v>
      </c>
      <c r="G68" s="332">
        <v>245000</v>
      </c>
      <c r="H68" s="333">
        <f t="shared" si="0"/>
        <v>245000</v>
      </c>
    </row>
    <row r="69" spans="1:8">
      <c r="A69" s="187">
        <v>548</v>
      </c>
      <c r="B69" s="187">
        <v>13</v>
      </c>
      <c r="C69" s="188" t="s">
        <v>1283</v>
      </c>
      <c r="D69" s="332">
        <v>0</v>
      </c>
      <c r="E69" s="332">
        <v>0</v>
      </c>
      <c r="F69" s="332">
        <v>0</v>
      </c>
      <c r="G69" s="332">
        <v>251093.5</v>
      </c>
      <c r="H69" s="333">
        <f t="shared" si="0"/>
        <v>251093.5</v>
      </c>
    </row>
    <row r="70" spans="1:8">
      <c r="A70" s="187">
        <v>573</v>
      </c>
      <c r="B70" s="187">
        <v>1</v>
      </c>
      <c r="C70" s="188" t="s">
        <v>167</v>
      </c>
      <c r="D70" s="332">
        <v>0</v>
      </c>
      <c r="E70" s="332">
        <v>0</v>
      </c>
      <c r="F70" s="332">
        <v>0</v>
      </c>
      <c r="G70" s="332">
        <v>408335.16</v>
      </c>
      <c r="H70" s="333">
        <f t="shared" si="0"/>
        <v>408335.16</v>
      </c>
    </row>
    <row r="71" spans="1:8">
      <c r="A71" s="187">
        <v>576</v>
      </c>
      <c r="B71" s="187">
        <v>1</v>
      </c>
      <c r="C71" s="188" t="s">
        <v>1245</v>
      </c>
      <c r="D71" s="332">
        <v>0</v>
      </c>
      <c r="E71" s="332">
        <v>0</v>
      </c>
      <c r="F71" s="332">
        <v>0</v>
      </c>
      <c r="G71" s="332">
        <v>2666054.61</v>
      </c>
      <c r="H71" s="333">
        <f t="shared" si="0"/>
        <v>2666054.61</v>
      </c>
    </row>
    <row r="72" spans="1:8">
      <c r="A72" s="187">
        <v>580</v>
      </c>
      <c r="B72" s="187">
        <v>1</v>
      </c>
      <c r="C72" s="188" t="s">
        <v>169</v>
      </c>
      <c r="D72" s="332">
        <v>0</v>
      </c>
      <c r="E72" s="332">
        <v>0</v>
      </c>
      <c r="F72" s="332">
        <v>0</v>
      </c>
      <c r="G72" s="332">
        <v>392656.28</v>
      </c>
      <c r="H72" s="333">
        <f t="shared" si="0"/>
        <v>392656.28</v>
      </c>
    </row>
    <row r="73" spans="1:8">
      <c r="A73" s="187">
        <v>586</v>
      </c>
      <c r="B73" s="187">
        <v>1</v>
      </c>
      <c r="C73" s="188" t="s">
        <v>172</v>
      </c>
      <c r="D73" s="332">
        <v>0</v>
      </c>
      <c r="E73" s="332">
        <v>0</v>
      </c>
      <c r="F73" s="332">
        <v>0</v>
      </c>
      <c r="G73" s="332">
        <v>1465.5</v>
      </c>
      <c r="H73" s="333">
        <f t="shared" si="0"/>
        <v>1465.5</v>
      </c>
    </row>
    <row r="74" spans="1:8">
      <c r="A74" s="187">
        <v>591</v>
      </c>
      <c r="B74" s="187">
        <v>1</v>
      </c>
      <c r="C74" s="188" t="s">
        <v>672</v>
      </c>
      <c r="D74" s="332">
        <v>0</v>
      </c>
      <c r="E74" s="332">
        <v>0</v>
      </c>
      <c r="F74" s="332">
        <v>0</v>
      </c>
      <c r="G74" s="332">
        <v>17532138</v>
      </c>
      <c r="H74" s="333">
        <f t="shared" ref="H74:H80" si="1">+D74+E74+F74+G74</f>
        <v>17532138</v>
      </c>
    </row>
    <row r="75" spans="1:8">
      <c r="A75" s="187">
        <v>594</v>
      </c>
      <c r="B75" s="187">
        <v>1</v>
      </c>
      <c r="C75" s="188" t="s">
        <v>88</v>
      </c>
      <c r="D75" s="332">
        <v>0</v>
      </c>
      <c r="E75" s="332">
        <v>0</v>
      </c>
      <c r="F75" s="332">
        <v>0</v>
      </c>
      <c r="G75" s="332">
        <v>1420885.93</v>
      </c>
      <c r="H75" s="333">
        <f t="shared" si="1"/>
        <v>1420885.93</v>
      </c>
    </row>
    <row r="76" spans="1:8">
      <c r="A76" s="187">
        <v>660</v>
      </c>
      <c r="B76" s="187">
        <v>1</v>
      </c>
      <c r="C76" s="188" t="s">
        <v>176</v>
      </c>
      <c r="D76" s="332">
        <v>0</v>
      </c>
      <c r="E76" s="332">
        <v>0</v>
      </c>
      <c r="F76" s="332">
        <v>0</v>
      </c>
      <c r="G76" s="332">
        <v>24544811.07</v>
      </c>
      <c r="H76" s="333">
        <f t="shared" si="1"/>
        <v>24544811.07</v>
      </c>
    </row>
    <row r="77" spans="1:8">
      <c r="A77" s="187">
        <v>661</v>
      </c>
      <c r="B77" s="187">
        <v>1</v>
      </c>
      <c r="C77" s="188" t="s">
        <v>177</v>
      </c>
      <c r="D77" s="332">
        <v>0</v>
      </c>
      <c r="E77" s="332">
        <v>0</v>
      </c>
      <c r="F77" s="332">
        <v>0</v>
      </c>
      <c r="G77" s="332">
        <v>306</v>
      </c>
      <c r="H77" s="333">
        <f t="shared" si="1"/>
        <v>306</v>
      </c>
    </row>
    <row r="78" spans="1:8">
      <c r="A78" s="187">
        <v>670</v>
      </c>
      <c r="B78" s="187">
        <v>1</v>
      </c>
      <c r="C78" s="188" t="s">
        <v>178</v>
      </c>
      <c r="D78" s="332">
        <v>0</v>
      </c>
      <c r="E78" s="332">
        <v>0</v>
      </c>
      <c r="F78" s="332">
        <v>0</v>
      </c>
      <c r="G78" s="332">
        <v>10968203.1</v>
      </c>
      <c r="H78" s="333">
        <f t="shared" si="1"/>
        <v>10968203.1</v>
      </c>
    </row>
    <row r="79" spans="1:8">
      <c r="A79" s="187">
        <v>681</v>
      </c>
      <c r="B79" s="187">
        <v>1</v>
      </c>
      <c r="C79" s="188" t="s">
        <v>180</v>
      </c>
      <c r="D79" s="332">
        <v>0</v>
      </c>
      <c r="E79" s="332">
        <v>0</v>
      </c>
      <c r="F79" s="332">
        <v>0</v>
      </c>
      <c r="G79" s="332">
        <v>163152</v>
      </c>
      <c r="H79" s="333">
        <f t="shared" si="1"/>
        <v>163152</v>
      </c>
    </row>
    <row r="80" spans="1:8">
      <c r="A80" s="187">
        <v>683</v>
      </c>
      <c r="B80" s="187">
        <v>1</v>
      </c>
      <c r="C80" s="188" t="s">
        <v>1249</v>
      </c>
      <c r="D80" s="332">
        <v>0</v>
      </c>
      <c r="E80" s="332">
        <v>0</v>
      </c>
      <c r="F80" s="332">
        <v>0</v>
      </c>
      <c r="G80" s="332">
        <v>60560</v>
      </c>
      <c r="H80" s="333">
        <f t="shared" si="1"/>
        <v>60560</v>
      </c>
    </row>
    <row r="81" spans="1:8">
      <c r="A81" s="377"/>
      <c r="B81" s="377"/>
      <c r="C81" s="378"/>
      <c r="D81" s="334"/>
      <c r="E81" s="334"/>
      <c r="F81" s="334"/>
      <c r="G81" s="334"/>
      <c r="H81" s="335"/>
    </row>
    <row r="82" spans="1:8">
      <c r="C82" s="147" t="s">
        <v>554</v>
      </c>
      <c r="D82" s="351">
        <f>+SUBTOTAL(9,D8:D80)</f>
        <v>46842305.539999992</v>
      </c>
      <c r="E82" s="351">
        <f>+SUBTOTAL(9,E8:E80)</f>
        <v>0</v>
      </c>
      <c r="F82" s="351">
        <f>+SUBTOTAL(9,F8:F80)</f>
        <v>26061244.909999996</v>
      </c>
      <c r="G82" s="351">
        <f>+SUBTOTAL(9,G8:G80)</f>
        <v>576386671.00000012</v>
      </c>
      <c r="H82" s="351">
        <f>+SUBTOTAL(9,H8:H80)</f>
        <v>649290221.44999981</v>
      </c>
    </row>
    <row r="84" spans="1:8" ht="15.75">
      <c r="A84" s="156"/>
    </row>
  </sheetData>
  <autoFilter ref="A7:H80"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682</v>
      </c>
    </row>
    <row r="2" spans="1:6" ht="15.75">
      <c r="A2" s="162" t="s">
        <v>673</v>
      </c>
    </row>
    <row r="3" spans="1:6">
      <c r="A3" s="162" t="str">
        <f>+'CUT MN'!A3</f>
        <v>CORRESPONDIENTE AL PERIODO DE ENERO DE 2024</v>
      </c>
    </row>
    <row r="4" spans="1:6">
      <c r="A4" s="167" t="str">
        <f>+'CUT MN'!A4</f>
        <v>ACTUALIZADO AL : 6 de febrero de 2024 Hrs. 15:00</v>
      </c>
    </row>
    <row r="6" spans="1:6" s="172" customFormat="1" ht="30">
      <c r="A6" s="168" t="s">
        <v>683</v>
      </c>
      <c r="B6" s="168" t="s">
        <v>684</v>
      </c>
      <c r="C6" s="169" t="s">
        <v>685</v>
      </c>
      <c r="D6" s="170" t="s">
        <v>35</v>
      </c>
      <c r="E6" s="169" t="s">
        <v>686</v>
      </c>
      <c r="F6" s="171" t="s">
        <v>687</v>
      </c>
    </row>
    <row r="7" spans="1:6" ht="16.5">
      <c r="A7" s="318" t="s">
        <v>3774</v>
      </c>
      <c r="B7" s="319" t="s">
        <v>3775</v>
      </c>
      <c r="C7" s="320">
        <v>16</v>
      </c>
      <c r="D7" s="321" t="s">
        <v>40</v>
      </c>
      <c r="E7" s="322">
        <v>4</v>
      </c>
      <c r="F7" s="323">
        <v>67140</v>
      </c>
    </row>
    <row r="8" spans="1:6" ht="33">
      <c r="A8" s="318" t="s">
        <v>3776</v>
      </c>
      <c r="B8" s="319" t="s">
        <v>3777</v>
      </c>
      <c r="C8" s="320">
        <v>16</v>
      </c>
      <c r="D8" s="321" t="s">
        <v>40</v>
      </c>
      <c r="E8" s="322">
        <v>3</v>
      </c>
      <c r="F8" s="323">
        <v>170570</v>
      </c>
    </row>
    <row r="9" spans="1:6" ht="33">
      <c r="A9" s="318" t="s">
        <v>3778</v>
      </c>
      <c r="B9" s="319" t="s">
        <v>3779</v>
      </c>
      <c r="C9" s="320">
        <v>16</v>
      </c>
      <c r="D9" s="321" t="s">
        <v>40</v>
      </c>
      <c r="E9" s="322">
        <v>7</v>
      </c>
      <c r="F9" s="323">
        <v>196655</v>
      </c>
    </row>
    <row r="10" spans="1:6" ht="49.5">
      <c r="A10" s="318" t="s">
        <v>3780</v>
      </c>
      <c r="B10" s="319" t="s">
        <v>3781</v>
      </c>
      <c r="C10" s="320">
        <v>16</v>
      </c>
      <c r="D10" s="321" t="s">
        <v>40</v>
      </c>
      <c r="E10" s="322">
        <v>7</v>
      </c>
      <c r="F10" s="323">
        <v>94450</v>
      </c>
    </row>
    <row r="11" spans="1:6" ht="33">
      <c r="A11" s="318" t="s">
        <v>3782</v>
      </c>
      <c r="B11" s="319" t="s">
        <v>3783</v>
      </c>
      <c r="C11" s="320">
        <v>16</v>
      </c>
      <c r="D11" s="321" t="s">
        <v>40</v>
      </c>
      <c r="E11" s="322">
        <v>2</v>
      </c>
      <c r="F11" s="323">
        <v>4020</v>
      </c>
    </row>
    <row r="12" spans="1:6" ht="49.5">
      <c r="A12" s="318" t="s">
        <v>3784</v>
      </c>
      <c r="B12" s="319" t="s">
        <v>3785</v>
      </c>
      <c r="C12" s="320">
        <v>16</v>
      </c>
      <c r="D12" s="321" t="s">
        <v>40</v>
      </c>
      <c r="E12" s="322">
        <v>10</v>
      </c>
      <c r="F12" s="323">
        <v>73105</v>
      </c>
    </row>
    <row r="13" spans="1:6" ht="33">
      <c r="A13" s="318" t="s">
        <v>3786</v>
      </c>
      <c r="B13" s="319" t="s">
        <v>3787</v>
      </c>
      <c r="C13" s="320">
        <v>16</v>
      </c>
      <c r="D13" s="321" t="s">
        <v>40</v>
      </c>
      <c r="E13" s="322">
        <v>14</v>
      </c>
      <c r="F13" s="323">
        <v>77249</v>
      </c>
    </row>
    <row r="14" spans="1:6" ht="49.5">
      <c r="A14" s="318" t="s">
        <v>3788</v>
      </c>
      <c r="B14" s="319" t="s">
        <v>3789</v>
      </c>
      <c r="C14" s="320">
        <v>16</v>
      </c>
      <c r="D14" s="321" t="s">
        <v>40</v>
      </c>
      <c r="E14" s="322">
        <v>13</v>
      </c>
      <c r="F14" s="323">
        <v>63910</v>
      </c>
    </row>
    <row r="15" spans="1:6" ht="49.5">
      <c r="A15" s="318" t="s">
        <v>3790</v>
      </c>
      <c r="B15" s="319" t="s">
        <v>3791</v>
      </c>
      <c r="C15" s="320">
        <v>16</v>
      </c>
      <c r="D15" s="321" t="s">
        <v>40</v>
      </c>
      <c r="E15" s="322">
        <v>15</v>
      </c>
      <c r="F15" s="323">
        <v>164179.5</v>
      </c>
    </row>
    <row r="16" spans="1:6" ht="33">
      <c r="A16" s="318" t="s">
        <v>3792</v>
      </c>
      <c r="B16" s="319" t="s">
        <v>3793</v>
      </c>
      <c r="C16" s="320">
        <v>16</v>
      </c>
      <c r="D16" s="321" t="s">
        <v>40</v>
      </c>
      <c r="E16" s="322">
        <v>16</v>
      </c>
      <c r="F16" s="323">
        <v>171220</v>
      </c>
    </row>
    <row r="17" spans="1:6" ht="49.5">
      <c r="A17" s="318" t="s">
        <v>3794</v>
      </c>
      <c r="B17" s="319" t="s">
        <v>3795</v>
      </c>
      <c r="C17" s="320">
        <v>16</v>
      </c>
      <c r="D17" s="321" t="s">
        <v>40</v>
      </c>
      <c r="E17" s="322">
        <v>12</v>
      </c>
      <c r="F17" s="323">
        <v>143465</v>
      </c>
    </row>
    <row r="18" spans="1:6" ht="49.5">
      <c r="A18" s="318" t="s">
        <v>3796</v>
      </c>
      <c r="B18" s="319" t="s">
        <v>3797</v>
      </c>
      <c r="C18" s="320">
        <v>16</v>
      </c>
      <c r="D18" s="321" t="s">
        <v>40</v>
      </c>
      <c r="E18" s="322">
        <v>11</v>
      </c>
      <c r="F18" s="323">
        <v>134042</v>
      </c>
    </row>
    <row r="19" spans="1:6" ht="33">
      <c r="A19" s="318" t="s">
        <v>3798</v>
      </c>
      <c r="B19" s="319" t="s">
        <v>3799</v>
      </c>
      <c r="C19" s="320">
        <v>16</v>
      </c>
      <c r="D19" s="321" t="s">
        <v>40</v>
      </c>
      <c r="E19" s="322">
        <v>17</v>
      </c>
      <c r="F19" s="323">
        <v>218575</v>
      </c>
    </row>
    <row r="20" spans="1:6" ht="49.5">
      <c r="A20" s="318" t="s">
        <v>3800</v>
      </c>
      <c r="B20" s="319" t="s">
        <v>3801</v>
      </c>
      <c r="C20" s="320">
        <v>16</v>
      </c>
      <c r="D20" s="321" t="s">
        <v>40</v>
      </c>
      <c r="E20" s="322">
        <v>30</v>
      </c>
      <c r="F20" s="323">
        <v>135610</v>
      </c>
    </row>
    <row r="21" spans="1:6" ht="16.5">
      <c r="A21" s="318" t="s">
        <v>3802</v>
      </c>
      <c r="B21" s="319" t="s">
        <v>3803</v>
      </c>
      <c r="C21" s="320">
        <v>16</v>
      </c>
      <c r="D21" s="321" t="s">
        <v>40</v>
      </c>
      <c r="E21" s="322">
        <v>20</v>
      </c>
      <c r="F21" s="323">
        <v>61600</v>
      </c>
    </row>
    <row r="22" spans="1:6" ht="33">
      <c r="A22" s="318" t="s">
        <v>3804</v>
      </c>
      <c r="B22" s="319" t="s">
        <v>3805</v>
      </c>
      <c r="C22" s="320">
        <v>16</v>
      </c>
      <c r="D22" s="321" t="s">
        <v>40</v>
      </c>
      <c r="E22" s="322">
        <v>25</v>
      </c>
      <c r="F22" s="323">
        <v>131748.31</v>
      </c>
    </row>
    <row r="23" spans="1:6" ht="33">
      <c r="A23" s="318" t="s">
        <v>3806</v>
      </c>
      <c r="B23" s="319" t="s">
        <v>3807</v>
      </c>
      <c r="C23" s="320">
        <v>16</v>
      </c>
      <c r="D23" s="321" t="s">
        <v>40</v>
      </c>
      <c r="E23" s="322">
        <v>22</v>
      </c>
      <c r="F23" s="323">
        <v>91763</v>
      </c>
    </row>
    <row r="24" spans="1:6" ht="33">
      <c r="A24" s="318" t="s">
        <v>3808</v>
      </c>
      <c r="B24" s="319" t="s">
        <v>3809</v>
      </c>
      <c r="C24" s="320">
        <v>16</v>
      </c>
      <c r="D24" s="321" t="s">
        <v>40</v>
      </c>
      <c r="E24" s="322">
        <v>26</v>
      </c>
      <c r="F24" s="323">
        <v>140877</v>
      </c>
    </row>
    <row r="25" spans="1:6" ht="16.5">
      <c r="A25" s="318" t="s">
        <v>3810</v>
      </c>
      <c r="B25" s="319" t="s">
        <v>3811</v>
      </c>
      <c r="C25" s="320">
        <v>16</v>
      </c>
      <c r="D25" s="321" t="s">
        <v>40</v>
      </c>
      <c r="E25" s="322">
        <v>19</v>
      </c>
      <c r="F25" s="323">
        <v>55619.5</v>
      </c>
    </row>
    <row r="26" spans="1:6" ht="49.5">
      <c r="A26" s="318" t="s">
        <v>3812</v>
      </c>
      <c r="B26" s="319" t="s">
        <v>3813</v>
      </c>
      <c r="C26" s="320">
        <v>16</v>
      </c>
      <c r="D26" s="321" t="s">
        <v>40</v>
      </c>
      <c r="E26" s="322">
        <v>29</v>
      </c>
      <c r="F26" s="323">
        <v>76780</v>
      </c>
    </row>
    <row r="27" spans="1:6" ht="66">
      <c r="A27" s="318" t="s">
        <v>3814</v>
      </c>
      <c r="B27" s="319" t="s">
        <v>3815</v>
      </c>
      <c r="C27" s="320">
        <v>16</v>
      </c>
      <c r="D27" s="321" t="s">
        <v>40</v>
      </c>
      <c r="E27" s="322">
        <v>28</v>
      </c>
      <c r="F27" s="323">
        <v>110</v>
      </c>
    </row>
    <row r="28" spans="1:6" ht="16.5">
      <c r="A28" s="318" t="s">
        <v>3816</v>
      </c>
      <c r="B28" s="319" t="s">
        <v>3817</v>
      </c>
      <c r="C28" s="320">
        <v>16</v>
      </c>
      <c r="D28" s="321" t="s">
        <v>40</v>
      </c>
      <c r="E28" s="322">
        <v>27</v>
      </c>
      <c r="F28" s="323">
        <v>66045</v>
      </c>
    </row>
    <row r="29" spans="1:6" ht="49.5">
      <c r="A29" s="318" t="s">
        <v>3818</v>
      </c>
      <c r="B29" s="319" t="s">
        <v>3819</v>
      </c>
      <c r="C29" s="320">
        <v>46</v>
      </c>
      <c r="D29" s="321" t="s">
        <v>1371</v>
      </c>
      <c r="E29" s="322">
        <v>2</v>
      </c>
      <c r="F29" s="323">
        <v>16927989.110000003</v>
      </c>
    </row>
    <row r="30" spans="1:6" ht="33">
      <c r="A30" s="318" t="s">
        <v>3820</v>
      </c>
      <c r="B30" s="319" t="s">
        <v>3821</v>
      </c>
      <c r="C30" s="320">
        <v>46</v>
      </c>
      <c r="D30" s="321" t="s">
        <v>1371</v>
      </c>
      <c r="E30" s="322">
        <v>2</v>
      </c>
      <c r="F30" s="323">
        <v>5597</v>
      </c>
    </row>
    <row r="31" spans="1:6" ht="33">
      <c r="A31" s="318" t="s">
        <v>3822</v>
      </c>
      <c r="B31" s="319" t="s">
        <v>3823</v>
      </c>
      <c r="C31" s="320">
        <v>46</v>
      </c>
      <c r="D31" s="321" t="s">
        <v>1371</v>
      </c>
      <c r="E31" s="322">
        <v>18</v>
      </c>
      <c r="F31" s="323">
        <v>2836</v>
      </c>
    </row>
    <row r="32" spans="1:6" ht="49.5">
      <c r="A32" s="318" t="s">
        <v>3824</v>
      </c>
      <c r="B32" s="319" t="s">
        <v>3825</v>
      </c>
      <c r="C32" s="320">
        <v>53</v>
      </c>
      <c r="D32" s="321" t="s">
        <v>1376</v>
      </c>
      <c r="E32" s="322">
        <v>1</v>
      </c>
      <c r="F32" s="323">
        <v>7280</v>
      </c>
    </row>
    <row r="33" spans="1:6" ht="33">
      <c r="A33" s="318" t="s">
        <v>3826</v>
      </c>
      <c r="B33" s="319" t="s">
        <v>3827</v>
      </c>
      <c r="C33" s="320">
        <v>70</v>
      </c>
      <c r="D33" s="321" t="s">
        <v>47</v>
      </c>
      <c r="E33" s="322">
        <v>1</v>
      </c>
      <c r="F33" s="323">
        <v>497501</v>
      </c>
    </row>
    <row r="34" spans="1:6" ht="33">
      <c r="A34" s="318" t="s">
        <v>3828</v>
      </c>
      <c r="B34" s="319" t="s">
        <v>3829</v>
      </c>
      <c r="C34" s="320">
        <v>70</v>
      </c>
      <c r="D34" s="321" t="s">
        <v>47</v>
      </c>
      <c r="E34" s="322">
        <v>1</v>
      </c>
      <c r="F34" s="323">
        <v>38208.240000000005</v>
      </c>
    </row>
    <row r="35" spans="1:6" ht="33">
      <c r="A35" s="318" t="s">
        <v>3830</v>
      </c>
      <c r="B35" s="319" t="s">
        <v>3831</v>
      </c>
      <c r="C35" s="320">
        <v>76</v>
      </c>
      <c r="D35" s="321" t="s">
        <v>48</v>
      </c>
      <c r="E35" s="322">
        <v>1</v>
      </c>
      <c r="F35" s="323">
        <v>104827.06</v>
      </c>
    </row>
    <row r="36" spans="1:6" ht="33">
      <c r="A36" s="318" t="s">
        <v>3832</v>
      </c>
      <c r="B36" s="319" t="s">
        <v>3833</v>
      </c>
      <c r="C36" s="320">
        <v>81</v>
      </c>
      <c r="D36" s="321" t="s">
        <v>49</v>
      </c>
      <c r="E36" s="322">
        <v>1</v>
      </c>
      <c r="F36" s="323">
        <v>5542</v>
      </c>
    </row>
    <row r="37" spans="1:6" ht="49.5">
      <c r="A37" s="318" t="s">
        <v>3834</v>
      </c>
      <c r="B37" s="319" t="s">
        <v>3835</v>
      </c>
      <c r="C37" s="320" t="s">
        <v>539</v>
      </c>
      <c r="D37" s="321" t="s">
        <v>590</v>
      </c>
      <c r="E37" s="322">
        <v>1</v>
      </c>
      <c r="F37" s="323">
        <v>200</v>
      </c>
    </row>
    <row r="38" spans="1:6" ht="49.5">
      <c r="A38" s="318" t="s">
        <v>3836</v>
      </c>
      <c r="B38" s="319" t="s">
        <v>3837</v>
      </c>
      <c r="C38" s="320" t="s">
        <v>541</v>
      </c>
      <c r="D38" s="321" t="s">
        <v>590</v>
      </c>
      <c r="E38" s="322">
        <v>2</v>
      </c>
      <c r="F38" s="323">
        <v>16543.96</v>
      </c>
    </row>
    <row r="39" spans="1:6" ht="49.5">
      <c r="A39" s="318" t="s">
        <v>3838</v>
      </c>
      <c r="B39" s="319" t="s">
        <v>3839</v>
      </c>
      <c r="C39" s="320" t="s">
        <v>541</v>
      </c>
      <c r="D39" s="321" t="s">
        <v>590</v>
      </c>
      <c r="E39" s="322">
        <v>2</v>
      </c>
      <c r="F39" s="323">
        <v>583949.48999999987</v>
      </c>
    </row>
    <row r="40" spans="1:6" ht="33">
      <c r="A40" s="318" t="s">
        <v>3840</v>
      </c>
      <c r="B40" s="319" t="s">
        <v>3841</v>
      </c>
      <c r="C40" s="320">
        <v>132</v>
      </c>
      <c r="D40" s="321" t="s">
        <v>59</v>
      </c>
      <c r="E40" s="322">
        <v>3</v>
      </c>
      <c r="F40" s="323">
        <v>28394983.199999999</v>
      </c>
    </row>
    <row r="41" spans="1:6" ht="33">
      <c r="A41" s="318" t="s">
        <v>3842</v>
      </c>
      <c r="B41" s="319" t="s">
        <v>3843</v>
      </c>
      <c r="C41" s="320">
        <v>137</v>
      </c>
      <c r="D41" s="321" t="s">
        <v>62</v>
      </c>
      <c r="E41" s="322">
        <v>1</v>
      </c>
      <c r="F41" s="323">
        <v>236808.13</v>
      </c>
    </row>
    <row r="42" spans="1:6" ht="49.5">
      <c r="A42" s="318" t="s">
        <v>3844</v>
      </c>
      <c r="B42" s="319" t="s">
        <v>3845</v>
      </c>
      <c r="C42" s="320">
        <v>155</v>
      </c>
      <c r="D42" s="321" t="s">
        <v>75</v>
      </c>
      <c r="E42" s="322">
        <v>1</v>
      </c>
      <c r="F42" s="323">
        <v>2890086</v>
      </c>
    </row>
    <row r="43" spans="1:6" ht="33">
      <c r="A43" s="318" t="s">
        <v>3846</v>
      </c>
      <c r="B43" s="319" t="s">
        <v>3847</v>
      </c>
      <c r="C43" s="320">
        <v>155</v>
      </c>
      <c r="D43" s="321" t="s">
        <v>75</v>
      </c>
      <c r="E43" s="322">
        <v>1</v>
      </c>
      <c r="F43" s="323">
        <v>1360476</v>
      </c>
    </row>
    <row r="44" spans="1:6" ht="33">
      <c r="A44" s="318" t="s">
        <v>3848</v>
      </c>
      <c r="B44" s="319" t="s">
        <v>3849</v>
      </c>
      <c r="C44" s="320">
        <v>190</v>
      </c>
      <c r="D44" s="321" t="s">
        <v>82</v>
      </c>
      <c r="E44" s="322">
        <v>1</v>
      </c>
      <c r="F44" s="323">
        <v>6</v>
      </c>
    </row>
    <row r="45" spans="1:6" ht="33">
      <c r="A45" s="318" t="s">
        <v>3850</v>
      </c>
      <c r="B45" s="319" t="s">
        <v>3851</v>
      </c>
      <c r="C45" s="320">
        <v>212</v>
      </c>
      <c r="D45" s="321" t="s">
        <v>90</v>
      </c>
      <c r="E45" s="322">
        <v>1</v>
      </c>
      <c r="F45" s="323">
        <v>46526.2</v>
      </c>
    </row>
    <row r="46" spans="1:6" ht="33">
      <c r="A46" s="318" t="s">
        <v>3852</v>
      </c>
      <c r="B46" s="319" t="s">
        <v>3853</v>
      </c>
      <c r="C46" s="320">
        <v>287</v>
      </c>
      <c r="D46" s="321" t="s">
        <v>116</v>
      </c>
      <c r="E46" s="322">
        <v>2</v>
      </c>
      <c r="F46" s="323">
        <v>88094.24</v>
      </c>
    </row>
    <row r="47" spans="1:6" ht="33">
      <c r="A47" s="318" t="s">
        <v>3854</v>
      </c>
      <c r="B47" s="319" t="s">
        <v>3855</v>
      </c>
      <c r="C47" s="320">
        <v>287</v>
      </c>
      <c r="D47" s="321" t="s">
        <v>116</v>
      </c>
      <c r="E47" s="322">
        <v>10</v>
      </c>
      <c r="F47" s="323">
        <v>1169740.1800000002</v>
      </c>
    </row>
    <row r="48" spans="1:6" ht="33">
      <c r="A48" s="318" t="s">
        <v>3856</v>
      </c>
      <c r="B48" s="319" t="s">
        <v>3857</v>
      </c>
      <c r="C48" s="320">
        <v>287</v>
      </c>
      <c r="D48" s="321" t="s">
        <v>116</v>
      </c>
      <c r="E48" s="322">
        <v>10</v>
      </c>
      <c r="F48" s="323">
        <v>17342.79</v>
      </c>
    </row>
    <row r="49" spans="1:6" ht="33">
      <c r="A49" s="318" t="s">
        <v>3858</v>
      </c>
      <c r="B49" s="319" t="s">
        <v>3859</v>
      </c>
      <c r="C49" s="320">
        <v>299</v>
      </c>
      <c r="D49" s="321" t="s">
        <v>126</v>
      </c>
      <c r="E49" s="322">
        <v>1</v>
      </c>
      <c r="F49" s="323">
        <v>827</v>
      </c>
    </row>
    <row r="50" spans="1:6" ht="33">
      <c r="A50" s="318" t="s">
        <v>3860</v>
      </c>
      <c r="B50" s="319" t="s">
        <v>3861</v>
      </c>
      <c r="C50" s="320">
        <v>311</v>
      </c>
      <c r="D50" s="321" t="s">
        <v>132</v>
      </c>
      <c r="E50" s="322">
        <v>1</v>
      </c>
      <c r="F50" s="323">
        <v>3474</v>
      </c>
    </row>
    <row r="51" spans="1:6" ht="49.5">
      <c r="A51" s="318" t="s">
        <v>3862</v>
      </c>
      <c r="B51" s="319" t="s">
        <v>3863</v>
      </c>
      <c r="C51" s="320">
        <v>313</v>
      </c>
      <c r="D51" s="321" t="s">
        <v>134</v>
      </c>
      <c r="E51" s="322">
        <v>1</v>
      </c>
      <c r="F51" s="323">
        <v>7661362.8600000003</v>
      </c>
    </row>
    <row r="52" spans="1:6" ht="33">
      <c r="A52" s="318" t="s">
        <v>3864</v>
      </c>
      <c r="B52" s="319" t="s">
        <v>3865</v>
      </c>
      <c r="C52" s="320">
        <v>385</v>
      </c>
      <c r="D52" s="321" t="s">
        <v>690</v>
      </c>
      <c r="E52" s="322">
        <v>1</v>
      </c>
      <c r="F52" s="323">
        <v>1719827.25</v>
      </c>
    </row>
    <row r="53" spans="1:6" ht="16.5">
      <c r="A53" s="318" t="s">
        <v>3866</v>
      </c>
      <c r="B53" s="319" t="s">
        <v>3867</v>
      </c>
      <c r="C53" s="320">
        <v>526</v>
      </c>
      <c r="D53" s="321" t="s">
        <v>1264</v>
      </c>
      <c r="E53" s="322">
        <v>1</v>
      </c>
      <c r="F53" s="323">
        <v>970030.46000000008</v>
      </c>
    </row>
    <row r="54" spans="1:6" ht="33">
      <c r="A54" s="318" t="s">
        <v>3868</v>
      </c>
      <c r="B54" s="319" t="s">
        <v>3869</v>
      </c>
      <c r="C54" s="320">
        <v>572</v>
      </c>
      <c r="D54" s="321" t="s">
        <v>166</v>
      </c>
      <c r="E54" s="322">
        <v>1</v>
      </c>
      <c r="F54" s="323">
        <v>50416.759999999995</v>
      </c>
    </row>
    <row r="55" spans="1:6" ht="33">
      <c r="A55" s="318" t="s">
        <v>3870</v>
      </c>
      <c r="B55" s="319" t="s">
        <v>3871</v>
      </c>
      <c r="C55" s="320">
        <v>572</v>
      </c>
      <c r="D55" s="321" t="s">
        <v>166</v>
      </c>
      <c r="E55" s="322">
        <v>1</v>
      </c>
      <c r="F55" s="323">
        <v>15061120.249999994</v>
      </c>
    </row>
    <row r="56" spans="1:6" ht="33">
      <c r="A56" s="318" t="s">
        <v>3872</v>
      </c>
      <c r="B56" s="319" t="s">
        <v>3873</v>
      </c>
      <c r="C56" s="320">
        <v>572</v>
      </c>
      <c r="D56" s="321" t="s">
        <v>166</v>
      </c>
      <c r="E56" s="322">
        <v>1</v>
      </c>
      <c r="F56" s="323">
        <v>724120.78</v>
      </c>
    </row>
    <row r="57" spans="1:6" ht="33">
      <c r="A57" s="318" t="s">
        <v>3874</v>
      </c>
      <c r="B57" s="319" t="s">
        <v>3875</v>
      </c>
      <c r="C57" s="320">
        <v>572</v>
      </c>
      <c r="D57" s="321" t="s">
        <v>166</v>
      </c>
      <c r="E57" s="322">
        <v>1</v>
      </c>
      <c r="F57" s="323">
        <v>294139.27</v>
      </c>
    </row>
    <row r="58" spans="1:6" ht="49.5">
      <c r="A58" s="318" t="s">
        <v>3876</v>
      </c>
      <c r="B58" s="319" t="s">
        <v>3877</v>
      </c>
      <c r="C58" s="320">
        <v>584</v>
      </c>
      <c r="D58" s="321" t="s">
        <v>170</v>
      </c>
      <c r="E58" s="322">
        <v>1</v>
      </c>
      <c r="F58" s="323">
        <v>360</v>
      </c>
    </row>
    <row r="59" spans="1:6" ht="33">
      <c r="A59" s="318" t="s">
        <v>3878</v>
      </c>
      <c r="B59" s="319" t="s">
        <v>3879</v>
      </c>
      <c r="C59" s="320">
        <v>596</v>
      </c>
      <c r="D59" s="321" t="s">
        <v>1246</v>
      </c>
      <c r="E59" s="322">
        <v>1</v>
      </c>
      <c r="F59" s="323">
        <v>9612.0400000000009</v>
      </c>
    </row>
    <row r="60" spans="1:6" ht="49.5">
      <c r="A60" s="318" t="s">
        <v>3880</v>
      </c>
      <c r="B60" s="319" t="s">
        <v>3881</v>
      </c>
      <c r="C60" s="320">
        <v>598</v>
      </c>
      <c r="D60" s="321" t="s">
        <v>670</v>
      </c>
      <c r="E60" s="322">
        <v>1</v>
      </c>
      <c r="F60" s="323">
        <v>179998.4</v>
      </c>
    </row>
    <row r="61" spans="1:6" ht="33">
      <c r="A61" s="318" t="s">
        <v>3882</v>
      </c>
      <c r="B61" s="319" t="s">
        <v>3883</v>
      </c>
      <c r="C61" s="320">
        <v>598</v>
      </c>
      <c r="D61" s="321" t="s">
        <v>670</v>
      </c>
      <c r="E61" s="322">
        <v>1</v>
      </c>
      <c r="F61" s="323">
        <v>658694.40000000002</v>
      </c>
    </row>
    <row r="62" spans="1:6" ht="33">
      <c r="A62" s="318" t="s">
        <v>3884</v>
      </c>
      <c r="B62" s="319" t="s">
        <v>3885</v>
      </c>
      <c r="C62" s="320">
        <v>862</v>
      </c>
      <c r="D62" s="321" t="s">
        <v>187</v>
      </c>
      <c r="E62" s="322">
        <v>1</v>
      </c>
      <c r="F62" s="323">
        <v>1938808.37</v>
      </c>
    </row>
    <row r="63" spans="1:6">
      <c r="A63" s="164"/>
      <c r="C63" s="189"/>
      <c r="F63" s="190"/>
    </row>
    <row r="64" spans="1:6" ht="16.5" thickBot="1">
      <c r="D64" s="473" t="s">
        <v>1259</v>
      </c>
      <c r="E64" s="473"/>
      <c r="F64" s="175">
        <f>+SUBTOTAL(9,F7:F62)</f>
        <v>84006061.750000015</v>
      </c>
    </row>
    <row r="65" ht="15.75" thickTop="1"/>
    <row r="66" ht="7.5" customHeight="1"/>
  </sheetData>
  <autoFilter ref="A6:F62" xr:uid="{00000000-0009-0000-0000-000009000000}"/>
  <mergeCells count="1">
    <mergeCell ref="D64:E64"/>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3"/>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682</v>
      </c>
    </row>
    <row r="2" spans="1:7" ht="15.75">
      <c r="A2" s="162" t="s">
        <v>674</v>
      </c>
    </row>
    <row r="3" spans="1:7">
      <c r="A3" s="162" t="str">
        <f>+'CUT MN'!A3</f>
        <v>CORRESPONDIENTE AL PERIODO DE ENERO DE 2024</v>
      </c>
    </row>
    <row r="4" spans="1:7">
      <c r="A4" s="167" t="str">
        <f>+'CUT MN'!A4</f>
        <v>ACTUALIZADO AL : 6 de febrero de 2024 Hrs. 15:00</v>
      </c>
    </row>
    <row r="6" spans="1:7" s="172" customFormat="1" ht="30">
      <c r="A6" s="168" t="s">
        <v>683</v>
      </c>
      <c r="B6" s="168" t="s">
        <v>684</v>
      </c>
      <c r="C6" s="169" t="s">
        <v>685</v>
      </c>
      <c r="D6" s="170" t="s">
        <v>35</v>
      </c>
      <c r="E6" s="169" t="s">
        <v>686</v>
      </c>
      <c r="F6" s="272" t="s">
        <v>1349</v>
      </c>
      <c r="G6" s="272" t="s">
        <v>687</v>
      </c>
    </row>
    <row r="7" spans="1:7" ht="45">
      <c r="A7" s="173" t="s">
        <v>3886</v>
      </c>
      <c r="B7" s="174" t="s">
        <v>3888</v>
      </c>
      <c r="C7" s="280" t="s">
        <v>541</v>
      </c>
      <c r="D7" s="174" t="s">
        <v>590</v>
      </c>
      <c r="E7" s="173">
        <v>2</v>
      </c>
      <c r="F7" s="336">
        <v>1505.0900000000001</v>
      </c>
      <c r="G7" s="336">
        <v>10324.91</v>
      </c>
    </row>
    <row r="8" spans="1:7" ht="30">
      <c r="A8" s="173" t="s">
        <v>3887</v>
      </c>
      <c r="B8" s="174" t="s">
        <v>3889</v>
      </c>
      <c r="C8" s="280">
        <v>578</v>
      </c>
      <c r="D8" s="174" t="s">
        <v>168</v>
      </c>
      <c r="E8" s="173">
        <v>1</v>
      </c>
      <c r="F8" s="336">
        <v>16706.46</v>
      </c>
      <c r="G8" s="336">
        <v>114606.32</v>
      </c>
    </row>
    <row r="9" spans="1:7">
      <c r="A9" s="164"/>
      <c r="C9" s="295"/>
      <c r="F9" s="190"/>
      <c r="G9" s="296"/>
    </row>
    <row r="10" spans="1:7">
      <c r="A10" s="164"/>
      <c r="C10" s="189"/>
      <c r="F10" s="190"/>
    </row>
    <row r="11" spans="1:7" ht="16.5" thickBot="1">
      <c r="D11" s="473" t="s">
        <v>1258</v>
      </c>
      <c r="E11" s="473"/>
      <c r="F11" s="175">
        <f>+SUBTOTAL(9,F7:F8)</f>
        <v>18211.55</v>
      </c>
      <c r="G11" s="175">
        <f>+SUBTOTAL(9,G7:G8)</f>
        <v>124931.23000000001</v>
      </c>
    </row>
    <row r="12" spans="1:7" ht="15.75" thickTop="1"/>
    <row r="13" spans="1:7" ht="7.5" customHeight="1"/>
  </sheetData>
  <autoFilter ref="A6:F6" xr:uid="{00000000-0009-0000-0000-00000A000000}"/>
  <mergeCells count="1">
    <mergeCell ref="D11:E11"/>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8"/>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682</v>
      </c>
    </row>
    <row r="2" spans="1:6" ht="15.75">
      <c r="A2" s="162" t="s">
        <v>673</v>
      </c>
    </row>
    <row r="3" spans="1:6">
      <c r="A3" s="162" t="str">
        <f>+'CUT MN'!A3</f>
        <v>CORRESPONDIENTE AL PERIODO DE ENERO DE 2024</v>
      </c>
    </row>
    <row r="4" spans="1:6">
      <c r="A4" s="167" t="str">
        <f>+'CUT MN'!A4</f>
        <v>ACTUALIZADO AL : 6 de febrero de 2024 Hrs. 15:00</v>
      </c>
    </row>
    <row r="6" spans="1:6" s="172" customFormat="1" ht="30">
      <c r="A6" s="168" t="s">
        <v>683</v>
      </c>
      <c r="B6" s="168" t="s">
        <v>684</v>
      </c>
      <c r="C6" s="169" t="s">
        <v>685</v>
      </c>
      <c r="D6" s="170" t="s">
        <v>35</v>
      </c>
      <c r="E6" s="169" t="s">
        <v>686</v>
      </c>
      <c r="F6" s="171" t="s">
        <v>687</v>
      </c>
    </row>
    <row r="7" spans="1:6" ht="49.5">
      <c r="A7" s="318" t="s">
        <v>3890</v>
      </c>
      <c r="B7" s="319" t="s">
        <v>3891</v>
      </c>
      <c r="C7" s="320" t="s">
        <v>541</v>
      </c>
      <c r="D7" s="321" t="s">
        <v>590</v>
      </c>
      <c r="E7" s="322">
        <v>2</v>
      </c>
      <c r="F7" s="323">
        <v>12816639.42</v>
      </c>
    </row>
    <row r="8" spans="1:6" ht="49.5">
      <c r="A8" s="318" t="s">
        <v>3892</v>
      </c>
      <c r="B8" s="319" t="s">
        <v>3893</v>
      </c>
      <c r="C8" s="320" t="s">
        <v>541</v>
      </c>
      <c r="D8" s="321" t="s">
        <v>590</v>
      </c>
      <c r="E8" s="322">
        <v>2</v>
      </c>
      <c r="F8" s="323">
        <v>143486800.44</v>
      </c>
    </row>
    <row r="9" spans="1:6" ht="49.5">
      <c r="A9" s="318" t="s">
        <v>3894</v>
      </c>
      <c r="B9" s="319" t="s">
        <v>3895</v>
      </c>
      <c r="C9" s="320" t="s">
        <v>541</v>
      </c>
      <c r="D9" s="321" t="s">
        <v>590</v>
      </c>
      <c r="E9" s="322">
        <v>2</v>
      </c>
      <c r="F9" s="323">
        <v>1542677.3</v>
      </c>
    </row>
    <row r="10" spans="1:6" ht="49.5">
      <c r="A10" s="318" t="s">
        <v>3896</v>
      </c>
      <c r="B10" s="319" t="s">
        <v>3897</v>
      </c>
      <c r="C10" s="320" t="s">
        <v>541</v>
      </c>
      <c r="D10" s="321" t="s">
        <v>590</v>
      </c>
      <c r="E10" s="322">
        <v>1</v>
      </c>
      <c r="F10" s="323">
        <v>79815519.989999995</v>
      </c>
    </row>
    <row r="11" spans="1:6" ht="49.5">
      <c r="A11" s="318" t="s">
        <v>3898</v>
      </c>
      <c r="B11" s="319" t="s">
        <v>3899</v>
      </c>
      <c r="C11" s="320" t="s">
        <v>541</v>
      </c>
      <c r="D11" s="321" t="s">
        <v>590</v>
      </c>
      <c r="E11" s="322">
        <v>2</v>
      </c>
      <c r="F11" s="323">
        <v>1562470.49</v>
      </c>
    </row>
    <row r="12" spans="1:6" ht="49.5">
      <c r="A12" s="318" t="s">
        <v>3900</v>
      </c>
      <c r="B12" s="319" t="s">
        <v>3901</v>
      </c>
      <c r="C12" s="320" t="s">
        <v>541</v>
      </c>
      <c r="D12" s="321" t="s">
        <v>590</v>
      </c>
      <c r="E12" s="322">
        <v>2</v>
      </c>
      <c r="F12" s="323">
        <v>219464.81</v>
      </c>
    </row>
    <row r="13" spans="1:6" ht="33">
      <c r="A13" s="318" t="s">
        <v>3902</v>
      </c>
      <c r="B13" s="319" t="s">
        <v>3903</v>
      </c>
      <c r="C13" s="320">
        <v>190</v>
      </c>
      <c r="D13" s="321" t="s">
        <v>82</v>
      </c>
      <c r="E13" s="322">
        <v>1</v>
      </c>
      <c r="F13" s="323">
        <v>693251.4</v>
      </c>
    </row>
    <row r="14" spans="1:6" ht="33">
      <c r="A14" s="318" t="s">
        <v>3904</v>
      </c>
      <c r="B14" s="319" t="s">
        <v>3905</v>
      </c>
      <c r="C14" s="320">
        <v>290</v>
      </c>
      <c r="D14" s="321" t="s">
        <v>118</v>
      </c>
      <c r="E14" s="322">
        <v>1</v>
      </c>
      <c r="F14" s="323">
        <v>1061826.29</v>
      </c>
    </row>
    <row r="15" spans="1:6">
      <c r="A15" s="164"/>
      <c r="C15" s="189"/>
      <c r="F15" s="190"/>
    </row>
    <row r="16" spans="1:6" ht="16.5" thickBot="1">
      <c r="D16" s="473" t="s">
        <v>1259</v>
      </c>
      <c r="E16" s="473"/>
      <c r="F16" s="175">
        <f>+SUBTOTAL(9,F7:F14)</f>
        <v>241198650.13999999</v>
      </c>
    </row>
    <row r="17" ht="15.75" thickTop="1"/>
    <row r="18" ht="7.5" customHeight="1"/>
  </sheetData>
  <autoFilter ref="A6:F14" xr:uid="{00000000-0009-0000-0000-000009000000}"/>
  <mergeCells count="1">
    <mergeCell ref="D16:E16"/>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682</v>
      </c>
    </row>
    <row r="2" spans="1:7" ht="15.75">
      <c r="A2" s="162" t="s">
        <v>674</v>
      </c>
    </row>
    <row r="3" spans="1:7">
      <c r="A3" s="162" t="str">
        <f>+'CUT MN'!A3</f>
        <v>CORRESPONDIENTE AL PERIODO DE ENERO DE 2024</v>
      </c>
    </row>
    <row r="4" spans="1:7">
      <c r="A4" s="167" t="str">
        <f>+'CUT MN'!A4</f>
        <v>ACTUALIZADO AL : 6 de febrero de 2024 Hrs. 15:00</v>
      </c>
    </row>
    <row r="6" spans="1:7" s="172" customFormat="1" ht="30">
      <c r="A6" s="168" t="s">
        <v>683</v>
      </c>
      <c r="B6" s="168" t="s">
        <v>684</v>
      </c>
      <c r="C6" s="169" t="s">
        <v>685</v>
      </c>
      <c r="D6" s="170" t="s">
        <v>35</v>
      </c>
      <c r="E6" s="169" t="s">
        <v>686</v>
      </c>
      <c r="F6" s="272" t="s">
        <v>1349</v>
      </c>
      <c r="G6" s="272" t="s">
        <v>687</v>
      </c>
    </row>
    <row r="7" spans="1:7" ht="30">
      <c r="A7" s="173" t="s">
        <v>3906</v>
      </c>
      <c r="B7" s="174" t="s">
        <v>3907</v>
      </c>
      <c r="C7" s="280" t="s">
        <v>542</v>
      </c>
      <c r="D7" s="174" t="s">
        <v>689</v>
      </c>
      <c r="E7" s="173">
        <v>3</v>
      </c>
      <c r="F7" s="336">
        <v>170016.87</v>
      </c>
      <c r="G7" s="336">
        <v>1166315.73</v>
      </c>
    </row>
    <row r="8" spans="1:7">
      <c r="A8" s="164"/>
      <c r="C8" s="189"/>
      <c r="F8" s="190"/>
    </row>
    <row r="9" spans="1:7" ht="16.5" thickBot="1">
      <c r="D9" s="473" t="s">
        <v>1258</v>
      </c>
      <c r="E9" s="473"/>
      <c r="F9" s="175">
        <f>+SUBTOTAL(9,F7:F7)</f>
        <v>170016.87</v>
      </c>
      <c r="G9" s="175">
        <f>+SUBTOTAL(9,G7:G7)</f>
        <v>1166315.73</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44"/>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1401</v>
      </c>
      <c r="B2" s="115"/>
      <c r="C2" s="115"/>
      <c r="D2" s="115"/>
      <c r="E2" s="115"/>
      <c r="F2" s="115"/>
      <c r="G2" s="115"/>
      <c r="H2" s="112"/>
      <c r="I2" s="112"/>
      <c r="J2" s="73"/>
    </row>
    <row r="3" spans="1:10">
      <c r="A3" s="115" t="str">
        <f>+'CUT MN'!A3</f>
        <v>CORRESPONDIENTE AL PERIODO DE ENERO DE 2024</v>
      </c>
      <c r="B3" s="115"/>
      <c r="C3" s="115"/>
      <c r="D3" s="115"/>
      <c r="E3" s="115"/>
      <c r="F3" s="115"/>
      <c r="G3" s="115"/>
      <c r="H3" s="112"/>
      <c r="I3" s="112"/>
      <c r="J3" s="73"/>
    </row>
    <row r="4" spans="1:10">
      <c r="A4" s="65" t="str">
        <f>+'CUT MN'!A4</f>
        <v>ACTUALIZADO AL : 6 de febrero de 2024 Hrs. 15:00</v>
      </c>
      <c r="B4" s="62"/>
      <c r="C4" s="62"/>
      <c r="D4" s="75"/>
      <c r="E4" s="62"/>
      <c r="F4" s="62"/>
      <c r="G4" s="70"/>
      <c r="H4" s="112"/>
      <c r="I4" s="112"/>
      <c r="J4" s="73"/>
    </row>
    <row r="5" spans="1:10">
      <c r="A5" s="65"/>
      <c r="B5" s="62"/>
      <c r="C5" s="62"/>
      <c r="D5" s="75"/>
      <c r="E5" s="62"/>
      <c r="F5" s="62"/>
      <c r="G5" s="70"/>
      <c r="H5" s="112"/>
      <c r="I5" s="112"/>
      <c r="J5" s="73"/>
    </row>
    <row r="6" spans="1:10" ht="31.5" customHeight="1">
      <c r="A6" s="269" t="s">
        <v>655</v>
      </c>
      <c r="B6" s="267" t="s">
        <v>662</v>
      </c>
      <c r="C6" s="267" t="s">
        <v>652</v>
      </c>
      <c r="D6" s="267" t="s">
        <v>650</v>
      </c>
      <c r="E6" s="267" t="s">
        <v>651</v>
      </c>
      <c r="F6" s="267" t="s">
        <v>653</v>
      </c>
      <c r="G6" s="267" t="s">
        <v>654</v>
      </c>
      <c r="H6" s="268" t="s">
        <v>1291</v>
      </c>
      <c r="I6" s="267" t="s">
        <v>1292</v>
      </c>
      <c r="J6" s="267" t="s">
        <v>664</v>
      </c>
    </row>
    <row r="7" spans="1:10" ht="89.25">
      <c r="A7" s="191">
        <v>513</v>
      </c>
      <c r="B7" s="212" t="s">
        <v>160</v>
      </c>
      <c r="C7" s="213">
        <v>45293</v>
      </c>
      <c r="D7" s="191" t="s">
        <v>1541</v>
      </c>
      <c r="E7" s="191" t="s">
        <v>14</v>
      </c>
      <c r="F7" s="191">
        <v>20157</v>
      </c>
      <c r="G7" s="197" t="s">
        <v>2588</v>
      </c>
      <c r="H7" s="297">
        <v>4066.87</v>
      </c>
      <c r="I7" s="297">
        <v>0</v>
      </c>
      <c r="J7" s="298" t="s">
        <v>3632</v>
      </c>
    </row>
    <row r="8" spans="1:10" ht="89.25">
      <c r="A8" s="191">
        <v>513</v>
      </c>
      <c r="B8" s="212" t="s">
        <v>160</v>
      </c>
      <c r="C8" s="213">
        <v>45293</v>
      </c>
      <c r="D8" s="191" t="s">
        <v>1542</v>
      </c>
      <c r="E8" s="191" t="s">
        <v>14</v>
      </c>
      <c r="F8" s="191">
        <v>20152</v>
      </c>
      <c r="G8" s="197" t="s">
        <v>2589</v>
      </c>
      <c r="H8" s="297">
        <v>762.89</v>
      </c>
      <c r="I8" s="297">
        <v>0</v>
      </c>
      <c r="J8" s="298" t="s">
        <v>3632</v>
      </c>
    </row>
    <row r="9" spans="1:10" ht="89.25">
      <c r="A9" s="191">
        <v>513</v>
      </c>
      <c r="B9" s="212" t="s">
        <v>160</v>
      </c>
      <c r="C9" s="213">
        <v>45293</v>
      </c>
      <c r="D9" s="191" t="s">
        <v>1543</v>
      </c>
      <c r="E9" s="191" t="s">
        <v>14</v>
      </c>
      <c r="F9" s="191">
        <v>20148</v>
      </c>
      <c r="G9" s="197" t="s">
        <v>2590</v>
      </c>
      <c r="H9" s="297">
        <v>723.17</v>
      </c>
      <c r="I9" s="297">
        <v>0</v>
      </c>
      <c r="J9" s="298" t="s">
        <v>3632</v>
      </c>
    </row>
    <row r="10" spans="1:10" ht="76.5">
      <c r="A10" s="191">
        <v>513</v>
      </c>
      <c r="B10" s="212" t="s">
        <v>160</v>
      </c>
      <c r="C10" s="213">
        <v>45293</v>
      </c>
      <c r="D10" s="191" t="s">
        <v>1544</v>
      </c>
      <c r="E10" s="191" t="s">
        <v>14</v>
      </c>
      <c r="F10" s="191">
        <v>20149</v>
      </c>
      <c r="G10" s="197" t="s">
        <v>2591</v>
      </c>
      <c r="H10" s="297">
        <v>533.77</v>
      </c>
      <c r="I10" s="297">
        <v>0</v>
      </c>
      <c r="J10" s="298" t="s">
        <v>3632</v>
      </c>
    </row>
    <row r="11" spans="1:10" ht="76.5">
      <c r="A11" s="191">
        <v>513</v>
      </c>
      <c r="B11" s="212" t="s">
        <v>160</v>
      </c>
      <c r="C11" s="213">
        <v>45293</v>
      </c>
      <c r="D11" s="191" t="s">
        <v>1545</v>
      </c>
      <c r="E11" s="191" t="s">
        <v>14</v>
      </c>
      <c r="F11" s="191">
        <v>20150</v>
      </c>
      <c r="G11" s="197" t="s">
        <v>2592</v>
      </c>
      <c r="H11" s="297">
        <v>540.70000000000005</v>
      </c>
      <c r="I11" s="297">
        <v>0</v>
      </c>
      <c r="J11" s="298" t="s">
        <v>3632</v>
      </c>
    </row>
    <row r="12" spans="1:10" ht="76.5">
      <c r="A12" s="191">
        <v>513</v>
      </c>
      <c r="B12" s="212" t="s">
        <v>160</v>
      </c>
      <c r="C12" s="213">
        <v>45293</v>
      </c>
      <c r="D12" s="191" t="s">
        <v>1546</v>
      </c>
      <c r="E12" s="191" t="s">
        <v>14</v>
      </c>
      <c r="F12" s="191">
        <v>20155</v>
      </c>
      <c r="G12" s="197" t="s">
        <v>2593</v>
      </c>
      <c r="H12" s="297">
        <v>350.19</v>
      </c>
      <c r="I12" s="297">
        <v>0</v>
      </c>
      <c r="J12" s="298" t="s">
        <v>3632</v>
      </c>
    </row>
    <row r="13" spans="1:10" ht="76.5">
      <c r="A13" s="191">
        <v>513</v>
      </c>
      <c r="B13" s="212" t="s">
        <v>160</v>
      </c>
      <c r="C13" s="213">
        <v>45293</v>
      </c>
      <c r="D13" s="191" t="s">
        <v>1547</v>
      </c>
      <c r="E13" s="191" t="s">
        <v>14</v>
      </c>
      <c r="F13" s="191">
        <v>20153</v>
      </c>
      <c r="G13" s="197" t="s">
        <v>2594</v>
      </c>
      <c r="H13" s="297">
        <v>27710</v>
      </c>
      <c r="I13" s="297">
        <v>0</v>
      </c>
      <c r="J13" s="298" t="s">
        <v>3632</v>
      </c>
    </row>
    <row r="14" spans="1:10" ht="76.5">
      <c r="A14" s="191">
        <v>513</v>
      </c>
      <c r="B14" s="212" t="s">
        <v>160</v>
      </c>
      <c r="C14" s="213">
        <v>45293</v>
      </c>
      <c r="D14" s="191" t="s">
        <v>1548</v>
      </c>
      <c r="E14" s="191" t="s">
        <v>14</v>
      </c>
      <c r="F14" s="191">
        <v>20156</v>
      </c>
      <c r="G14" s="197" t="s">
        <v>2595</v>
      </c>
      <c r="H14" s="297">
        <v>55583.07</v>
      </c>
      <c r="I14" s="297">
        <v>0</v>
      </c>
      <c r="J14" s="298" t="s">
        <v>3632</v>
      </c>
    </row>
    <row r="15" spans="1:10" ht="76.5">
      <c r="A15" s="191">
        <v>513</v>
      </c>
      <c r="B15" s="212" t="s">
        <v>160</v>
      </c>
      <c r="C15" s="213">
        <v>45293</v>
      </c>
      <c r="D15" s="191" t="s">
        <v>1550</v>
      </c>
      <c r="E15" s="191" t="s">
        <v>14</v>
      </c>
      <c r="F15" s="191">
        <v>20154</v>
      </c>
      <c r="G15" s="197" t="s">
        <v>2597</v>
      </c>
      <c r="H15" s="297">
        <v>17053.13</v>
      </c>
      <c r="I15" s="297">
        <v>0</v>
      </c>
      <c r="J15" s="298" t="s">
        <v>3632</v>
      </c>
    </row>
    <row r="16" spans="1:10" ht="76.5">
      <c r="A16" s="191">
        <v>513</v>
      </c>
      <c r="B16" s="212" t="s">
        <v>160</v>
      </c>
      <c r="C16" s="213">
        <v>45293</v>
      </c>
      <c r="D16" s="191" t="s">
        <v>1553</v>
      </c>
      <c r="E16" s="191" t="s">
        <v>14</v>
      </c>
      <c r="F16" s="191">
        <v>20151</v>
      </c>
      <c r="G16" s="197" t="s">
        <v>2600</v>
      </c>
      <c r="H16" s="297">
        <v>838.28</v>
      </c>
      <c r="I16" s="297">
        <v>0</v>
      </c>
      <c r="J16" s="298" t="s">
        <v>3632</v>
      </c>
    </row>
    <row r="17" spans="1:10" ht="102">
      <c r="A17" s="191">
        <v>310</v>
      </c>
      <c r="B17" s="212" t="s">
        <v>131</v>
      </c>
      <c r="C17" s="213">
        <v>45294</v>
      </c>
      <c r="D17" s="191" t="s">
        <v>1617</v>
      </c>
      <c r="E17" s="191" t="s">
        <v>14</v>
      </c>
      <c r="F17" s="191">
        <v>20045</v>
      </c>
      <c r="G17" s="197" t="s">
        <v>2664</v>
      </c>
      <c r="H17" s="297">
        <v>294.49</v>
      </c>
      <c r="I17" s="297">
        <v>0</v>
      </c>
      <c r="J17" s="298" t="s">
        <v>3632</v>
      </c>
    </row>
    <row r="18" spans="1:10" ht="89.25">
      <c r="A18" s="191">
        <v>683</v>
      </c>
      <c r="B18" s="212" t="s">
        <v>1249</v>
      </c>
      <c r="C18" s="213">
        <v>45296</v>
      </c>
      <c r="D18" s="191" t="s">
        <v>1690</v>
      </c>
      <c r="E18" s="191" t="s">
        <v>14</v>
      </c>
      <c r="F18" s="191">
        <v>20167</v>
      </c>
      <c r="G18" s="197" t="s">
        <v>2737</v>
      </c>
      <c r="H18" s="297">
        <v>315.95999999999998</v>
      </c>
      <c r="I18" s="297">
        <v>0</v>
      </c>
      <c r="J18" s="298" t="s">
        <v>3632</v>
      </c>
    </row>
    <row r="19" spans="1:10" ht="76.5">
      <c r="A19" s="191">
        <v>10</v>
      </c>
      <c r="B19" s="212" t="s">
        <v>38</v>
      </c>
      <c r="C19" s="213">
        <v>45296</v>
      </c>
      <c r="D19" s="191" t="s">
        <v>1691</v>
      </c>
      <c r="E19" s="191" t="s">
        <v>14</v>
      </c>
      <c r="F19" s="191">
        <v>20163</v>
      </c>
      <c r="G19" s="197" t="s">
        <v>2738</v>
      </c>
      <c r="H19" s="297">
        <v>720.5</v>
      </c>
      <c r="I19" s="297">
        <v>0</v>
      </c>
      <c r="J19" s="298" t="s">
        <v>3632</v>
      </c>
    </row>
    <row r="20" spans="1:10" ht="89.25">
      <c r="A20" s="191">
        <v>25</v>
      </c>
      <c r="B20" s="212" t="s">
        <v>42</v>
      </c>
      <c r="C20" s="213">
        <v>45296</v>
      </c>
      <c r="D20" s="191" t="s">
        <v>1692</v>
      </c>
      <c r="E20" s="191" t="s">
        <v>14</v>
      </c>
      <c r="F20" s="191">
        <v>20164</v>
      </c>
      <c r="G20" s="197" t="s">
        <v>2739</v>
      </c>
      <c r="H20" s="297">
        <v>1535.12</v>
      </c>
      <c r="I20" s="297">
        <v>0</v>
      </c>
      <c r="J20" s="298" t="s">
        <v>3632</v>
      </c>
    </row>
    <row r="21" spans="1:10" ht="89.25">
      <c r="A21" s="191">
        <v>25</v>
      </c>
      <c r="B21" s="212" t="s">
        <v>42</v>
      </c>
      <c r="C21" s="213">
        <v>45296</v>
      </c>
      <c r="D21" s="191" t="s">
        <v>1693</v>
      </c>
      <c r="E21" s="191" t="s">
        <v>14</v>
      </c>
      <c r="F21" s="191">
        <v>20166</v>
      </c>
      <c r="G21" s="197" t="s">
        <v>2740</v>
      </c>
      <c r="H21" s="297">
        <v>585.08000000000004</v>
      </c>
      <c r="I21" s="297">
        <v>0</v>
      </c>
      <c r="J21" s="298" t="s">
        <v>3632</v>
      </c>
    </row>
    <row r="22" spans="1:10" ht="76.5">
      <c r="A22" s="191">
        <v>10</v>
      </c>
      <c r="B22" s="212" t="s">
        <v>38</v>
      </c>
      <c r="C22" s="213">
        <v>45296</v>
      </c>
      <c r="D22" s="191" t="s">
        <v>1694</v>
      </c>
      <c r="E22" s="191" t="s">
        <v>14</v>
      </c>
      <c r="F22" s="191">
        <v>20162</v>
      </c>
      <c r="G22" s="197" t="s">
        <v>2741</v>
      </c>
      <c r="H22" s="297">
        <v>290.64999999999998</v>
      </c>
      <c r="I22" s="297">
        <v>0</v>
      </c>
      <c r="J22" s="298" t="s">
        <v>3632</v>
      </c>
    </row>
    <row r="23" spans="1:10" ht="76.5">
      <c r="A23" s="191">
        <v>10</v>
      </c>
      <c r="B23" s="212" t="s">
        <v>38</v>
      </c>
      <c r="C23" s="213">
        <v>45296</v>
      </c>
      <c r="D23" s="191" t="s">
        <v>1695</v>
      </c>
      <c r="E23" s="191" t="s">
        <v>14</v>
      </c>
      <c r="F23" s="191">
        <v>20160</v>
      </c>
      <c r="G23" s="197" t="s">
        <v>2742</v>
      </c>
      <c r="H23" s="297">
        <v>301.62</v>
      </c>
      <c r="I23" s="297">
        <v>0</v>
      </c>
      <c r="J23" s="298" t="s">
        <v>3632</v>
      </c>
    </row>
    <row r="24" spans="1:10" ht="89.25">
      <c r="A24" s="191">
        <v>25</v>
      </c>
      <c r="B24" s="212" t="s">
        <v>42</v>
      </c>
      <c r="C24" s="213">
        <v>45296</v>
      </c>
      <c r="D24" s="191" t="s">
        <v>1696</v>
      </c>
      <c r="E24" s="191" t="s">
        <v>14</v>
      </c>
      <c r="F24" s="191">
        <v>20165</v>
      </c>
      <c r="G24" s="197" t="s">
        <v>2743</v>
      </c>
      <c r="H24" s="297">
        <v>585.55999999999995</v>
      </c>
      <c r="I24" s="297">
        <v>0</v>
      </c>
      <c r="J24" s="298" t="s">
        <v>3632</v>
      </c>
    </row>
    <row r="25" spans="1:10" ht="76.5">
      <c r="A25" s="191">
        <v>10</v>
      </c>
      <c r="B25" s="212" t="s">
        <v>38</v>
      </c>
      <c r="C25" s="213">
        <v>45296</v>
      </c>
      <c r="D25" s="191" t="s">
        <v>1697</v>
      </c>
      <c r="E25" s="191" t="s">
        <v>14</v>
      </c>
      <c r="F25" s="191">
        <v>20159</v>
      </c>
      <c r="G25" s="197" t="s">
        <v>2744</v>
      </c>
      <c r="H25" s="297">
        <v>284.2</v>
      </c>
      <c r="I25" s="297">
        <v>0</v>
      </c>
      <c r="J25" s="298" t="s">
        <v>3632</v>
      </c>
    </row>
    <row r="26" spans="1:10" ht="76.5">
      <c r="A26" s="191">
        <v>10</v>
      </c>
      <c r="B26" s="212" t="s">
        <v>38</v>
      </c>
      <c r="C26" s="213">
        <v>45296</v>
      </c>
      <c r="D26" s="191" t="s">
        <v>1698</v>
      </c>
      <c r="E26" s="191" t="s">
        <v>14</v>
      </c>
      <c r="F26" s="191">
        <v>20161</v>
      </c>
      <c r="G26" s="197" t="s">
        <v>2745</v>
      </c>
      <c r="H26" s="297">
        <v>290.64999999999998</v>
      </c>
      <c r="I26" s="297">
        <v>0</v>
      </c>
      <c r="J26" s="298" t="s">
        <v>3632</v>
      </c>
    </row>
    <row r="27" spans="1:10" ht="89.25">
      <c r="A27" s="191">
        <v>16</v>
      </c>
      <c r="B27" s="212" t="s">
        <v>40</v>
      </c>
      <c r="C27" s="213">
        <v>45296</v>
      </c>
      <c r="D27" s="191" t="s">
        <v>1699</v>
      </c>
      <c r="E27" s="191" t="s">
        <v>14</v>
      </c>
      <c r="F27" s="191">
        <v>20173</v>
      </c>
      <c r="G27" s="197" t="s">
        <v>2746</v>
      </c>
      <c r="H27" s="297">
        <v>320.27999999999997</v>
      </c>
      <c r="I27" s="297">
        <v>0</v>
      </c>
      <c r="J27" s="298" t="s">
        <v>3632</v>
      </c>
    </row>
    <row r="28" spans="1:10" ht="89.25">
      <c r="A28" s="191">
        <v>25</v>
      </c>
      <c r="B28" s="212" t="s">
        <v>42</v>
      </c>
      <c r="C28" s="213">
        <v>45296</v>
      </c>
      <c r="D28" s="191" t="s">
        <v>1700</v>
      </c>
      <c r="E28" s="191" t="s">
        <v>14</v>
      </c>
      <c r="F28" s="191">
        <v>20172</v>
      </c>
      <c r="G28" s="197" t="s">
        <v>2747</v>
      </c>
      <c r="H28" s="297">
        <v>1564.62</v>
      </c>
      <c r="I28" s="297">
        <v>0</v>
      </c>
      <c r="J28" s="298" t="s">
        <v>3632</v>
      </c>
    </row>
    <row r="29" spans="1:10" ht="76.5">
      <c r="A29" s="191">
        <v>10</v>
      </c>
      <c r="B29" s="212" t="s">
        <v>38</v>
      </c>
      <c r="C29" s="213">
        <v>45296</v>
      </c>
      <c r="D29" s="191" t="s">
        <v>1703</v>
      </c>
      <c r="E29" s="191" t="s">
        <v>14</v>
      </c>
      <c r="F29" s="191">
        <v>20158</v>
      </c>
      <c r="G29" s="197" t="s">
        <v>2750</v>
      </c>
      <c r="H29" s="297">
        <v>16252.21</v>
      </c>
      <c r="I29" s="297">
        <v>0</v>
      </c>
      <c r="J29" s="298" t="s">
        <v>3632</v>
      </c>
    </row>
    <row r="30" spans="1:10" ht="76.5">
      <c r="A30" s="191">
        <v>513</v>
      </c>
      <c r="B30" s="212" t="s">
        <v>160</v>
      </c>
      <c r="C30" s="213">
        <v>45307</v>
      </c>
      <c r="D30" s="191" t="s">
        <v>1987</v>
      </c>
      <c r="E30" s="191" t="s">
        <v>14</v>
      </c>
      <c r="F30" s="191">
        <v>20193</v>
      </c>
      <c r="G30" s="197" t="s">
        <v>3030</v>
      </c>
      <c r="H30" s="297">
        <v>32190.47</v>
      </c>
      <c r="I30" s="297">
        <v>0</v>
      </c>
      <c r="J30" s="298" t="s">
        <v>3632</v>
      </c>
    </row>
    <row r="31" spans="1:10" ht="89.25">
      <c r="A31" s="191">
        <v>16</v>
      </c>
      <c r="B31" s="212" t="s">
        <v>40</v>
      </c>
      <c r="C31" s="213">
        <v>45308</v>
      </c>
      <c r="D31" s="191" t="s">
        <v>2042</v>
      </c>
      <c r="E31" s="191" t="s">
        <v>14</v>
      </c>
      <c r="F31" s="191">
        <v>20174</v>
      </c>
      <c r="G31" s="197" t="s">
        <v>3084</v>
      </c>
      <c r="H31" s="297">
        <v>330.44</v>
      </c>
      <c r="I31" s="297">
        <v>0</v>
      </c>
      <c r="J31" s="298" t="s">
        <v>3632</v>
      </c>
    </row>
    <row r="32" spans="1:10" ht="102">
      <c r="A32" s="191">
        <v>41</v>
      </c>
      <c r="B32" s="212" t="s">
        <v>44</v>
      </c>
      <c r="C32" s="213">
        <v>45309</v>
      </c>
      <c r="D32" s="191" t="s">
        <v>2072</v>
      </c>
      <c r="E32" s="191" t="s">
        <v>14</v>
      </c>
      <c r="F32" s="191">
        <v>20197</v>
      </c>
      <c r="G32" s="197" t="s">
        <v>3113</v>
      </c>
      <c r="H32" s="297">
        <v>379.62</v>
      </c>
      <c r="I32" s="297">
        <v>0</v>
      </c>
      <c r="J32" s="298" t="s">
        <v>3632</v>
      </c>
    </row>
    <row r="33" spans="1:10" ht="102">
      <c r="A33" s="191">
        <v>41</v>
      </c>
      <c r="B33" s="212" t="s">
        <v>44</v>
      </c>
      <c r="C33" s="213">
        <v>45309</v>
      </c>
      <c r="D33" s="191" t="s">
        <v>2073</v>
      </c>
      <c r="E33" s="191" t="s">
        <v>14</v>
      </c>
      <c r="F33" s="191">
        <v>20198</v>
      </c>
      <c r="G33" s="197" t="s">
        <v>3114</v>
      </c>
      <c r="H33" s="297">
        <v>316.99</v>
      </c>
      <c r="I33" s="297">
        <v>0</v>
      </c>
      <c r="J33" s="298" t="s">
        <v>3632</v>
      </c>
    </row>
    <row r="34" spans="1:10" ht="89.25">
      <c r="A34" s="191" t="s">
        <v>541</v>
      </c>
      <c r="B34" s="212" t="s">
        <v>590</v>
      </c>
      <c r="C34" s="213">
        <v>45315</v>
      </c>
      <c r="D34" s="191" t="s">
        <v>2210</v>
      </c>
      <c r="E34" s="191" t="s">
        <v>14</v>
      </c>
      <c r="F34" s="191">
        <v>20229</v>
      </c>
      <c r="G34" s="197" t="s">
        <v>3249</v>
      </c>
      <c r="H34" s="297">
        <v>523.82000000000005</v>
      </c>
      <c r="I34" s="297">
        <v>0</v>
      </c>
      <c r="J34" s="298" t="s">
        <v>3632</v>
      </c>
    </row>
    <row r="35" spans="1:10" ht="89.25">
      <c r="A35" s="191">
        <v>25</v>
      </c>
      <c r="B35" s="212" t="s">
        <v>42</v>
      </c>
      <c r="C35" s="213">
        <v>45316</v>
      </c>
      <c r="D35" s="191" t="s">
        <v>2250</v>
      </c>
      <c r="E35" s="191" t="s">
        <v>14</v>
      </c>
      <c r="F35" s="191">
        <v>20232</v>
      </c>
      <c r="G35" s="197" t="s">
        <v>3289</v>
      </c>
      <c r="H35" s="297">
        <v>270.89</v>
      </c>
      <c r="I35" s="297">
        <v>0</v>
      </c>
      <c r="J35" s="298" t="s">
        <v>3632</v>
      </c>
    </row>
    <row r="36" spans="1:10" ht="89.25">
      <c r="A36" s="191">
        <v>25</v>
      </c>
      <c r="B36" s="212" t="s">
        <v>42</v>
      </c>
      <c r="C36" s="213">
        <v>45316</v>
      </c>
      <c r="D36" s="191" t="s">
        <v>2252</v>
      </c>
      <c r="E36" s="191" t="s">
        <v>14</v>
      </c>
      <c r="F36" s="191">
        <v>20230</v>
      </c>
      <c r="G36" s="197" t="s">
        <v>3291</v>
      </c>
      <c r="H36" s="297">
        <v>271.23</v>
      </c>
      <c r="I36" s="297">
        <v>0</v>
      </c>
      <c r="J36" s="298" t="s">
        <v>3632</v>
      </c>
    </row>
    <row r="37" spans="1:10" ht="89.25">
      <c r="A37" s="191">
        <v>25</v>
      </c>
      <c r="B37" s="212" t="s">
        <v>42</v>
      </c>
      <c r="C37" s="213">
        <v>45316</v>
      </c>
      <c r="D37" s="191" t="s">
        <v>2253</v>
      </c>
      <c r="E37" s="191" t="s">
        <v>14</v>
      </c>
      <c r="F37" s="191">
        <v>20231</v>
      </c>
      <c r="G37" s="197" t="s">
        <v>3292</v>
      </c>
      <c r="H37" s="297">
        <v>271.3</v>
      </c>
      <c r="I37" s="297">
        <v>0</v>
      </c>
      <c r="J37" s="298" t="s">
        <v>3632</v>
      </c>
    </row>
    <row r="38" spans="1:10" ht="76.5">
      <c r="A38" s="191">
        <v>10</v>
      </c>
      <c r="B38" s="212" t="s">
        <v>38</v>
      </c>
      <c r="C38" s="213">
        <v>45320</v>
      </c>
      <c r="D38" s="191" t="s">
        <v>2350</v>
      </c>
      <c r="E38" s="191" t="s">
        <v>14</v>
      </c>
      <c r="F38" s="191">
        <v>20244</v>
      </c>
      <c r="G38" s="197" t="s">
        <v>3388</v>
      </c>
      <c r="H38" s="297">
        <v>17497.09</v>
      </c>
      <c r="I38" s="297">
        <v>0</v>
      </c>
      <c r="J38" s="298" t="s">
        <v>3632</v>
      </c>
    </row>
    <row r="39" spans="1:10" ht="89.25">
      <c r="A39" s="191">
        <v>597</v>
      </c>
      <c r="B39" s="212" t="s">
        <v>675</v>
      </c>
      <c r="C39" s="213">
        <v>45321</v>
      </c>
      <c r="D39" s="191" t="s">
        <v>2403</v>
      </c>
      <c r="E39" s="191" t="s">
        <v>14</v>
      </c>
      <c r="F39" s="191">
        <v>20258</v>
      </c>
      <c r="G39" s="197" t="s">
        <v>3444</v>
      </c>
      <c r="H39" s="297">
        <v>270</v>
      </c>
      <c r="I39" s="297">
        <v>0</v>
      </c>
      <c r="J39" s="298" t="s">
        <v>3632</v>
      </c>
    </row>
    <row r="40" spans="1:10">
      <c r="A40" s="380"/>
      <c r="B40" s="381"/>
      <c r="C40" s="382"/>
      <c r="D40" s="380"/>
      <c r="E40" s="380"/>
      <c r="F40" s="380"/>
      <c r="G40" s="383"/>
      <c r="H40" s="352"/>
      <c r="I40" s="352"/>
      <c r="J40" s="384"/>
    </row>
    <row r="41" spans="1:10" ht="18.75">
      <c r="A41" s="178"/>
      <c r="G41" s="279" t="s">
        <v>554</v>
      </c>
      <c r="H41" s="176">
        <f>+SUBTOTAL(9,H7:H39)</f>
        <v>183824.86</v>
      </c>
      <c r="I41" s="176">
        <f>+SUBTOTAL(9,I7:I39)</f>
        <v>0</v>
      </c>
    </row>
    <row r="42" spans="1:10">
      <c r="H42" s="157"/>
      <c r="I42" s="157"/>
    </row>
    <row r="43" spans="1:10">
      <c r="H43" s="157"/>
      <c r="I43" s="157"/>
    </row>
    <row r="44" spans="1:10">
      <c r="H44" s="157"/>
      <c r="I44" s="157"/>
    </row>
  </sheetData>
  <autoFilter ref="A6:J12"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4" t="s">
        <v>34</v>
      </c>
      <c r="B2" s="255" t="str">
        <f>UPPER(C2)</f>
        <v>DESCRIPCIÓN</v>
      </c>
      <c r="C2" s="255" t="s">
        <v>2</v>
      </c>
      <c r="D2" s="255" t="s">
        <v>1320</v>
      </c>
      <c r="E2" s="255" t="s">
        <v>1315</v>
      </c>
    </row>
    <row r="3" spans="1:5">
      <c r="A3" s="308">
        <v>6</v>
      </c>
      <c r="B3" s="309" t="s">
        <v>692</v>
      </c>
      <c r="C3" s="309" t="s">
        <v>37</v>
      </c>
      <c r="D3" s="6" t="s">
        <v>642</v>
      </c>
      <c r="E3" s="6" t="s">
        <v>1344</v>
      </c>
    </row>
    <row r="4" spans="1:5">
      <c r="A4" s="308">
        <v>10</v>
      </c>
      <c r="B4" s="309" t="s">
        <v>693</v>
      </c>
      <c r="C4" s="309" t="s">
        <v>38</v>
      </c>
      <c r="D4" s="6" t="s">
        <v>669</v>
      </c>
      <c r="E4" s="6" t="s">
        <v>1344</v>
      </c>
    </row>
    <row r="5" spans="1:5">
      <c r="A5" s="308">
        <v>15</v>
      </c>
      <c r="B5" s="309" t="s">
        <v>694</v>
      </c>
      <c r="C5" s="309" t="s">
        <v>39</v>
      </c>
      <c r="D5" s="6" t="s">
        <v>644</v>
      </c>
      <c r="E5" s="6" t="s">
        <v>1344</v>
      </c>
    </row>
    <row r="6" spans="1:5">
      <c r="A6" s="308">
        <v>16</v>
      </c>
      <c r="B6" s="309" t="s">
        <v>1395</v>
      </c>
      <c r="C6" s="309" t="s">
        <v>40</v>
      </c>
      <c r="D6" s="6" t="s">
        <v>645</v>
      </c>
      <c r="E6" s="6" t="s">
        <v>1344</v>
      </c>
    </row>
    <row r="7" spans="1:5">
      <c r="A7" s="308">
        <v>20</v>
      </c>
      <c r="B7" s="309" t="s">
        <v>695</v>
      </c>
      <c r="C7" s="309" t="s">
        <v>41</v>
      </c>
      <c r="D7" s="6" t="s">
        <v>643</v>
      </c>
      <c r="E7" s="6" t="s">
        <v>1344</v>
      </c>
    </row>
    <row r="8" spans="1:5">
      <c r="A8" s="308">
        <v>25</v>
      </c>
      <c r="B8" s="309" t="s">
        <v>696</v>
      </c>
      <c r="C8" s="309" t="s">
        <v>42</v>
      </c>
      <c r="D8" s="6" t="s">
        <v>645</v>
      </c>
      <c r="E8" s="6" t="s">
        <v>1344</v>
      </c>
    </row>
    <row r="9" spans="1:5">
      <c r="A9" s="308">
        <v>30</v>
      </c>
      <c r="B9" s="309" t="s">
        <v>697</v>
      </c>
      <c r="C9" s="309" t="s">
        <v>640</v>
      </c>
      <c r="D9" s="6" t="s">
        <v>644</v>
      </c>
      <c r="E9" s="6" t="s">
        <v>1344</v>
      </c>
    </row>
    <row r="10" spans="1:5">
      <c r="A10" s="308">
        <v>35</v>
      </c>
      <c r="B10" s="309" t="s">
        <v>698</v>
      </c>
      <c r="C10" s="309" t="s">
        <v>43</v>
      </c>
      <c r="D10" s="6" t="s">
        <v>646</v>
      </c>
      <c r="E10" s="6" t="s">
        <v>1344</v>
      </c>
    </row>
    <row r="11" spans="1:5">
      <c r="A11" s="308">
        <v>41</v>
      </c>
      <c r="B11" s="309" t="s">
        <v>699</v>
      </c>
      <c r="C11" s="309" t="s">
        <v>44</v>
      </c>
      <c r="D11" s="6" t="s">
        <v>643</v>
      </c>
      <c r="E11" s="6" t="s">
        <v>1344</v>
      </c>
    </row>
    <row r="12" spans="1:5">
      <c r="A12" s="308">
        <v>46</v>
      </c>
      <c r="B12" s="309" t="s">
        <v>1373</v>
      </c>
      <c r="C12" s="309" t="s">
        <v>1371</v>
      </c>
      <c r="D12" s="6" t="s">
        <v>647</v>
      </c>
      <c r="E12" s="6" t="s">
        <v>1344</v>
      </c>
    </row>
    <row r="13" spans="1:5">
      <c r="A13" s="308">
        <v>47</v>
      </c>
      <c r="B13" s="309" t="s">
        <v>700</v>
      </c>
      <c r="C13" s="309" t="s">
        <v>45</v>
      </c>
      <c r="D13" s="6" t="s">
        <v>648</v>
      </c>
      <c r="E13" s="6" t="s">
        <v>1344</v>
      </c>
    </row>
    <row r="14" spans="1:5">
      <c r="A14" s="310">
        <v>53</v>
      </c>
      <c r="B14" s="311" t="s">
        <v>1396</v>
      </c>
      <c r="C14" s="311" t="s">
        <v>1376</v>
      </c>
      <c r="D14" s="6" t="s">
        <v>669</v>
      </c>
      <c r="E14" s="6" t="s">
        <v>1344</v>
      </c>
    </row>
    <row r="15" spans="1:5">
      <c r="A15" s="308">
        <v>66</v>
      </c>
      <c r="B15" s="309" t="s">
        <v>701</v>
      </c>
      <c r="C15" s="309" t="s">
        <v>46</v>
      </c>
      <c r="D15" s="6" t="s">
        <v>649</v>
      </c>
      <c r="E15" s="6" t="s">
        <v>1344</v>
      </c>
    </row>
    <row r="16" spans="1:5">
      <c r="A16" s="257">
        <v>70</v>
      </c>
      <c r="B16" s="258" t="s">
        <v>702</v>
      </c>
      <c r="C16" s="258" t="s">
        <v>47</v>
      </c>
      <c r="D16" s="305" t="s">
        <v>649</v>
      </c>
      <c r="E16" s="6" t="s">
        <v>1344</v>
      </c>
    </row>
    <row r="17" spans="1:5">
      <c r="A17" s="308">
        <v>76</v>
      </c>
      <c r="B17" s="309" t="s">
        <v>703</v>
      </c>
      <c r="C17" s="309" t="s">
        <v>48</v>
      </c>
      <c r="D17" s="6" t="s">
        <v>642</v>
      </c>
      <c r="E17" s="6" t="s">
        <v>1344</v>
      </c>
    </row>
    <row r="18" spans="1:5">
      <c r="A18" s="308">
        <v>78</v>
      </c>
      <c r="B18" s="309" t="s">
        <v>1374</v>
      </c>
      <c r="C18" s="309" t="s">
        <v>1372</v>
      </c>
      <c r="D18" s="6" t="s">
        <v>644</v>
      </c>
      <c r="E18" s="6" t="s">
        <v>1344</v>
      </c>
    </row>
    <row r="19" spans="1:5">
      <c r="A19" s="308">
        <v>81</v>
      </c>
      <c r="B19" s="309" t="s">
        <v>704</v>
      </c>
      <c r="C19" s="309" t="s">
        <v>49</v>
      </c>
      <c r="D19" s="6" t="s">
        <v>642</v>
      </c>
      <c r="E19" s="6" t="s">
        <v>1344</v>
      </c>
    </row>
    <row r="20" spans="1:5">
      <c r="A20" s="308">
        <v>86</v>
      </c>
      <c r="B20" s="309" t="s">
        <v>705</v>
      </c>
      <c r="C20" s="309" t="s">
        <v>50</v>
      </c>
      <c r="D20" s="6" t="s">
        <v>645</v>
      </c>
      <c r="E20" s="6" t="s">
        <v>1344</v>
      </c>
    </row>
    <row r="21" spans="1:5">
      <c r="A21" s="308" t="s">
        <v>539</v>
      </c>
      <c r="B21" s="309" t="s">
        <v>540</v>
      </c>
      <c r="C21" s="309" t="s">
        <v>590</v>
      </c>
      <c r="D21" s="6" t="s">
        <v>647</v>
      </c>
      <c r="E21" s="6" t="s">
        <v>1344</v>
      </c>
    </row>
    <row r="22" spans="1:5">
      <c r="A22" s="308" t="s">
        <v>541</v>
      </c>
      <c r="B22" s="309" t="s">
        <v>540</v>
      </c>
      <c r="C22" s="309" t="s">
        <v>590</v>
      </c>
      <c r="D22" s="6" t="s">
        <v>647</v>
      </c>
      <c r="E22" s="6" t="s">
        <v>1344</v>
      </c>
    </row>
    <row r="23" spans="1:5">
      <c r="A23" s="308" t="s">
        <v>542</v>
      </c>
      <c r="B23" s="309" t="s">
        <v>543</v>
      </c>
      <c r="C23" s="309" t="s">
        <v>689</v>
      </c>
      <c r="D23" s="6" t="s">
        <v>648</v>
      </c>
      <c r="E23" s="6" t="s">
        <v>1344</v>
      </c>
    </row>
    <row r="24" spans="1:5">
      <c r="A24" s="308" t="s">
        <v>544</v>
      </c>
      <c r="B24" s="309" t="s">
        <v>545</v>
      </c>
      <c r="C24" s="309" t="s">
        <v>681</v>
      </c>
      <c r="D24" s="6" t="s">
        <v>668</v>
      </c>
      <c r="E24" s="6" t="s">
        <v>1344</v>
      </c>
    </row>
    <row r="25" spans="1:5">
      <c r="A25" s="308" t="s">
        <v>546</v>
      </c>
      <c r="B25" s="309" t="s">
        <v>547</v>
      </c>
      <c r="C25" s="309" t="s">
        <v>1238</v>
      </c>
      <c r="D25" s="6" t="s">
        <v>668</v>
      </c>
      <c r="E25" s="6" t="s">
        <v>1344</v>
      </c>
    </row>
    <row r="26" spans="1:5">
      <c r="A26" s="308">
        <v>108</v>
      </c>
      <c r="B26" s="309" t="s">
        <v>706</v>
      </c>
      <c r="C26" s="309" t="s">
        <v>51</v>
      </c>
      <c r="D26" s="6" t="s">
        <v>646</v>
      </c>
      <c r="E26" s="6" t="s">
        <v>1326</v>
      </c>
    </row>
    <row r="27" spans="1:5">
      <c r="A27" s="308">
        <v>109</v>
      </c>
      <c r="B27" s="309" t="s">
        <v>707</v>
      </c>
      <c r="C27" s="309" t="s">
        <v>613</v>
      </c>
      <c r="D27" s="6" t="s">
        <v>646</v>
      </c>
      <c r="E27" s="6" t="s">
        <v>1326</v>
      </c>
    </row>
    <row r="28" spans="1:5">
      <c r="A28" s="310">
        <v>111</v>
      </c>
      <c r="B28" s="311" t="s">
        <v>708</v>
      </c>
      <c r="C28" s="311" t="s">
        <v>52</v>
      </c>
      <c r="D28" s="6" t="s">
        <v>647</v>
      </c>
      <c r="E28" s="6" t="s">
        <v>1326</v>
      </c>
    </row>
    <row r="29" spans="1:5">
      <c r="A29" s="308">
        <v>112</v>
      </c>
      <c r="B29" s="309" t="s">
        <v>709</v>
      </c>
      <c r="C29" s="309" t="s">
        <v>53</v>
      </c>
      <c r="D29" s="6" t="s">
        <v>647</v>
      </c>
      <c r="E29" s="6" t="s">
        <v>1326</v>
      </c>
    </row>
    <row r="30" spans="1:5">
      <c r="A30" s="308">
        <v>117</v>
      </c>
      <c r="B30" s="311" t="s">
        <v>710</v>
      </c>
      <c r="C30" s="311" t="s">
        <v>54</v>
      </c>
      <c r="D30" s="6" t="s">
        <v>649</v>
      </c>
      <c r="E30" s="6" t="s">
        <v>1326</v>
      </c>
    </row>
    <row r="31" spans="1:5">
      <c r="A31" s="308">
        <v>119</v>
      </c>
      <c r="B31" s="309" t="s">
        <v>711</v>
      </c>
      <c r="C31" s="309" t="s">
        <v>55</v>
      </c>
      <c r="D31" s="6" t="s">
        <v>649</v>
      </c>
      <c r="E31" s="6" t="s">
        <v>1326</v>
      </c>
    </row>
    <row r="32" spans="1:5">
      <c r="A32" s="308">
        <v>124</v>
      </c>
      <c r="B32" s="309" t="s">
        <v>712</v>
      </c>
      <c r="C32" s="309" t="s">
        <v>56</v>
      </c>
      <c r="D32" s="6" t="s">
        <v>646</v>
      </c>
      <c r="E32" s="6" t="s">
        <v>1326</v>
      </c>
    </row>
    <row r="33" spans="1:5">
      <c r="A33" s="308">
        <v>129</v>
      </c>
      <c r="B33" s="309" t="s">
        <v>713</v>
      </c>
      <c r="C33" s="309" t="s">
        <v>57</v>
      </c>
      <c r="D33" s="6" t="s">
        <v>668</v>
      </c>
      <c r="E33" s="6" t="s">
        <v>1326</v>
      </c>
    </row>
    <row r="34" spans="1:5">
      <c r="A34" s="308">
        <v>130</v>
      </c>
      <c r="B34" s="309" t="s">
        <v>714</v>
      </c>
      <c r="C34" s="309" t="s">
        <v>58</v>
      </c>
      <c r="D34" s="6" t="s">
        <v>642</v>
      </c>
      <c r="E34" s="6" t="s">
        <v>1326</v>
      </c>
    </row>
    <row r="35" spans="1:5">
      <c r="A35" s="308">
        <v>132</v>
      </c>
      <c r="B35" s="309" t="s">
        <v>715</v>
      </c>
      <c r="C35" s="309" t="s">
        <v>59</v>
      </c>
      <c r="D35" s="6" t="s">
        <v>643</v>
      </c>
      <c r="E35" s="6" t="s">
        <v>1326</v>
      </c>
    </row>
    <row r="36" spans="1:5">
      <c r="A36" s="308">
        <v>133</v>
      </c>
      <c r="B36" s="309" t="s">
        <v>716</v>
      </c>
      <c r="C36" s="309" t="s">
        <v>60</v>
      </c>
      <c r="D36" s="6" t="s">
        <v>643</v>
      </c>
      <c r="E36" s="6" t="s">
        <v>1326</v>
      </c>
    </row>
    <row r="37" spans="1:5">
      <c r="A37" s="308">
        <v>134</v>
      </c>
      <c r="B37" s="309" t="s">
        <v>717</v>
      </c>
      <c r="C37" s="309" t="s">
        <v>61</v>
      </c>
      <c r="D37" s="6" t="s">
        <v>644</v>
      </c>
      <c r="E37" s="6" t="s">
        <v>1326</v>
      </c>
    </row>
    <row r="38" spans="1:5">
      <c r="A38" s="308">
        <v>137</v>
      </c>
      <c r="B38" s="309" t="s">
        <v>718</v>
      </c>
      <c r="C38" s="309" t="s">
        <v>62</v>
      </c>
      <c r="D38" s="6" t="s">
        <v>643</v>
      </c>
      <c r="E38" s="6" t="s">
        <v>1326</v>
      </c>
    </row>
    <row r="39" spans="1:5">
      <c r="A39" s="308">
        <v>138</v>
      </c>
      <c r="B39" s="309" t="s">
        <v>719</v>
      </c>
      <c r="C39" s="309" t="s">
        <v>63</v>
      </c>
      <c r="D39" s="6" t="s">
        <v>626</v>
      </c>
      <c r="E39" s="6" t="s">
        <v>1328</v>
      </c>
    </row>
    <row r="40" spans="1:5">
      <c r="A40" s="308">
        <v>139</v>
      </c>
      <c r="B40" s="309" t="s">
        <v>720</v>
      </c>
      <c r="C40" s="309" t="s">
        <v>64</v>
      </c>
      <c r="D40" s="6" t="s">
        <v>626</v>
      </c>
      <c r="E40" s="6" t="s">
        <v>1328</v>
      </c>
    </row>
    <row r="41" spans="1:5">
      <c r="A41" s="308">
        <v>140</v>
      </c>
      <c r="B41" s="309" t="s">
        <v>721</v>
      </c>
      <c r="C41" s="309" t="s">
        <v>1277</v>
      </c>
      <c r="D41" s="6" t="s">
        <v>626</v>
      </c>
      <c r="E41" s="6" t="s">
        <v>1328</v>
      </c>
    </row>
    <row r="42" spans="1:5">
      <c r="A42" s="308">
        <v>141</v>
      </c>
      <c r="B42" s="309" t="s">
        <v>722</v>
      </c>
      <c r="C42" s="309" t="s">
        <v>65</v>
      </c>
      <c r="D42" s="6" t="s">
        <v>626</v>
      </c>
      <c r="E42" s="6" t="s">
        <v>1328</v>
      </c>
    </row>
    <row r="43" spans="1:5">
      <c r="A43" s="310">
        <v>142</v>
      </c>
      <c r="B43" s="311" t="s">
        <v>723</v>
      </c>
      <c r="C43" s="311" t="s">
        <v>66</v>
      </c>
      <c r="D43" s="6" t="s">
        <v>626</v>
      </c>
      <c r="E43" s="6" t="s">
        <v>1328</v>
      </c>
    </row>
    <row r="44" spans="1:5">
      <c r="A44" s="308">
        <v>143</v>
      </c>
      <c r="B44" s="309" t="s">
        <v>724</v>
      </c>
      <c r="C44" s="309" t="s">
        <v>67</v>
      </c>
      <c r="D44" s="6" t="s">
        <v>626</v>
      </c>
      <c r="E44" s="6" t="s">
        <v>1328</v>
      </c>
    </row>
    <row r="45" spans="1:5">
      <c r="A45" s="308">
        <v>144</v>
      </c>
      <c r="B45" s="309" t="s">
        <v>725</v>
      </c>
      <c r="C45" s="309" t="s">
        <v>1278</v>
      </c>
      <c r="D45" s="6" t="s">
        <v>626</v>
      </c>
      <c r="E45" s="6" t="s">
        <v>1328</v>
      </c>
    </row>
    <row r="46" spans="1:5">
      <c r="A46" s="308">
        <v>145</v>
      </c>
      <c r="B46" s="309" t="s">
        <v>726</v>
      </c>
      <c r="C46" s="309" t="s">
        <v>68</v>
      </c>
      <c r="D46" s="6" t="s">
        <v>626</v>
      </c>
      <c r="E46" s="6" t="s">
        <v>1328</v>
      </c>
    </row>
    <row r="47" spans="1:5">
      <c r="A47" s="308">
        <v>146</v>
      </c>
      <c r="B47" s="309" t="s">
        <v>727</v>
      </c>
      <c r="C47" s="309" t="s">
        <v>69</v>
      </c>
      <c r="D47" s="6" t="s">
        <v>626</v>
      </c>
      <c r="E47" s="6" t="s">
        <v>1328</v>
      </c>
    </row>
    <row r="48" spans="1:5">
      <c r="A48" s="308">
        <v>147</v>
      </c>
      <c r="B48" s="309" t="s">
        <v>728</v>
      </c>
      <c r="C48" s="309" t="s">
        <v>1239</v>
      </c>
      <c r="D48" s="6" t="s">
        <v>626</v>
      </c>
      <c r="E48" s="6" t="s">
        <v>1328</v>
      </c>
    </row>
    <row r="49" spans="1:5">
      <c r="A49" s="308">
        <v>148</v>
      </c>
      <c r="B49" s="309" t="s">
        <v>729</v>
      </c>
      <c r="C49" s="309" t="s">
        <v>70</v>
      </c>
      <c r="D49" s="6" t="s">
        <v>626</v>
      </c>
      <c r="E49" s="6" t="s">
        <v>1328</v>
      </c>
    </row>
    <row r="50" spans="1:5">
      <c r="A50" s="310">
        <v>150</v>
      </c>
      <c r="B50" s="311" t="s">
        <v>730</v>
      </c>
      <c r="C50" s="311" t="s">
        <v>71</v>
      </c>
      <c r="D50" s="6" t="s">
        <v>646</v>
      </c>
      <c r="E50" s="6" t="s">
        <v>1326</v>
      </c>
    </row>
    <row r="51" spans="1:5">
      <c r="A51" s="308">
        <v>152</v>
      </c>
      <c r="B51" s="309" t="s">
        <v>731</v>
      </c>
      <c r="C51" s="309" t="s">
        <v>72</v>
      </c>
      <c r="D51" s="6" t="s">
        <v>643</v>
      </c>
      <c r="E51" s="6" t="s">
        <v>1326</v>
      </c>
    </row>
    <row r="52" spans="1:5">
      <c r="A52" s="308">
        <v>153</v>
      </c>
      <c r="B52" s="309" t="s">
        <v>732</v>
      </c>
      <c r="C52" s="309" t="s">
        <v>73</v>
      </c>
      <c r="D52" s="6" t="s">
        <v>643</v>
      </c>
      <c r="E52" s="6" t="s">
        <v>1326</v>
      </c>
    </row>
    <row r="53" spans="1:5">
      <c r="A53" s="308">
        <v>154</v>
      </c>
      <c r="B53" s="309" t="s">
        <v>733</v>
      </c>
      <c r="C53" s="309" t="s">
        <v>74</v>
      </c>
      <c r="D53" s="6" t="s">
        <v>643</v>
      </c>
      <c r="E53" s="6" t="s">
        <v>1326</v>
      </c>
    </row>
    <row r="54" spans="1:5">
      <c r="A54" s="308">
        <v>155</v>
      </c>
      <c r="B54" s="309" t="s">
        <v>734</v>
      </c>
      <c r="C54" s="309" t="s">
        <v>75</v>
      </c>
      <c r="D54" s="6" t="s">
        <v>668</v>
      </c>
      <c r="E54" s="6" t="s">
        <v>1326</v>
      </c>
    </row>
    <row r="55" spans="1:5">
      <c r="A55" s="308">
        <v>156</v>
      </c>
      <c r="B55" s="309" t="s">
        <v>735</v>
      </c>
      <c r="C55" s="309" t="s">
        <v>76</v>
      </c>
      <c r="D55" s="6" t="s">
        <v>668</v>
      </c>
      <c r="E55" s="6" t="s">
        <v>1326</v>
      </c>
    </row>
    <row r="56" spans="1:5">
      <c r="A56" s="308">
        <v>157</v>
      </c>
      <c r="B56" s="309" t="s">
        <v>736</v>
      </c>
      <c r="C56" s="309" t="s">
        <v>77</v>
      </c>
      <c r="D56" s="6" t="s">
        <v>668</v>
      </c>
      <c r="E56" s="6" t="s">
        <v>1326</v>
      </c>
    </row>
    <row r="57" spans="1:5">
      <c r="A57" s="308">
        <v>159</v>
      </c>
      <c r="B57" s="309" t="s">
        <v>737</v>
      </c>
      <c r="C57" s="309" t="s">
        <v>1279</v>
      </c>
      <c r="D57" s="6" t="s">
        <v>668</v>
      </c>
      <c r="E57" s="6" t="s">
        <v>1326</v>
      </c>
    </row>
    <row r="58" spans="1:5">
      <c r="A58" s="308">
        <v>163</v>
      </c>
      <c r="B58" s="309" t="s">
        <v>738</v>
      </c>
      <c r="C58" s="309" t="s">
        <v>78</v>
      </c>
      <c r="D58" s="6" t="s">
        <v>644</v>
      </c>
      <c r="E58" s="6" t="s">
        <v>1326</v>
      </c>
    </row>
    <row r="59" spans="1:5">
      <c r="A59" s="308">
        <v>169</v>
      </c>
      <c r="B59" s="309" t="s">
        <v>739</v>
      </c>
      <c r="C59" s="309" t="s">
        <v>79</v>
      </c>
      <c r="D59" s="6" t="s">
        <v>669</v>
      </c>
      <c r="E59" s="6" t="s">
        <v>1326</v>
      </c>
    </row>
    <row r="60" spans="1:5">
      <c r="A60" s="308">
        <v>170</v>
      </c>
      <c r="B60" s="309" t="s">
        <v>740</v>
      </c>
      <c r="C60" s="309" t="s">
        <v>80</v>
      </c>
      <c r="D60" s="6" t="s">
        <v>643</v>
      </c>
      <c r="E60" s="6" t="s">
        <v>1326</v>
      </c>
    </row>
    <row r="61" spans="1:5">
      <c r="A61" s="308">
        <v>171</v>
      </c>
      <c r="B61" s="309" t="s">
        <v>741</v>
      </c>
      <c r="C61" s="309" t="s">
        <v>81</v>
      </c>
      <c r="D61" s="6" t="s">
        <v>626</v>
      </c>
      <c r="E61" s="6" t="s">
        <v>1326</v>
      </c>
    </row>
    <row r="62" spans="1:5">
      <c r="A62" s="308">
        <v>190</v>
      </c>
      <c r="B62" s="309" t="s">
        <v>742</v>
      </c>
      <c r="C62" s="309" t="s">
        <v>82</v>
      </c>
      <c r="D62" s="6" t="s">
        <v>642</v>
      </c>
      <c r="E62" s="6" t="s">
        <v>1326</v>
      </c>
    </row>
    <row r="63" spans="1:5">
      <c r="A63" s="308">
        <v>192</v>
      </c>
      <c r="B63" s="309" t="s">
        <v>743</v>
      </c>
      <c r="C63" s="309" t="s">
        <v>83</v>
      </c>
      <c r="D63" s="6" t="s">
        <v>668</v>
      </c>
      <c r="E63" s="6" t="s">
        <v>1326</v>
      </c>
    </row>
    <row r="64" spans="1:5">
      <c r="A64" s="308">
        <v>197</v>
      </c>
      <c r="B64" s="309" t="s">
        <v>744</v>
      </c>
      <c r="C64" s="309" t="s">
        <v>744</v>
      </c>
      <c r="D64" s="6" t="s">
        <v>643</v>
      </c>
      <c r="E64" s="6" t="s">
        <v>1326</v>
      </c>
    </row>
    <row r="65" spans="1:5">
      <c r="A65" s="308">
        <v>200</v>
      </c>
      <c r="B65" s="309" t="s">
        <v>745</v>
      </c>
      <c r="C65" s="309" t="s">
        <v>84</v>
      </c>
      <c r="D65" s="6" t="s">
        <v>649</v>
      </c>
      <c r="E65" s="6" t="s">
        <v>1326</v>
      </c>
    </row>
    <row r="66" spans="1:5">
      <c r="A66" s="308">
        <v>201</v>
      </c>
      <c r="B66" s="309" t="s">
        <v>746</v>
      </c>
      <c r="C66" s="309" t="s">
        <v>85</v>
      </c>
      <c r="D66" s="6" t="s">
        <v>643</v>
      </c>
      <c r="E66" s="6" t="s">
        <v>1326</v>
      </c>
    </row>
    <row r="67" spans="1:5">
      <c r="A67" s="308">
        <v>203</v>
      </c>
      <c r="B67" s="309" t="s">
        <v>747</v>
      </c>
      <c r="C67" s="309" t="s">
        <v>86</v>
      </c>
      <c r="D67" s="6" t="s">
        <v>669</v>
      </c>
      <c r="E67" s="6" t="s">
        <v>1326</v>
      </c>
    </row>
    <row r="68" spans="1:5">
      <c r="A68" s="308">
        <v>206</v>
      </c>
      <c r="B68" s="309" t="s">
        <v>748</v>
      </c>
      <c r="C68" s="309" t="s">
        <v>87</v>
      </c>
      <c r="D68" s="6" t="s">
        <v>646</v>
      </c>
      <c r="E68" s="6" t="s">
        <v>1326</v>
      </c>
    </row>
    <row r="69" spans="1:5">
      <c r="A69" s="308">
        <v>210</v>
      </c>
      <c r="B69" s="309" t="s">
        <v>749</v>
      </c>
      <c r="C69" s="309" t="s">
        <v>89</v>
      </c>
      <c r="D69" s="6" t="s">
        <v>669</v>
      </c>
      <c r="E69" s="6" t="s">
        <v>1326</v>
      </c>
    </row>
    <row r="70" spans="1:5">
      <c r="A70" s="308">
        <v>212</v>
      </c>
      <c r="B70" s="309" t="s">
        <v>750</v>
      </c>
      <c r="C70" s="309" t="s">
        <v>90</v>
      </c>
      <c r="D70" s="6" t="s">
        <v>648</v>
      </c>
      <c r="E70" s="6" t="s">
        <v>1326</v>
      </c>
    </row>
    <row r="71" spans="1:5">
      <c r="A71" s="308">
        <v>213</v>
      </c>
      <c r="B71" s="309" t="s">
        <v>751</v>
      </c>
      <c r="C71" s="309" t="s">
        <v>91</v>
      </c>
      <c r="D71" s="6" t="s">
        <v>643</v>
      </c>
      <c r="E71" s="6" t="s">
        <v>1326</v>
      </c>
    </row>
    <row r="72" spans="1:5">
      <c r="A72" s="308">
        <v>221</v>
      </c>
      <c r="B72" s="309" t="s">
        <v>752</v>
      </c>
      <c r="C72" s="309" t="s">
        <v>92</v>
      </c>
      <c r="D72" s="6" t="s">
        <v>668</v>
      </c>
      <c r="E72" s="6" t="s">
        <v>1326</v>
      </c>
    </row>
    <row r="73" spans="1:5">
      <c r="A73" s="308">
        <v>222</v>
      </c>
      <c r="B73" s="309" t="s">
        <v>753</v>
      </c>
      <c r="C73" s="309" t="s">
        <v>93</v>
      </c>
      <c r="D73" s="6" t="s">
        <v>648</v>
      </c>
      <c r="E73" s="6" t="s">
        <v>1326</v>
      </c>
    </row>
    <row r="74" spans="1:5">
      <c r="A74" s="308">
        <v>223</v>
      </c>
      <c r="B74" s="309" t="s">
        <v>754</v>
      </c>
      <c r="C74" s="309" t="s">
        <v>94</v>
      </c>
      <c r="D74" s="6" t="s">
        <v>648</v>
      </c>
      <c r="E74" s="6" t="s">
        <v>1326</v>
      </c>
    </row>
    <row r="75" spans="1:5">
      <c r="A75" s="308">
        <v>224</v>
      </c>
      <c r="B75" s="309" t="s">
        <v>755</v>
      </c>
      <c r="C75" s="309" t="s">
        <v>95</v>
      </c>
      <c r="D75" s="6" t="s">
        <v>642</v>
      </c>
      <c r="E75" s="6" t="s">
        <v>1326</v>
      </c>
    </row>
    <row r="76" spans="1:5">
      <c r="A76" s="308">
        <v>225</v>
      </c>
      <c r="B76" s="309" t="s">
        <v>756</v>
      </c>
      <c r="C76" s="309" t="s">
        <v>96</v>
      </c>
      <c r="D76" s="6" t="s">
        <v>669</v>
      </c>
      <c r="E76" s="6" t="s">
        <v>1326</v>
      </c>
    </row>
    <row r="77" spans="1:5">
      <c r="A77" s="310">
        <v>226</v>
      </c>
      <c r="B77" s="311" t="s">
        <v>757</v>
      </c>
      <c r="C77" s="311" t="s">
        <v>97</v>
      </c>
      <c r="D77" s="6" t="s">
        <v>642</v>
      </c>
      <c r="E77" s="6" t="s">
        <v>1326</v>
      </c>
    </row>
    <row r="78" spans="1:5">
      <c r="A78" s="308">
        <v>227</v>
      </c>
      <c r="B78" s="309" t="s">
        <v>758</v>
      </c>
      <c r="C78" s="309" t="s">
        <v>98</v>
      </c>
      <c r="D78" s="6" t="s">
        <v>643</v>
      </c>
      <c r="E78" s="6" t="s">
        <v>1326</v>
      </c>
    </row>
    <row r="79" spans="1:5">
      <c r="A79" s="308">
        <v>234</v>
      </c>
      <c r="B79" s="309" t="s">
        <v>759</v>
      </c>
      <c r="C79" s="309" t="s">
        <v>614</v>
      </c>
      <c r="D79" s="6" t="s">
        <v>645</v>
      </c>
      <c r="E79" s="6" t="s">
        <v>1326</v>
      </c>
    </row>
    <row r="80" spans="1:5">
      <c r="A80" s="308">
        <v>243</v>
      </c>
      <c r="B80" s="309" t="s">
        <v>760</v>
      </c>
      <c r="C80" s="309" t="s">
        <v>99</v>
      </c>
      <c r="D80" s="6" t="s">
        <v>645</v>
      </c>
      <c r="E80" s="6" t="s">
        <v>1326</v>
      </c>
    </row>
    <row r="81" spans="1:5">
      <c r="A81" s="308">
        <v>244</v>
      </c>
      <c r="B81" s="309" t="s">
        <v>761</v>
      </c>
      <c r="C81" s="309" t="s">
        <v>100</v>
      </c>
      <c r="D81" s="6" t="s">
        <v>649</v>
      </c>
      <c r="E81" s="6" t="s">
        <v>1326</v>
      </c>
    </row>
    <row r="82" spans="1:5">
      <c r="A82" s="308">
        <v>245</v>
      </c>
      <c r="B82" s="309" t="s">
        <v>762</v>
      </c>
      <c r="C82" s="309" t="s">
        <v>101</v>
      </c>
      <c r="D82" s="6" t="s">
        <v>649</v>
      </c>
      <c r="E82" s="6" t="s">
        <v>1326</v>
      </c>
    </row>
    <row r="83" spans="1:5">
      <c r="A83" s="308">
        <v>249</v>
      </c>
      <c r="B83" s="309" t="s">
        <v>763</v>
      </c>
      <c r="C83" s="309" t="s">
        <v>102</v>
      </c>
      <c r="D83" s="6" t="s">
        <v>647</v>
      </c>
      <c r="E83" s="6" t="s">
        <v>1326</v>
      </c>
    </row>
    <row r="84" spans="1:5">
      <c r="A84" s="308">
        <v>251</v>
      </c>
      <c r="B84" s="309" t="s">
        <v>764</v>
      </c>
      <c r="C84" s="309" t="s">
        <v>103</v>
      </c>
      <c r="D84" s="6" t="s">
        <v>647</v>
      </c>
      <c r="E84" s="6" t="s">
        <v>1326</v>
      </c>
    </row>
    <row r="85" spans="1:5">
      <c r="A85" s="308">
        <v>253</v>
      </c>
      <c r="B85" s="309" t="s">
        <v>765</v>
      </c>
      <c r="C85" s="309" t="s">
        <v>104</v>
      </c>
      <c r="D85" s="6" t="s">
        <v>669</v>
      </c>
      <c r="E85" s="6" t="s">
        <v>1326</v>
      </c>
    </row>
    <row r="86" spans="1:5">
      <c r="A86" s="308">
        <v>254</v>
      </c>
      <c r="B86" s="309" t="s">
        <v>766</v>
      </c>
      <c r="C86" s="309" t="s">
        <v>105</v>
      </c>
      <c r="D86" s="6" t="s">
        <v>642</v>
      </c>
      <c r="E86" s="6" t="s">
        <v>1326</v>
      </c>
    </row>
    <row r="87" spans="1:5">
      <c r="A87" s="308">
        <v>265</v>
      </c>
      <c r="B87" s="309" t="s">
        <v>767</v>
      </c>
      <c r="C87" s="309" t="s">
        <v>106</v>
      </c>
      <c r="D87" s="6" t="s">
        <v>643</v>
      </c>
      <c r="E87" s="6" t="s">
        <v>1326</v>
      </c>
    </row>
    <row r="88" spans="1:5">
      <c r="A88" s="308">
        <v>266</v>
      </c>
      <c r="B88" s="309" t="s">
        <v>768</v>
      </c>
      <c r="C88" s="309" t="s">
        <v>1266</v>
      </c>
      <c r="D88" s="6" t="s">
        <v>643</v>
      </c>
      <c r="E88" s="6" t="s">
        <v>1326</v>
      </c>
    </row>
    <row r="89" spans="1:5">
      <c r="A89" s="308">
        <v>267</v>
      </c>
      <c r="B89" s="309" t="s">
        <v>769</v>
      </c>
      <c r="C89" s="309" t="s">
        <v>107</v>
      </c>
      <c r="D89" s="6" t="s">
        <v>643</v>
      </c>
      <c r="E89" s="6" t="s">
        <v>1326</v>
      </c>
    </row>
    <row r="90" spans="1:5">
      <c r="A90" s="308">
        <v>268</v>
      </c>
      <c r="B90" s="309" t="s">
        <v>770</v>
      </c>
      <c r="C90" s="309" t="s">
        <v>108</v>
      </c>
      <c r="D90" s="6" t="s">
        <v>643</v>
      </c>
      <c r="E90" s="6" t="s">
        <v>1326</v>
      </c>
    </row>
    <row r="91" spans="1:5">
      <c r="A91" s="308">
        <v>269</v>
      </c>
      <c r="B91" s="309" t="s">
        <v>771</v>
      </c>
      <c r="C91" s="309" t="s">
        <v>109</v>
      </c>
      <c r="D91" s="6" t="s">
        <v>643</v>
      </c>
      <c r="E91" s="6" t="s">
        <v>1326</v>
      </c>
    </row>
    <row r="92" spans="1:5">
      <c r="A92" s="308">
        <v>270</v>
      </c>
      <c r="B92" s="309" t="s">
        <v>772</v>
      </c>
      <c r="C92" s="309" t="s">
        <v>110</v>
      </c>
      <c r="D92" s="6" t="s">
        <v>643</v>
      </c>
      <c r="E92" s="6" t="s">
        <v>1326</v>
      </c>
    </row>
    <row r="93" spans="1:5">
      <c r="A93" s="308">
        <v>271</v>
      </c>
      <c r="B93" s="309" t="s">
        <v>773</v>
      </c>
      <c r="C93" s="309" t="s">
        <v>111</v>
      </c>
      <c r="D93" s="6" t="s">
        <v>643</v>
      </c>
      <c r="E93" s="6" t="s">
        <v>1326</v>
      </c>
    </row>
    <row r="94" spans="1:5">
      <c r="A94" s="308">
        <v>272</v>
      </c>
      <c r="B94" s="309" t="s">
        <v>774</v>
      </c>
      <c r="C94" s="309" t="s">
        <v>112</v>
      </c>
      <c r="D94" s="6" t="s">
        <v>643</v>
      </c>
      <c r="E94" s="6" t="s">
        <v>1326</v>
      </c>
    </row>
    <row r="95" spans="1:5">
      <c r="A95" s="308">
        <v>273</v>
      </c>
      <c r="B95" s="309" t="s">
        <v>775</v>
      </c>
      <c r="C95" s="309" t="s">
        <v>113</v>
      </c>
      <c r="D95" s="6" t="s">
        <v>643</v>
      </c>
      <c r="E95" s="6" t="s">
        <v>1326</v>
      </c>
    </row>
    <row r="96" spans="1:5">
      <c r="A96" s="308">
        <v>281</v>
      </c>
      <c r="B96" s="309" t="s">
        <v>776</v>
      </c>
      <c r="C96" s="309" t="s">
        <v>114</v>
      </c>
      <c r="D96" s="6" t="s">
        <v>648</v>
      </c>
      <c r="E96" s="6" t="s">
        <v>1326</v>
      </c>
    </row>
    <row r="97" spans="1:5">
      <c r="A97" s="308">
        <v>283</v>
      </c>
      <c r="B97" s="309" t="s">
        <v>777</v>
      </c>
      <c r="C97" s="309" t="s">
        <v>115</v>
      </c>
      <c r="D97" s="6" t="s">
        <v>643</v>
      </c>
      <c r="E97" s="6" t="s">
        <v>1326</v>
      </c>
    </row>
    <row r="98" spans="1:5">
      <c r="A98" s="308">
        <v>287</v>
      </c>
      <c r="B98" s="309" t="s">
        <v>778</v>
      </c>
      <c r="C98" s="309" t="s">
        <v>116</v>
      </c>
      <c r="D98" s="6" t="s">
        <v>669</v>
      </c>
      <c r="E98" s="6" t="s">
        <v>1326</v>
      </c>
    </row>
    <row r="99" spans="1:5">
      <c r="A99" s="310">
        <v>288</v>
      </c>
      <c r="B99" s="311" t="s">
        <v>779</v>
      </c>
      <c r="C99" s="311" t="s">
        <v>117</v>
      </c>
      <c r="D99" s="6" t="s">
        <v>668</v>
      </c>
      <c r="E99" s="6" t="s">
        <v>1326</v>
      </c>
    </row>
    <row r="100" spans="1:5">
      <c r="A100" s="312">
        <v>290</v>
      </c>
      <c r="B100" s="313" t="s">
        <v>780</v>
      </c>
      <c r="C100" s="313" t="s">
        <v>118</v>
      </c>
      <c r="D100" s="6" t="s">
        <v>643</v>
      </c>
      <c r="E100" s="6" t="s">
        <v>1326</v>
      </c>
    </row>
    <row r="101" spans="1:5">
      <c r="A101" s="308">
        <v>291</v>
      </c>
      <c r="B101" s="309" t="s">
        <v>781</v>
      </c>
      <c r="C101" s="309" t="s">
        <v>119</v>
      </c>
      <c r="D101" s="6" t="s">
        <v>648</v>
      </c>
      <c r="E101" s="6" t="s">
        <v>1326</v>
      </c>
    </row>
    <row r="102" spans="1:5">
      <c r="A102" s="308">
        <v>292</v>
      </c>
      <c r="B102" s="309" t="s">
        <v>782</v>
      </c>
      <c r="C102" s="309" t="s">
        <v>120</v>
      </c>
      <c r="D102" s="6" t="s">
        <v>647</v>
      </c>
      <c r="E102" s="6" t="s">
        <v>1326</v>
      </c>
    </row>
    <row r="103" spans="1:5">
      <c r="A103" s="308">
        <v>293</v>
      </c>
      <c r="B103" s="309" t="s">
        <v>783</v>
      </c>
      <c r="C103" s="309" t="s">
        <v>121</v>
      </c>
      <c r="D103" s="6" t="s">
        <v>647</v>
      </c>
      <c r="E103" s="6" t="s">
        <v>1326</v>
      </c>
    </row>
    <row r="104" spans="1:5">
      <c r="A104" s="308">
        <v>294</v>
      </c>
      <c r="B104" s="309" t="s">
        <v>784</v>
      </c>
      <c r="C104" s="309" t="s">
        <v>122</v>
      </c>
      <c r="D104" s="6" t="s">
        <v>646</v>
      </c>
      <c r="E104" s="6" t="s">
        <v>1326</v>
      </c>
    </row>
    <row r="105" spans="1:5">
      <c r="A105" s="308">
        <v>295</v>
      </c>
      <c r="B105" s="309" t="s">
        <v>785</v>
      </c>
      <c r="C105" s="309" t="s">
        <v>123</v>
      </c>
      <c r="D105" s="6" t="s">
        <v>626</v>
      </c>
      <c r="E105" s="6" t="s">
        <v>1326</v>
      </c>
    </row>
    <row r="106" spans="1:5">
      <c r="A106" s="308">
        <v>296</v>
      </c>
      <c r="B106" s="309" t="s">
        <v>786</v>
      </c>
      <c r="C106" s="309" t="s">
        <v>124</v>
      </c>
      <c r="D106" s="6" t="s">
        <v>626</v>
      </c>
      <c r="E106" s="6" t="s">
        <v>1326</v>
      </c>
    </row>
    <row r="107" spans="1:5">
      <c r="A107" s="308">
        <v>298</v>
      </c>
      <c r="B107" s="309" t="s">
        <v>787</v>
      </c>
      <c r="C107" s="309" t="s">
        <v>125</v>
      </c>
      <c r="D107" s="6" t="s">
        <v>668</v>
      </c>
      <c r="E107" s="6" t="s">
        <v>1326</v>
      </c>
    </row>
    <row r="108" spans="1:5">
      <c r="A108" s="308">
        <v>299</v>
      </c>
      <c r="B108" s="309" t="s">
        <v>788</v>
      </c>
      <c r="C108" s="309" t="s">
        <v>126</v>
      </c>
      <c r="D108" s="6" t="s">
        <v>668</v>
      </c>
      <c r="E108" s="6" t="s">
        <v>1326</v>
      </c>
    </row>
    <row r="109" spans="1:5">
      <c r="A109" s="308">
        <v>300</v>
      </c>
      <c r="B109" s="309" t="s">
        <v>789</v>
      </c>
      <c r="C109" s="309" t="s">
        <v>127</v>
      </c>
      <c r="D109" s="6" t="s">
        <v>668</v>
      </c>
      <c r="E109" s="6" t="s">
        <v>1326</v>
      </c>
    </row>
    <row r="110" spans="1:5">
      <c r="A110" s="308">
        <v>301</v>
      </c>
      <c r="B110" s="309" t="s">
        <v>790</v>
      </c>
      <c r="C110" s="309" t="s">
        <v>128</v>
      </c>
      <c r="D110" s="6" t="s">
        <v>668</v>
      </c>
      <c r="E110" s="6" t="s">
        <v>1326</v>
      </c>
    </row>
    <row r="111" spans="1:5">
      <c r="A111" s="308">
        <v>302</v>
      </c>
      <c r="B111" s="309" t="s">
        <v>791</v>
      </c>
      <c r="C111" s="309" t="s">
        <v>129</v>
      </c>
      <c r="D111" s="6" t="s">
        <v>668</v>
      </c>
      <c r="E111" s="6" t="s">
        <v>1326</v>
      </c>
    </row>
    <row r="112" spans="1:5">
      <c r="A112" s="308">
        <v>303</v>
      </c>
      <c r="B112" s="309" t="s">
        <v>792</v>
      </c>
      <c r="C112" s="309" t="s">
        <v>130</v>
      </c>
      <c r="D112" s="6" t="s">
        <v>668</v>
      </c>
      <c r="E112" s="6" t="s">
        <v>1326</v>
      </c>
    </row>
    <row r="113" spans="1:5">
      <c r="A113" s="308">
        <v>309</v>
      </c>
      <c r="B113" s="309" t="s">
        <v>793</v>
      </c>
      <c r="C113" s="309" t="s">
        <v>1240</v>
      </c>
      <c r="D113" s="6" t="s">
        <v>645</v>
      </c>
      <c r="E113" s="6" t="s">
        <v>1326</v>
      </c>
    </row>
    <row r="114" spans="1:5">
      <c r="A114" s="308">
        <v>310</v>
      </c>
      <c r="B114" s="309" t="s">
        <v>794</v>
      </c>
      <c r="C114" s="309" t="s">
        <v>131</v>
      </c>
      <c r="D114" s="6" t="s">
        <v>649</v>
      </c>
      <c r="E114" s="6" t="s">
        <v>1326</v>
      </c>
    </row>
    <row r="115" spans="1:5">
      <c r="A115" s="308">
        <v>311</v>
      </c>
      <c r="B115" s="309" t="s">
        <v>795</v>
      </c>
      <c r="C115" s="309" t="s">
        <v>132</v>
      </c>
      <c r="D115" s="6" t="s">
        <v>649</v>
      </c>
      <c r="E115" s="6" t="s">
        <v>1326</v>
      </c>
    </row>
    <row r="116" spans="1:5">
      <c r="A116" s="308">
        <v>312</v>
      </c>
      <c r="B116" s="309" t="s">
        <v>796</v>
      </c>
      <c r="C116" s="309" t="s">
        <v>133</v>
      </c>
      <c r="D116" s="6" t="s">
        <v>647</v>
      </c>
      <c r="E116" s="6" t="s">
        <v>1326</v>
      </c>
    </row>
    <row r="117" spans="1:5">
      <c r="A117" s="308">
        <v>313</v>
      </c>
      <c r="B117" s="309" t="s">
        <v>797</v>
      </c>
      <c r="C117" s="309" t="s">
        <v>134</v>
      </c>
      <c r="D117" s="6" t="s">
        <v>669</v>
      </c>
      <c r="E117" s="6" t="s">
        <v>1326</v>
      </c>
    </row>
    <row r="118" spans="1:5">
      <c r="A118" s="308">
        <v>314</v>
      </c>
      <c r="B118" s="309" t="s">
        <v>1397</v>
      </c>
      <c r="C118" s="309" t="s">
        <v>1377</v>
      </c>
      <c r="D118" s="6" t="s">
        <v>669</v>
      </c>
      <c r="E118" s="6" t="s">
        <v>1326</v>
      </c>
    </row>
    <row r="119" spans="1:5">
      <c r="A119" s="308">
        <v>315</v>
      </c>
      <c r="B119" s="309" t="s">
        <v>798</v>
      </c>
      <c r="C119" s="309" t="s">
        <v>1241</v>
      </c>
      <c r="D119" s="6" t="s">
        <v>642</v>
      </c>
      <c r="E119" s="6" t="s">
        <v>1326</v>
      </c>
    </row>
    <row r="120" spans="1:5">
      <c r="A120" s="308">
        <v>324</v>
      </c>
      <c r="B120" s="309" t="s">
        <v>799</v>
      </c>
      <c r="C120" s="309" t="s">
        <v>135</v>
      </c>
      <c r="D120" s="6" t="s">
        <v>642</v>
      </c>
      <c r="E120" s="6" t="s">
        <v>1326</v>
      </c>
    </row>
    <row r="121" spans="1:5">
      <c r="A121" s="308">
        <v>340</v>
      </c>
      <c r="B121" s="309" t="s">
        <v>800</v>
      </c>
      <c r="C121" s="309" t="s">
        <v>136</v>
      </c>
      <c r="D121" s="6" t="s">
        <v>669</v>
      </c>
      <c r="E121" s="6" t="s">
        <v>1326</v>
      </c>
    </row>
    <row r="122" spans="1:5">
      <c r="A122" s="308">
        <v>342</v>
      </c>
      <c r="B122" s="309" t="s">
        <v>801</v>
      </c>
      <c r="C122" s="309" t="s">
        <v>137</v>
      </c>
      <c r="D122" s="6" t="s">
        <v>645</v>
      </c>
      <c r="E122" s="6" t="s">
        <v>1326</v>
      </c>
    </row>
    <row r="123" spans="1:5">
      <c r="A123" s="308">
        <v>343</v>
      </c>
      <c r="B123" s="309" t="s">
        <v>802</v>
      </c>
      <c r="C123" s="309" t="s">
        <v>138</v>
      </c>
      <c r="D123" s="6" t="s">
        <v>645</v>
      </c>
      <c r="E123" s="6" t="s">
        <v>1326</v>
      </c>
    </row>
    <row r="124" spans="1:5">
      <c r="A124" s="308">
        <v>344</v>
      </c>
      <c r="B124" s="309" t="s">
        <v>803</v>
      </c>
      <c r="C124" s="309" t="s">
        <v>139</v>
      </c>
      <c r="D124" s="6" t="s">
        <v>669</v>
      </c>
      <c r="E124" s="6" t="s">
        <v>1326</v>
      </c>
    </row>
    <row r="125" spans="1:5">
      <c r="A125" s="308">
        <v>345</v>
      </c>
      <c r="B125" s="309" t="s">
        <v>804</v>
      </c>
      <c r="C125" s="309" t="s">
        <v>140</v>
      </c>
      <c r="D125" s="6" t="s">
        <v>644</v>
      </c>
      <c r="E125" s="6" t="s">
        <v>1326</v>
      </c>
    </row>
    <row r="126" spans="1:5">
      <c r="A126" s="308">
        <v>346</v>
      </c>
      <c r="B126" s="309" t="s">
        <v>805</v>
      </c>
      <c r="C126" s="309" t="s">
        <v>141</v>
      </c>
      <c r="D126" s="6" t="s">
        <v>644</v>
      </c>
      <c r="E126" s="6" t="s">
        <v>1326</v>
      </c>
    </row>
    <row r="127" spans="1:5">
      <c r="A127" s="308">
        <v>347</v>
      </c>
      <c r="B127" s="309" t="s">
        <v>806</v>
      </c>
      <c r="C127" s="309" t="s">
        <v>142</v>
      </c>
      <c r="D127" s="6" t="s">
        <v>644</v>
      </c>
      <c r="E127" s="6" t="s">
        <v>1326</v>
      </c>
    </row>
    <row r="128" spans="1:5">
      <c r="A128" s="310">
        <v>348</v>
      </c>
      <c r="B128" s="311" t="s">
        <v>807</v>
      </c>
      <c r="C128" s="311" t="s">
        <v>143</v>
      </c>
      <c r="D128" s="6" t="s">
        <v>647</v>
      </c>
      <c r="E128" s="6" t="s">
        <v>1326</v>
      </c>
    </row>
    <row r="129" spans="1:5">
      <c r="A129" s="308">
        <v>349</v>
      </c>
      <c r="B129" s="309" t="s">
        <v>808</v>
      </c>
      <c r="C129" s="309" t="s">
        <v>144</v>
      </c>
      <c r="D129" s="6" t="s">
        <v>646</v>
      </c>
      <c r="E129" s="6" t="s">
        <v>1326</v>
      </c>
    </row>
    <row r="130" spans="1:5">
      <c r="A130" s="308">
        <v>371</v>
      </c>
      <c r="B130" s="309" t="s">
        <v>809</v>
      </c>
      <c r="C130" s="309" t="s">
        <v>145</v>
      </c>
      <c r="D130" s="6" t="s">
        <v>645</v>
      </c>
      <c r="E130" s="6" t="s">
        <v>1326</v>
      </c>
    </row>
    <row r="131" spans="1:5">
      <c r="A131" s="308">
        <v>373</v>
      </c>
      <c r="B131" s="309" t="s">
        <v>810</v>
      </c>
      <c r="C131" s="309" t="s">
        <v>607</v>
      </c>
      <c r="D131" s="6" t="s">
        <v>643</v>
      </c>
      <c r="E131" s="6" t="s">
        <v>1326</v>
      </c>
    </row>
    <row r="132" spans="1:5">
      <c r="A132" s="308">
        <v>374</v>
      </c>
      <c r="B132" s="309" t="s">
        <v>811</v>
      </c>
      <c r="C132" s="309" t="s">
        <v>608</v>
      </c>
      <c r="D132" s="6" t="s">
        <v>649</v>
      </c>
      <c r="E132" s="6" t="s">
        <v>1326</v>
      </c>
    </row>
    <row r="133" spans="1:5">
      <c r="A133" s="310">
        <v>376</v>
      </c>
      <c r="B133" s="311" t="s">
        <v>812</v>
      </c>
      <c r="C133" s="311" t="s">
        <v>609</v>
      </c>
      <c r="D133" s="6" t="s">
        <v>644</v>
      </c>
      <c r="E133" s="6" t="s">
        <v>1326</v>
      </c>
    </row>
    <row r="134" spans="1:5">
      <c r="A134" s="308">
        <v>378</v>
      </c>
      <c r="B134" s="309" t="s">
        <v>813</v>
      </c>
      <c r="C134" s="309" t="s">
        <v>610</v>
      </c>
      <c r="D134" s="6" t="s">
        <v>668</v>
      </c>
      <c r="E134" s="6" t="s">
        <v>1326</v>
      </c>
    </row>
    <row r="135" spans="1:5">
      <c r="A135" s="308">
        <v>379</v>
      </c>
      <c r="B135" s="309" t="s">
        <v>814</v>
      </c>
      <c r="C135" s="309" t="s">
        <v>1242</v>
      </c>
      <c r="D135" s="6" t="s">
        <v>643</v>
      </c>
      <c r="E135" s="6" t="s">
        <v>1326</v>
      </c>
    </row>
    <row r="136" spans="1:5">
      <c r="A136" s="308">
        <v>382</v>
      </c>
      <c r="B136" s="309" t="s">
        <v>815</v>
      </c>
      <c r="C136" s="309" t="s">
        <v>1243</v>
      </c>
      <c r="D136" s="6" t="s">
        <v>645</v>
      </c>
      <c r="E136" s="6" t="s">
        <v>1326</v>
      </c>
    </row>
    <row r="137" spans="1:5">
      <c r="A137" s="308">
        <v>383</v>
      </c>
      <c r="B137" s="309" t="s">
        <v>816</v>
      </c>
      <c r="C137" s="309" t="s">
        <v>1244</v>
      </c>
      <c r="D137" s="6" t="s">
        <v>669</v>
      </c>
      <c r="E137" s="6" t="s">
        <v>1326</v>
      </c>
    </row>
    <row r="138" spans="1:5">
      <c r="A138" s="308">
        <v>385</v>
      </c>
      <c r="B138" s="309" t="s">
        <v>817</v>
      </c>
      <c r="C138" s="309" t="s">
        <v>690</v>
      </c>
      <c r="D138" s="6" t="s">
        <v>669</v>
      </c>
      <c r="E138" s="6" t="s">
        <v>1326</v>
      </c>
    </row>
    <row r="139" spans="1:5">
      <c r="A139" s="308">
        <v>386</v>
      </c>
      <c r="B139" s="309" t="s">
        <v>1321</v>
      </c>
      <c r="C139" s="309" t="s">
        <v>1280</v>
      </c>
      <c r="D139" s="6" t="s">
        <v>668</v>
      </c>
      <c r="E139" s="6" t="s">
        <v>1326</v>
      </c>
    </row>
    <row r="140" spans="1:5">
      <c r="A140" s="308">
        <v>387</v>
      </c>
      <c r="B140" s="309" t="s">
        <v>1322</v>
      </c>
      <c r="C140" s="309" t="s">
        <v>1265</v>
      </c>
      <c r="D140" s="6" t="s">
        <v>668</v>
      </c>
      <c r="E140" s="6" t="s">
        <v>1326</v>
      </c>
    </row>
    <row r="141" spans="1:5">
      <c r="A141" s="308">
        <v>389</v>
      </c>
      <c r="B141" s="309" t="s">
        <v>1407</v>
      </c>
      <c r="C141" s="309" t="s">
        <v>1405</v>
      </c>
      <c r="D141" s="305" t="s">
        <v>1406</v>
      </c>
      <c r="E141" s="6" t="s">
        <v>1326</v>
      </c>
    </row>
    <row r="142" spans="1:5">
      <c r="A142" s="308">
        <v>411</v>
      </c>
      <c r="B142" s="309" t="s">
        <v>818</v>
      </c>
      <c r="C142" s="309" t="s">
        <v>146</v>
      </c>
      <c r="D142" s="6" t="s">
        <v>626</v>
      </c>
      <c r="E142" s="6" t="s">
        <v>1330</v>
      </c>
    </row>
    <row r="143" spans="1:5">
      <c r="A143" s="308">
        <v>417</v>
      </c>
      <c r="B143" s="309" t="s">
        <v>819</v>
      </c>
      <c r="C143" s="309" t="s">
        <v>147</v>
      </c>
      <c r="D143" s="6" t="s">
        <v>626</v>
      </c>
      <c r="E143" s="6" t="s">
        <v>1330</v>
      </c>
    </row>
    <row r="144" spans="1:5">
      <c r="A144" s="308">
        <v>418</v>
      </c>
      <c r="B144" s="309" t="s">
        <v>820</v>
      </c>
      <c r="C144" s="309" t="s">
        <v>148</v>
      </c>
      <c r="D144" s="6" t="s">
        <v>626</v>
      </c>
      <c r="E144" s="6" t="s">
        <v>1330</v>
      </c>
    </row>
    <row r="145" spans="1:5">
      <c r="A145" s="308">
        <v>422</v>
      </c>
      <c r="B145" s="309" t="s">
        <v>821</v>
      </c>
      <c r="C145" s="309" t="s">
        <v>149</v>
      </c>
      <c r="D145" s="6" t="s">
        <v>626</v>
      </c>
      <c r="E145" s="6" t="s">
        <v>1330</v>
      </c>
    </row>
    <row r="146" spans="1:5">
      <c r="A146" s="308">
        <v>423</v>
      </c>
      <c r="B146" s="309" t="s">
        <v>822</v>
      </c>
      <c r="C146" s="309" t="s">
        <v>150</v>
      </c>
      <c r="D146" s="6" t="s">
        <v>626</v>
      </c>
      <c r="E146" s="6" t="s">
        <v>1330</v>
      </c>
    </row>
    <row r="147" spans="1:5">
      <c r="A147" s="308">
        <v>424</v>
      </c>
      <c r="B147" s="309" t="s">
        <v>823</v>
      </c>
      <c r="C147" s="309" t="s">
        <v>1281</v>
      </c>
      <c r="D147" s="6" t="s">
        <v>626</v>
      </c>
      <c r="E147" s="6" t="s">
        <v>1330</v>
      </c>
    </row>
    <row r="148" spans="1:5">
      <c r="A148" s="308">
        <v>425</v>
      </c>
      <c r="B148" s="309" t="s">
        <v>824</v>
      </c>
      <c r="C148" s="309" t="s">
        <v>151</v>
      </c>
      <c r="D148" s="6" t="s">
        <v>626</v>
      </c>
      <c r="E148" s="6" t="s">
        <v>1330</v>
      </c>
    </row>
    <row r="149" spans="1:5">
      <c r="A149" s="308">
        <v>426</v>
      </c>
      <c r="B149" s="309" t="s">
        <v>825</v>
      </c>
      <c r="C149" s="309" t="s">
        <v>152</v>
      </c>
      <c r="D149" s="6" t="s">
        <v>626</v>
      </c>
      <c r="E149" s="6" t="s">
        <v>1330</v>
      </c>
    </row>
    <row r="150" spans="1:5">
      <c r="A150" s="308">
        <v>427</v>
      </c>
      <c r="B150" s="309" t="s">
        <v>826</v>
      </c>
      <c r="C150" s="309" t="s">
        <v>153</v>
      </c>
      <c r="D150" s="6" t="s">
        <v>626</v>
      </c>
      <c r="E150" s="6" t="s">
        <v>1330</v>
      </c>
    </row>
    <row r="151" spans="1:5">
      <c r="A151" s="308">
        <v>428</v>
      </c>
      <c r="B151" s="309" t="s">
        <v>827</v>
      </c>
      <c r="C151" s="309" t="s">
        <v>154</v>
      </c>
      <c r="D151" s="6" t="s">
        <v>626</v>
      </c>
      <c r="E151" s="6" t="s">
        <v>1330</v>
      </c>
    </row>
    <row r="152" spans="1:5">
      <c r="A152" s="308">
        <v>429</v>
      </c>
      <c r="B152" s="309" t="s">
        <v>828</v>
      </c>
      <c r="C152" s="309" t="s">
        <v>155</v>
      </c>
      <c r="D152" s="6" t="s">
        <v>626</v>
      </c>
      <c r="E152" s="6" t="s">
        <v>1330</v>
      </c>
    </row>
    <row r="153" spans="1:5">
      <c r="A153" s="308">
        <v>432</v>
      </c>
      <c r="B153" s="309" t="s">
        <v>829</v>
      </c>
      <c r="C153" s="309" t="s">
        <v>156</v>
      </c>
      <c r="D153" s="6" t="s">
        <v>626</v>
      </c>
      <c r="E153" s="6" t="s">
        <v>1330</v>
      </c>
    </row>
    <row r="154" spans="1:5">
      <c r="A154" s="308">
        <v>433</v>
      </c>
      <c r="B154" s="309" t="s">
        <v>830</v>
      </c>
      <c r="C154" s="309" t="s">
        <v>157</v>
      </c>
      <c r="D154" s="6" t="s">
        <v>626</v>
      </c>
      <c r="E154" s="6" t="s">
        <v>1330</v>
      </c>
    </row>
    <row r="155" spans="1:5">
      <c r="A155" s="308">
        <v>434</v>
      </c>
      <c r="B155" s="309" t="s">
        <v>831</v>
      </c>
      <c r="C155" s="309" t="s">
        <v>158</v>
      </c>
      <c r="D155" s="6" t="s">
        <v>626</v>
      </c>
      <c r="E155" s="6" t="s">
        <v>1330</v>
      </c>
    </row>
    <row r="156" spans="1:5">
      <c r="A156" s="308">
        <v>435</v>
      </c>
      <c r="B156" s="309" t="s">
        <v>832</v>
      </c>
      <c r="C156" s="309" t="s">
        <v>159</v>
      </c>
      <c r="D156" s="6" t="s">
        <v>626</v>
      </c>
      <c r="E156" s="6" t="s">
        <v>1330</v>
      </c>
    </row>
    <row r="157" spans="1:5">
      <c r="A157" s="308">
        <v>512</v>
      </c>
      <c r="B157" s="309" t="s">
        <v>833</v>
      </c>
      <c r="C157" s="309" t="s">
        <v>691</v>
      </c>
      <c r="D157" s="6" t="s">
        <v>646</v>
      </c>
      <c r="E157" s="6" t="s">
        <v>1331</v>
      </c>
    </row>
    <row r="158" spans="1:5">
      <c r="A158" s="308">
        <v>513</v>
      </c>
      <c r="B158" s="309" t="s">
        <v>834</v>
      </c>
      <c r="C158" s="309" t="s">
        <v>160</v>
      </c>
      <c r="D158" s="6" t="s">
        <v>643</v>
      </c>
      <c r="E158" s="6" t="s">
        <v>1331</v>
      </c>
    </row>
    <row r="159" spans="1:5">
      <c r="A159" s="308">
        <v>514</v>
      </c>
      <c r="B159" s="309" t="s">
        <v>835</v>
      </c>
      <c r="C159" s="309" t="s">
        <v>161</v>
      </c>
      <c r="D159" s="6" t="s">
        <v>669</v>
      </c>
      <c r="E159" s="6" t="s">
        <v>1331</v>
      </c>
    </row>
    <row r="160" spans="1:5">
      <c r="A160" s="308">
        <v>517</v>
      </c>
      <c r="B160" s="309" t="s">
        <v>836</v>
      </c>
      <c r="C160" s="309" t="s">
        <v>162</v>
      </c>
      <c r="D160" s="6" t="s">
        <v>669</v>
      </c>
      <c r="E160" s="6" t="s">
        <v>1331</v>
      </c>
    </row>
    <row r="161" spans="1:5">
      <c r="A161" s="308">
        <v>520</v>
      </c>
      <c r="B161" s="309" t="s">
        <v>837</v>
      </c>
      <c r="C161" s="309" t="s">
        <v>1282</v>
      </c>
      <c r="D161" s="6" t="s">
        <v>642</v>
      </c>
      <c r="E161" s="6" t="s">
        <v>1331</v>
      </c>
    </row>
    <row r="162" spans="1:5">
      <c r="A162" s="310">
        <v>522</v>
      </c>
      <c r="B162" s="311" t="s">
        <v>838</v>
      </c>
      <c r="C162" s="311" t="s">
        <v>163</v>
      </c>
      <c r="D162" s="6" t="s">
        <v>642</v>
      </c>
      <c r="E162" s="6" t="s">
        <v>1331</v>
      </c>
    </row>
    <row r="163" spans="1:5">
      <c r="A163" s="310">
        <v>525</v>
      </c>
      <c r="B163" s="311" t="s">
        <v>839</v>
      </c>
      <c r="C163" s="311" t="s">
        <v>164</v>
      </c>
      <c r="D163" s="6" t="s">
        <v>649</v>
      </c>
      <c r="E163" s="6" t="s">
        <v>1331</v>
      </c>
    </row>
    <row r="164" spans="1:5">
      <c r="A164" s="308">
        <v>526</v>
      </c>
      <c r="B164" s="309" t="s">
        <v>840</v>
      </c>
      <c r="C164" s="309" t="s">
        <v>1264</v>
      </c>
      <c r="D164" s="6" t="s">
        <v>642</v>
      </c>
      <c r="E164" s="6" t="s">
        <v>1331</v>
      </c>
    </row>
    <row r="165" spans="1:5">
      <c r="A165" s="308">
        <v>548</v>
      </c>
      <c r="B165" s="309" t="s">
        <v>841</v>
      </c>
      <c r="C165" s="309" t="s">
        <v>1283</v>
      </c>
      <c r="D165" s="6" t="s">
        <v>648</v>
      </c>
      <c r="E165" s="6" t="s">
        <v>1331</v>
      </c>
    </row>
    <row r="166" spans="1:5">
      <c r="A166" s="308">
        <v>551</v>
      </c>
      <c r="B166" s="309" t="s">
        <v>842</v>
      </c>
      <c r="C166" s="309" t="s">
        <v>165</v>
      </c>
      <c r="D166" s="6" t="s">
        <v>649</v>
      </c>
      <c r="E166" s="6" t="s">
        <v>1331</v>
      </c>
    </row>
    <row r="167" spans="1:5">
      <c r="A167" s="308">
        <v>572</v>
      </c>
      <c r="B167" s="309" t="s">
        <v>843</v>
      </c>
      <c r="C167" s="309" t="s">
        <v>166</v>
      </c>
      <c r="D167" s="6" t="s">
        <v>648</v>
      </c>
      <c r="E167" s="6" t="s">
        <v>1331</v>
      </c>
    </row>
    <row r="168" spans="1:5">
      <c r="A168" s="308">
        <v>573</v>
      </c>
      <c r="B168" s="309" t="s">
        <v>844</v>
      </c>
      <c r="C168" s="309" t="s">
        <v>167</v>
      </c>
      <c r="D168" s="6" t="s">
        <v>642</v>
      </c>
      <c r="E168" s="6" t="s">
        <v>1331</v>
      </c>
    </row>
    <row r="169" spans="1:5">
      <c r="A169" s="308">
        <v>576</v>
      </c>
      <c r="B169" s="309" t="s">
        <v>845</v>
      </c>
      <c r="C169" s="309" t="s">
        <v>1245</v>
      </c>
      <c r="D169" s="6" t="s">
        <v>647</v>
      </c>
      <c r="E169" s="6" t="s">
        <v>1331</v>
      </c>
    </row>
    <row r="170" spans="1:5">
      <c r="A170" s="308">
        <v>578</v>
      </c>
      <c r="B170" s="309" t="s">
        <v>846</v>
      </c>
      <c r="C170" s="309" t="s">
        <v>168</v>
      </c>
      <c r="D170" s="6" t="s">
        <v>642</v>
      </c>
      <c r="E170" s="6" t="s">
        <v>1331</v>
      </c>
    </row>
    <row r="171" spans="1:5">
      <c r="A171" s="308">
        <v>580</v>
      </c>
      <c r="B171" s="309" t="s">
        <v>847</v>
      </c>
      <c r="C171" s="309" t="s">
        <v>169</v>
      </c>
      <c r="D171" s="6" t="s">
        <v>669</v>
      </c>
      <c r="E171" s="6" t="s">
        <v>1331</v>
      </c>
    </row>
    <row r="172" spans="1:5">
      <c r="A172" s="308">
        <v>584</v>
      </c>
      <c r="B172" s="309" t="s">
        <v>848</v>
      </c>
      <c r="C172" s="309" t="s">
        <v>170</v>
      </c>
      <c r="D172" s="6" t="s">
        <v>646</v>
      </c>
      <c r="E172" s="6" t="s">
        <v>1331</v>
      </c>
    </row>
    <row r="173" spans="1:5">
      <c r="A173" s="308">
        <v>585</v>
      </c>
      <c r="B173" s="309" t="s">
        <v>849</v>
      </c>
      <c r="C173" s="309" t="s">
        <v>171</v>
      </c>
      <c r="D173" s="6" t="s">
        <v>643</v>
      </c>
      <c r="E173" s="6" t="s">
        <v>1331</v>
      </c>
    </row>
    <row r="174" spans="1:5">
      <c r="A174" s="308">
        <v>586</v>
      </c>
      <c r="B174" s="309" t="s">
        <v>850</v>
      </c>
      <c r="C174" s="309" t="s">
        <v>172</v>
      </c>
      <c r="D174" s="6" t="s">
        <v>643</v>
      </c>
      <c r="E174" s="6" t="s">
        <v>1331</v>
      </c>
    </row>
    <row r="175" spans="1:5">
      <c r="A175" s="310">
        <v>587</v>
      </c>
      <c r="B175" s="311" t="s">
        <v>851</v>
      </c>
      <c r="C175" s="311" t="s">
        <v>671</v>
      </c>
      <c r="D175" s="6" t="s">
        <v>669</v>
      </c>
      <c r="E175" s="6" t="s">
        <v>1331</v>
      </c>
    </row>
    <row r="176" spans="1:5">
      <c r="A176" s="308">
        <v>590</v>
      </c>
      <c r="B176" s="309" t="s">
        <v>852</v>
      </c>
      <c r="C176" s="309" t="s">
        <v>1284</v>
      </c>
      <c r="D176" s="6" t="s">
        <v>645</v>
      </c>
      <c r="E176" s="6" t="s">
        <v>1331</v>
      </c>
    </row>
    <row r="177" spans="1:5">
      <c r="A177" s="308">
        <v>591</v>
      </c>
      <c r="B177" s="309" t="s">
        <v>853</v>
      </c>
      <c r="C177" s="309" t="s">
        <v>672</v>
      </c>
      <c r="D177" s="6" t="s">
        <v>644</v>
      </c>
      <c r="E177" s="6" t="s">
        <v>1331</v>
      </c>
    </row>
    <row r="178" spans="1:5">
      <c r="A178" s="308">
        <v>592</v>
      </c>
      <c r="B178" s="309" t="s">
        <v>854</v>
      </c>
      <c r="C178" s="309" t="s">
        <v>615</v>
      </c>
      <c r="D178" s="6" t="s">
        <v>647</v>
      </c>
      <c r="E178" s="6" t="s">
        <v>1331</v>
      </c>
    </row>
    <row r="179" spans="1:5">
      <c r="A179" s="308">
        <v>593</v>
      </c>
      <c r="B179" s="309" t="s">
        <v>855</v>
      </c>
      <c r="C179" s="309" t="s">
        <v>1285</v>
      </c>
      <c r="D179" s="6" t="s">
        <v>647</v>
      </c>
      <c r="E179" s="6" t="s">
        <v>1331</v>
      </c>
    </row>
    <row r="180" spans="1:5">
      <c r="A180" s="308">
        <v>594</v>
      </c>
      <c r="B180" s="309" t="s">
        <v>856</v>
      </c>
      <c r="C180" s="309" t="s">
        <v>88</v>
      </c>
      <c r="D180" s="6" t="s">
        <v>642</v>
      </c>
      <c r="E180" s="6" t="s">
        <v>1331</v>
      </c>
    </row>
    <row r="181" spans="1:5">
      <c r="A181" s="308">
        <v>595</v>
      </c>
      <c r="B181" s="309" t="s">
        <v>857</v>
      </c>
      <c r="C181" s="309" t="s">
        <v>611</v>
      </c>
      <c r="D181" s="6" t="s">
        <v>642</v>
      </c>
      <c r="E181" s="6" t="s">
        <v>1331</v>
      </c>
    </row>
    <row r="182" spans="1:5">
      <c r="A182" s="308">
        <v>596</v>
      </c>
      <c r="B182" s="309" t="s">
        <v>858</v>
      </c>
      <c r="C182" s="309" t="s">
        <v>1246</v>
      </c>
      <c r="D182" s="6" t="s">
        <v>644</v>
      </c>
      <c r="E182" s="6" t="s">
        <v>1331</v>
      </c>
    </row>
    <row r="183" spans="1:5">
      <c r="A183" s="308">
        <v>597</v>
      </c>
      <c r="B183" s="309" t="s">
        <v>859</v>
      </c>
      <c r="C183" s="309" t="s">
        <v>675</v>
      </c>
      <c r="D183" s="6" t="s">
        <v>668</v>
      </c>
      <c r="E183" s="6" t="s">
        <v>1331</v>
      </c>
    </row>
    <row r="184" spans="1:5">
      <c r="A184" s="308">
        <v>598</v>
      </c>
      <c r="B184" s="309" t="s">
        <v>860</v>
      </c>
      <c r="C184" s="309" t="s">
        <v>670</v>
      </c>
      <c r="D184" s="6" t="s">
        <v>668</v>
      </c>
      <c r="E184" s="6" t="s">
        <v>1331</v>
      </c>
    </row>
    <row r="185" spans="1:5">
      <c r="A185" s="308">
        <v>599</v>
      </c>
      <c r="B185" s="309" t="s">
        <v>861</v>
      </c>
      <c r="C185" s="309" t="s">
        <v>1247</v>
      </c>
      <c r="D185" s="6" t="s">
        <v>644</v>
      </c>
      <c r="E185" s="6" t="s">
        <v>1331</v>
      </c>
    </row>
    <row r="186" spans="1:5">
      <c r="A186" s="308">
        <v>600</v>
      </c>
      <c r="B186" s="309" t="s">
        <v>1323</v>
      </c>
      <c r="C186" s="309" t="s">
        <v>1286</v>
      </c>
      <c r="D186" s="6" t="s">
        <v>668</v>
      </c>
      <c r="E186" s="6" t="s">
        <v>1331</v>
      </c>
    </row>
    <row r="187" spans="1:5">
      <c r="A187" s="310">
        <v>633</v>
      </c>
      <c r="B187" s="311" t="s">
        <v>862</v>
      </c>
      <c r="C187" s="311" t="s">
        <v>173</v>
      </c>
      <c r="D187" s="6" t="s">
        <v>648</v>
      </c>
      <c r="E187" s="6" t="s">
        <v>1331</v>
      </c>
    </row>
    <row r="188" spans="1:5">
      <c r="A188" s="308">
        <v>634</v>
      </c>
      <c r="B188" s="309" t="s">
        <v>863</v>
      </c>
      <c r="C188" s="309" t="s">
        <v>174</v>
      </c>
      <c r="D188" s="6" t="s">
        <v>668</v>
      </c>
      <c r="E188" s="6" t="s">
        <v>1331</v>
      </c>
    </row>
    <row r="189" spans="1:5">
      <c r="A189" s="308">
        <v>650</v>
      </c>
      <c r="B189" s="309" t="s">
        <v>864</v>
      </c>
      <c r="C189" s="309" t="s">
        <v>175</v>
      </c>
      <c r="D189" s="6" t="s">
        <v>669</v>
      </c>
      <c r="E189" s="6" t="s">
        <v>1326</v>
      </c>
    </row>
    <row r="190" spans="1:5">
      <c r="A190" s="308">
        <v>660</v>
      </c>
      <c r="B190" s="309" t="s">
        <v>865</v>
      </c>
      <c r="C190" s="309" t="s">
        <v>176</v>
      </c>
      <c r="D190" s="6" t="s">
        <v>648</v>
      </c>
      <c r="E190" s="6" t="s">
        <v>1326</v>
      </c>
    </row>
    <row r="191" spans="1:5">
      <c r="A191" s="308">
        <v>661</v>
      </c>
      <c r="B191" s="309" t="s">
        <v>866</v>
      </c>
      <c r="C191" s="309" t="s">
        <v>177</v>
      </c>
      <c r="D191" s="6" t="s">
        <v>648</v>
      </c>
      <c r="E191" s="6" t="s">
        <v>1326</v>
      </c>
    </row>
    <row r="192" spans="1:5">
      <c r="A192" s="308">
        <v>670</v>
      </c>
      <c r="B192" s="309" t="s">
        <v>867</v>
      </c>
      <c r="C192" s="309" t="s">
        <v>178</v>
      </c>
      <c r="D192" s="6" t="s">
        <v>669</v>
      </c>
      <c r="E192" s="6" t="s">
        <v>1326</v>
      </c>
    </row>
    <row r="193" spans="1:5">
      <c r="A193" s="308">
        <v>680</v>
      </c>
      <c r="B193" s="309" t="s">
        <v>868</v>
      </c>
      <c r="C193" s="309" t="s">
        <v>179</v>
      </c>
      <c r="D193" s="6" t="s">
        <v>646</v>
      </c>
      <c r="E193" s="6" t="s">
        <v>1326</v>
      </c>
    </row>
    <row r="194" spans="1:5">
      <c r="A194" s="308">
        <v>681</v>
      </c>
      <c r="B194" s="309" t="s">
        <v>869</v>
      </c>
      <c r="C194" s="309" t="s">
        <v>180</v>
      </c>
      <c r="D194" s="6" t="s">
        <v>668</v>
      </c>
      <c r="E194" s="6" t="s">
        <v>1326</v>
      </c>
    </row>
    <row r="195" spans="1:5">
      <c r="A195" s="308">
        <v>682</v>
      </c>
      <c r="B195" s="309" t="s">
        <v>870</v>
      </c>
      <c r="C195" s="309" t="s">
        <v>1248</v>
      </c>
      <c r="D195" s="6" t="s">
        <v>648</v>
      </c>
      <c r="E195" s="6" t="s">
        <v>1326</v>
      </c>
    </row>
    <row r="196" spans="1:5">
      <c r="A196" s="308">
        <v>683</v>
      </c>
      <c r="B196" s="309" t="s">
        <v>871</v>
      </c>
      <c r="C196" s="309" t="s">
        <v>1249</v>
      </c>
      <c r="D196" s="6" t="s">
        <v>646</v>
      </c>
      <c r="E196" s="6" t="s">
        <v>1326</v>
      </c>
    </row>
    <row r="197" spans="1:5">
      <c r="A197" s="310">
        <v>716</v>
      </c>
      <c r="B197" s="311" t="s">
        <v>872</v>
      </c>
      <c r="C197" s="311" t="s">
        <v>181</v>
      </c>
      <c r="D197" s="6" t="s">
        <v>626</v>
      </c>
      <c r="E197" s="6" t="s">
        <v>1333</v>
      </c>
    </row>
    <row r="198" spans="1:5">
      <c r="A198" s="310">
        <v>761</v>
      </c>
      <c r="B198" s="311" t="s">
        <v>873</v>
      </c>
      <c r="C198" s="311" t="s">
        <v>182</v>
      </c>
      <c r="D198" s="6" t="s">
        <v>626</v>
      </c>
      <c r="E198" s="6" t="s">
        <v>1333</v>
      </c>
    </row>
    <row r="199" spans="1:5">
      <c r="A199" s="310">
        <v>781</v>
      </c>
      <c r="B199" s="311" t="s">
        <v>874</v>
      </c>
      <c r="C199" s="311" t="s">
        <v>183</v>
      </c>
      <c r="D199" s="6" t="s">
        <v>626</v>
      </c>
      <c r="E199" s="6" t="s">
        <v>1333</v>
      </c>
    </row>
    <row r="200" spans="1:5">
      <c r="A200" s="308">
        <v>802</v>
      </c>
      <c r="B200" s="314" t="s">
        <v>875</v>
      </c>
      <c r="C200" s="314" t="s">
        <v>184</v>
      </c>
      <c r="D200" s="6" t="s">
        <v>626</v>
      </c>
      <c r="E200" s="6" t="s">
        <v>1333</v>
      </c>
    </row>
    <row r="201" spans="1:5">
      <c r="A201" s="308">
        <v>821</v>
      </c>
      <c r="B201" s="309" t="s">
        <v>876</v>
      </c>
      <c r="C201" s="309" t="s">
        <v>185</v>
      </c>
      <c r="D201" s="6" t="s">
        <v>626</v>
      </c>
      <c r="E201" s="6" t="s">
        <v>1333</v>
      </c>
    </row>
    <row r="202" spans="1:5">
      <c r="A202" s="308">
        <v>831</v>
      </c>
      <c r="B202" s="309" t="s">
        <v>877</v>
      </c>
      <c r="C202" s="309" t="s">
        <v>186</v>
      </c>
      <c r="D202" s="6" t="s">
        <v>626</v>
      </c>
      <c r="E202" s="6" t="s">
        <v>1333</v>
      </c>
    </row>
    <row r="203" spans="1:5">
      <c r="A203" s="308">
        <v>862</v>
      </c>
      <c r="B203" s="309" t="s">
        <v>878</v>
      </c>
      <c r="C203" s="309" t="s">
        <v>187</v>
      </c>
      <c r="D203" s="6" t="s">
        <v>646</v>
      </c>
      <c r="E203" s="6" t="s">
        <v>1327</v>
      </c>
    </row>
    <row r="204" spans="1:5">
      <c r="A204" s="308">
        <v>865</v>
      </c>
      <c r="B204" s="309" t="s">
        <v>879</v>
      </c>
      <c r="C204" s="309" t="s">
        <v>188</v>
      </c>
      <c r="D204" s="6" t="s">
        <v>648</v>
      </c>
      <c r="E204" s="6" t="s">
        <v>1327</v>
      </c>
    </row>
    <row r="205" spans="1:5">
      <c r="A205" s="308">
        <v>867</v>
      </c>
      <c r="B205" s="309" t="s">
        <v>880</v>
      </c>
      <c r="C205" s="309" t="s">
        <v>189</v>
      </c>
      <c r="D205" s="6" t="s">
        <v>648</v>
      </c>
      <c r="E205" s="6" t="s">
        <v>1334</v>
      </c>
    </row>
    <row r="206" spans="1:5">
      <c r="A206" s="308">
        <v>901</v>
      </c>
      <c r="B206" s="309" t="s">
        <v>881</v>
      </c>
      <c r="C206" s="309" t="s">
        <v>190</v>
      </c>
      <c r="D206" s="6" t="s">
        <v>626</v>
      </c>
      <c r="E206" s="6" t="s">
        <v>1335</v>
      </c>
    </row>
    <row r="207" spans="1:5">
      <c r="A207" s="308">
        <v>902</v>
      </c>
      <c r="B207" s="309" t="s">
        <v>882</v>
      </c>
      <c r="C207" s="309" t="s">
        <v>191</v>
      </c>
      <c r="D207" s="6" t="s">
        <v>626</v>
      </c>
      <c r="E207" s="6" t="s">
        <v>1335</v>
      </c>
    </row>
    <row r="208" spans="1:5">
      <c r="A208" s="308">
        <v>903</v>
      </c>
      <c r="B208" s="309" t="s">
        <v>883</v>
      </c>
      <c r="C208" s="309" t="s">
        <v>192</v>
      </c>
      <c r="D208" s="6" t="s">
        <v>626</v>
      </c>
      <c r="E208" s="6" t="s">
        <v>1335</v>
      </c>
    </row>
    <row r="209" spans="1:5">
      <c r="A209" s="308">
        <v>904</v>
      </c>
      <c r="B209" s="309" t="s">
        <v>884</v>
      </c>
      <c r="C209" s="309" t="s">
        <v>193</v>
      </c>
      <c r="D209" s="6" t="s">
        <v>626</v>
      </c>
      <c r="E209" s="6" t="s">
        <v>1335</v>
      </c>
    </row>
    <row r="210" spans="1:5">
      <c r="A210" s="308">
        <v>905</v>
      </c>
      <c r="B210" s="309" t="s">
        <v>885</v>
      </c>
      <c r="C210" s="309" t="s">
        <v>194</v>
      </c>
      <c r="D210" s="6" t="s">
        <v>626</v>
      </c>
      <c r="E210" s="6" t="s">
        <v>1335</v>
      </c>
    </row>
    <row r="211" spans="1:5">
      <c r="A211" s="308">
        <v>906</v>
      </c>
      <c r="B211" s="309" t="s">
        <v>886</v>
      </c>
      <c r="C211" s="309" t="s">
        <v>195</v>
      </c>
      <c r="D211" s="6" t="s">
        <v>626</v>
      </c>
      <c r="E211" s="6" t="s">
        <v>1335</v>
      </c>
    </row>
    <row r="212" spans="1:5">
      <c r="A212" s="308">
        <v>907</v>
      </c>
      <c r="B212" s="309" t="s">
        <v>887</v>
      </c>
      <c r="C212" s="309" t="s">
        <v>196</v>
      </c>
      <c r="D212" s="6" t="s">
        <v>626</v>
      </c>
      <c r="E212" s="6" t="s">
        <v>1335</v>
      </c>
    </row>
    <row r="213" spans="1:5">
      <c r="A213" s="308">
        <v>908</v>
      </c>
      <c r="B213" s="309" t="s">
        <v>888</v>
      </c>
      <c r="C213" s="309" t="s">
        <v>197</v>
      </c>
      <c r="D213" s="6" t="s">
        <v>626</v>
      </c>
      <c r="E213" s="6" t="s">
        <v>1335</v>
      </c>
    </row>
    <row r="214" spans="1:5">
      <c r="A214" s="308">
        <v>909</v>
      </c>
      <c r="B214" s="309" t="s">
        <v>889</v>
      </c>
      <c r="C214" s="309" t="s">
        <v>198</v>
      </c>
      <c r="D214" s="6" t="s">
        <v>626</v>
      </c>
      <c r="E214" s="6" t="s">
        <v>1335</v>
      </c>
    </row>
    <row r="215" spans="1:5">
      <c r="A215" s="308">
        <v>951</v>
      </c>
      <c r="B215" s="309" t="s">
        <v>890</v>
      </c>
      <c r="C215" s="309" t="s">
        <v>199</v>
      </c>
      <c r="D215" s="6" t="s">
        <v>626</v>
      </c>
      <c r="E215" s="6" t="s">
        <v>1336</v>
      </c>
    </row>
    <row r="216" spans="1:5">
      <c r="A216" s="308">
        <v>1101</v>
      </c>
      <c r="B216" s="309" t="s">
        <v>891</v>
      </c>
      <c r="C216" s="315" t="s">
        <v>200</v>
      </c>
      <c r="D216" s="6" t="s">
        <v>626</v>
      </c>
      <c r="E216" s="6" t="s">
        <v>1337</v>
      </c>
    </row>
    <row r="217" spans="1:5">
      <c r="A217" s="308">
        <v>1102</v>
      </c>
      <c r="B217" s="309" t="s">
        <v>892</v>
      </c>
      <c r="C217" s="309" t="s">
        <v>201</v>
      </c>
      <c r="D217" s="6" t="s">
        <v>626</v>
      </c>
      <c r="E217" s="6" t="s">
        <v>1337</v>
      </c>
    </row>
    <row r="218" spans="1:5">
      <c r="A218" s="308">
        <v>1103</v>
      </c>
      <c r="B218" s="309" t="s">
        <v>893</v>
      </c>
      <c r="C218" s="309" t="s">
        <v>202</v>
      </c>
      <c r="D218" s="6" t="s">
        <v>626</v>
      </c>
      <c r="E218" s="6" t="s">
        <v>1337</v>
      </c>
    </row>
    <row r="219" spans="1:5">
      <c r="A219" s="308">
        <v>1104</v>
      </c>
      <c r="B219" s="309" t="s">
        <v>894</v>
      </c>
      <c r="C219" s="309" t="s">
        <v>203</v>
      </c>
      <c r="D219" s="6" t="s">
        <v>626</v>
      </c>
      <c r="E219" s="6" t="s">
        <v>1337</v>
      </c>
    </row>
    <row r="220" spans="1:5">
      <c r="A220" s="308">
        <v>1105</v>
      </c>
      <c r="B220" s="309" t="s">
        <v>895</v>
      </c>
      <c r="C220" s="309" t="s">
        <v>204</v>
      </c>
      <c r="D220" s="6" t="s">
        <v>626</v>
      </c>
      <c r="E220" s="6" t="s">
        <v>1337</v>
      </c>
    </row>
    <row r="221" spans="1:5">
      <c r="A221" s="308">
        <v>1106</v>
      </c>
      <c r="B221" s="309" t="s">
        <v>896</v>
      </c>
      <c r="C221" s="309" t="s">
        <v>205</v>
      </c>
      <c r="D221" s="6" t="s">
        <v>626</v>
      </c>
      <c r="E221" s="6" t="s">
        <v>1337</v>
      </c>
    </row>
    <row r="222" spans="1:5">
      <c r="A222" s="308">
        <v>1107</v>
      </c>
      <c r="B222" s="309" t="s">
        <v>897</v>
      </c>
      <c r="C222" s="309" t="s">
        <v>206</v>
      </c>
      <c r="D222" s="6" t="s">
        <v>626</v>
      </c>
      <c r="E222" s="6" t="s">
        <v>1337</v>
      </c>
    </row>
    <row r="223" spans="1:5">
      <c r="A223" s="308">
        <v>1108</v>
      </c>
      <c r="B223" s="309" t="s">
        <v>898</v>
      </c>
      <c r="C223" s="309" t="s">
        <v>207</v>
      </c>
      <c r="D223" s="6" t="s">
        <v>626</v>
      </c>
      <c r="E223" s="6" t="s">
        <v>1337</v>
      </c>
    </row>
    <row r="224" spans="1:5">
      <c r="A224" s="308">
        <v>1109</v>
      </c>
      <c r="B224" s="309" t="s">
        <v>899</v>
      </c>
      <c r="C224" s="309" t="s">
        <v>208</v>
      </c>
      <c r="D224" s="6" t="s">
        <v>626</v>
      </c>
      <c r="E224" s="6" t="s">
        <v>1337</v>
      </c>
    </row>
    <row r="225" spans="1:5">
      <c r="A225" s="308">
        <v>1110</v>
      </c>
      <c r="B225" s="309" t="s">
        <v>900</v>
      </c>
      <c r="C225" s="309" t="s">
        <v>209</v>
      </c>
      <c r="D225" s="6" t="s">
        <v>626</v>
      </c>
      <c r="E225" s="6" t="s">
        <v>1337</v>
      </c>
    </row>
    <row r="226" spans="1:5">
      <c r="A226" s="308">
        <v>1111</v>
      </c>
      <c r="B226" s="309" t="s">
        <v>901</v>
      </c>
      <c r="C226" s="309" t="s">
        <v>210</v>
      </c>
      <c r="D226" s="6" t="s">
        <v>626</v>
      </c>
      <c r="E226" s="6" t="s">
        <v>1337</v>
      </c>
    </row>
    <row r="227" spans="1:5">
      <c r="A227" s="308">
        <v>1112</v>
      </c>
      <c r="B227" s="309" t="s">
        <v>902</v>
      </c>
      <c r="C227" s="309" t="s">
        <v>211</v>
      </c>
      <c r="D227" s="6" t="s">
        <v>626</v>
      </c>
      <c r="E227" s="6" t="s">
        <v>1337</v>
      </c>
    </row>
    <row r="228" spans="1:5">
      <c r="A228" s="308">
        <v>1113</v>
      </c>
      <c r="B228" s="309" t="s">
        <v>903</v>
      </c>
      <c r="C228" s="309" t="s">
        <v>212</v>
      </c>
      <c r="D228" s="6" t="s">
        <v>626</v>
      </c>
      <c r="E228" s="6" t="s">
        <v>1337</v>
      </c>
    </row>
    <row r="229" spans="1:5">
      <c r="A229" s="308">
        <v>1114</v>
      </c>
      <c r="B229" s="309" t="s">
        <v>904</v>
      </c>
      <c r="C229" s="309" t="s">
        <v>1378</v>
      </c>
      <c r="D229" s="6" t="s">
        <v>626</v>
      </c>
      <c r="E229" s="6" t="s">
        <v>1337</v>
      </c>
    </row>
    <row r="230" spans="1:5">
      <c r="A230" s="308">
        <v>1115</v>
      </c>
      <c r="B230" s="309" t="s">
        <v>905</v>
      </c>
      <c r="C230" s="309" t="s">
        <v>213</v>
      </c>
      <c r="D230" s="6" t="s">
        <v>626</v>
      </c>
      <c r="E230" s="6" t="s">
        <v>1337</v>
      </c>
    </row>
    <row r="231" spans="1:5">
      <c r="A231" s="308">
        <v>1116</v>
      </c>
      <c r="B231" s="309" t="s">
        <v>906</v>
      </c>
      <c r="C231" s="309" t="s">
        <v>214</v>
      </c>
      <c r="D231" s="6" t="s">
        <v>626</v>
      </c>
      <c r="E231" s="6" t="s">
        <v>1337</v>
      </c>
    </row>
    <row r="232" spans="1:5">
      <c r="A232" s="308">
        <v>1117</v>
      </c>
      <c r="B232" s="309" t="s">
        <v>907</v>
      </c>
      <c r="C232" s="309" t="s">
        <v>215</v>
      </c>
      <c r="D232" s="6" t="s">
        <v>626</v>
      </c>
      <c r="E232" s="6" t="s">
        <v>1337</v>
      </c>
    </row>
    <row r="233" spans="1:5">
      <c r="A233" s="308">
        <v>1118</v>
      </c>
      <c r="B233" s="309" t="s">
        <v>908</v>
      </c>
      <c r="C233" s="309" t="s">
        <v>216</v>
      </c>
      <c r="D233" s="6" t="s">
        <v>626</v>
      </c>
      <c r="E233" s="6" t="s">
        <v>1337</v>
      </c>
    </row>
    <row r="234" spans="1:5">
      <c r="A234" s="308">
        <v>1119</v>
      </c>
      <c r="B234" s="309" t="s">
        <v>909</v>
      </c>
      <c r="C234" s="309" t="s">
        <v>217</v>
      </c>
      <c r="D234" s="6" t="s">
        <v>626</v>
      </c>
      <c r="E234" s="6" t="s">
        <v>1337</v>
      </c>
    </row>
    <row r="235" spans="1:5">
      <c r="A235" s="308">
        <v>1120</v>
      </c>
      <c r="B235" s="309" t="s">
        <v>910</v>
      </c>
      <c r="C235" s="309" t="s">
        <v>218</v>
      </c>
      <c r="D235" s="6" t="s">
        <v>626</v>
      </c>
      <c r="E235" s="6" t="s">
        <v>1337</v>
      </c>
    </row>
    <row r="236" spans="1:5">
      <c r="A236" s="308">
        <v>1121</v>
      </c>
      <c r="B236" s="309" t="s">
        <v>911</v>
      </c>
      <c r="C236" s="309" t="s">
        <v>219</v>
      </c>
      <c r="D236" s="6" t="s">
        <v>626</v>
      </c>
      <c r="E236" s="6" t="s">
        <v>1337</v>
      </c>
    </row>
    <row r="237" spans="1:5">
      <c r="A237" s="308">
        <v>1122</v>
      </c>
      <c r="B237" s="309" t="s">
        <v>912</v>
      </c>
      <c r="C237" s="309" t="s">
        <v>220</v>
      </c>
      <c r="D237" s="6" t="s">
        <v>626</v>
      </c>
      <c r="E237" s="6" t="s">
        <v>1337</v>
      </c>
    </row>
    <row r="238" spans="1:5">
      <c r="A238" s="308">
        <v>1123</v>
      </c>
      <c r="B238" s="309" t="s">
        <v>913</v>
      </c>
      <c r="C238" s="309" t="s">
        <v>221</v>
      </c>
      <c r="D238" s="6" t="s">
        <v>626</v>
      </c>
      <c r="E238" s="6" t="s">
        <v>1337</v>
      </c>
    </row>
    <row r="239" spans="1:5">
      <c r="A239" s="308">
        <v>1124</v>
      </c>
      <c r="B239" s="309" t="s">
        <v>914</v>
      </c>
      <c r="C239" s="309" t="s">
        <v>222</v>
      </c>
      <c r="D239" s="6" t="s">
        <v>626</v>
      </c>
      <c r="E239" s="6" t="s">
        <v>1337</v>
      </c>
    </row>
    <row r="240" spans="1:5">
      <c r="A240" s="308">
        <v>1125</v>
      </c>
      <c r="B240" s="309" t="s">
        <v>915</v>
      </c>
      <c r="C240" s="309" t="s">
        <v>223</v>
      </c>
      <c r="D240" s="6" t="s">
        <v>626</v>
      </c>
      <c r="E240" s="6" t="s">
        <v>1337</v>
      </c>
    </row>
    <row r="241" spans="1:5">
      <c r="A241" s="308">
        <v>1126</v>
      </c>
      <c r="B241" s="309" t="s">
        <v>916</v>
      </c>
      <c r="C241" s="309" t="s">
        <v>224</v>
      </c>
      <c r="D241" s="6" t="s">
        <v>626</v>
      </c>
      <c r="E241" s="6" t="s">
        <v>1337</v>
      </c>
    </row>
    <row r="242" spans="1:5">
      <c r="A242" s="308">
        <v>1127</v>
      </c>
      <c r="B242" s="309" t="s">
        <v>917</v>
      </c>
      <c r="C242" s="309" t="s">
        <v>225</v>
      </c>
      <c r="D242" s="6" t="s">
        <v>626</v>
      </c>
      <c r="E242" s="6" t="s">
        <v>1337</v>
      </c>
    </row>
    <row r="243" spans="1:5">
      <c r="A243" s="308">
        <v>1128</v>
      </c>
      <c r="B243" s="309" t="s">
        <v>918</v>
      </c>
      <c r="C243" s="309" t="s">
        <v>226</v>
      </c>
      <c r="D243" s="6" t="s">
        <v>626</v>
      </c>
      <c r="E243" s="6" t="s">
        <v>1337</v>
      </c>
    </row>
    <row r="244" spans="1:5">
      <c r="A244" s="308">
        <v>1129</v>
      </c>
      <c r="B244" s="309" t="s">
        <v>919</v>
      </c>
      <c r="C244" s="309" t="s">
        <v>227</v>
      </c>
      <c r="D244" s="6" t="s">
        <v>626</v>
      </c>
      <c r="E244" s="6" t="s">
        <v>1337</v>
      </c>
    </row>
    <row r="245" spans="1:5">
      <c r="A245" s="308">
        <v>1201</v>
      </c>
      <c r="B245" s="309" t="s">
        <v>920</v>
      </c>
      <c r="C245" s="309" t="s">
        <v>228</v>
      </c>
      <c r="D245" s="6" t="s">
        <v>626</v>
      </c>
      <c r="E245" s="6" t="s">
        <v>1337</v>
      </c>
    </row>
    <row r="246" spans="1:5">
      <c r="A246" s="308">
        <v>1202</v>
      </c>
      <c r="B246" s="309" t="s">
        <v>921</v>
      </c>
      <c r="C246" s="309" t="s">
        <v>229</v>
      </c>
      <c r="D246" s="6" t="s">
        <v>626</v>
      </c>
      <c r="E246" s="6" t="s">
        <v>1337</v>
      </c>
    </row>
    <row r="247" spans="1:5">
      <c r="A247" s="308">
        <v>1203</v>
      </c>
      <c r="B247" s="309" t="s">
        <v>922</v>
      </c>
      <c r="C247" s="309" t="s">
        <v>230</v>
      </c>
      <c r="D247" s="6" t="s">
        <v>626</v>
      </c>
      <c r="E247" s="6" t="s">
        <v>1337</v>
      </c>
    </row>
    <row r="248" spans="1:5">
      <c r="A248" s="308">
        <v>1204</v>
      </c>
      <c r="B248" s="309" t="s">
        <v>923</v>
      </c>
      <c r="C248" s="309" t="s">
        <v>231</v>
      </c>
      <c r="D248" s="6" t="s">
        <v>626</v>
      </c>
      <c r="E248" s="6" t="s">
        <v>1337</v>
      </c>
    </row>
    <row r="249" spans="1:5">
      <c r="A249" s="308">
        <v>1205</v>
      </c>
      <c r="B249" s="309" t="s">
        <v>924</v>
      </c>
      <c r="C249" s="309" t="s">
        <v>232</v>
      </c>
      <c r="D249" s="6" t="s">
        <v>626</v>
      </c>
      <c r="E249" s="6" t="s">
        <v>1337</v>
      </c>
    </row>
    <row r="250" spans="1:5">
      <c r="A250" s="308">
        <v>1206</v>
      </c>
      <c r="B250" s="309" t="s">
        <v>925</v>
      </c>
      <c r="C250" s="309" t="s">
        <v>233</v>
      </c>
      <c r="D250" s="6" t="s">
        <v>626</v>
      </c>
      <c r="E250" s="6" t="s">
        <v>1337</v>
      </c>
    </row>
    <row r="251" spans="1:5">
      <c r="A251" s="308">
        <v>1207</v>
      </c>
      <c r="B251" s="309" t="s">
        <v>926</v>
      </c>
      <c r="C251" s="309" t="s">
        <v>234</v>
      </c>
      <c r="D251" s="6" t="s">
        <v>626</v>
      </c>
      <c r="E251" s="6" t="s">
        <v>1337</v>
      </c>
    </row>
    <row r="252" spans="1:5">
      <c r="A252" s="308">
        <v>1208</v>
      </c>
      <c r="B252" s="309" t="s">
        <v>927</v>
      </c>
      <c r="C252" s="309" t="s">
        <v>235</v>
      </c>
      <c r="D252" s="6" t="s">
        <v>626</v>
      </c>
      <c r="E252" s="6" t="s">
        <v>1337</v>
      </c>
    </row>
    <row r="253" spans="1:5">
      <c r="A253" s="308">
        <v>1209</v>
      </c>
      <c r="B253" s="309" t="s">
        <v>928</v>
      </c>
      <c r="C253" s="309" t="s">
        <v>236</v>
      </c>
      <c r="D253" s="6" t="s">
        <v>626</v>
      </c>
      <c r="E253" s="6" t="s">
        <v>1337</v>
      </c>
    </row>
    <row r="254" spans="1:5">
      <c r="A254" s="308">
        <v>1210</v>
      </c>
      <c r="B254" s="309" t="s">
        <v>929</v>
      </c>
      <c r="C254" s="309" t="s">
        <v>237</v>
      </c>
      <c r="D254" s="6" t="s">
        <v>626</v>
      </c>
      <c r="E254" s="6" t="s">
        <v>1337</v>
      </c>
    </row>
    <row r="255" spans="1:5">
      <c r="A255" s="308">
        <v>1211</v>
      </c>
      <c r="B255" s="309" t="s">
        <v>930</v>
      </c>
      <c r="C255" s="309" t="s">
        <v>238</v>
      </c>
      <c r="D255" s="6" t="s">
        <v>626</v>
      </c>
      <c r="E255" s="6" t="s">
        <v>1337</v>
      </c>
    </row>
    <row r="256" spans="1:5">
      <c r="A256" s="308">
        <v>1212</v>
      </c>
      <c r="B256" s="309" t="s">
        <v>931</v>
      </c>
      <c r="C256" s="309" t="s">
        <v>239</v>
      </c>
      <c r="D256" s="6" t="s">
        <v>626</v>
      </c>
      <c r="E256" s="6" t="s">
        <v>1337</v>
      </c>
    </row>
    <row r="257" spans="1:5">
      <c r="A257" s="308">
        <v>1213</v>
      </c>
      <c r="B257" s="309" t="s">
        <v>932</v>
      </c>
      <c r="C257" s="309" t="s">
        <v>240</v>
      </c>
      <c r="D257" s="6" t="s">
        <v>626</v>
      </c>
      <c r="E257" s="6" t="s">
        <v>1337</v>
      </c>
    </row>
    <row r="258" spans="1:5">
      <c r="A258" s="308">
        <v>1214</v>
      </c>
      <c r="B258" s="309" t="s">
        <v>933</v>
      </c>
      <c r="C258" s="309" t="s">
        <v>241</v>
      </c>
      <c r="D258" s="6" t="s">
        <v>626</v>
      </c>
      <c r="E258" s="6" t="s">
        <v>1337</v>
      </c>
    </row>
    <row r="259" spans="1:5">
      <c r="A259" s="308">
        <v>1215</v>
      </c>
      <c r="B259" s="309" t="s">
        <v>934</v>
      </c>
      <c r="C259" s="309" t="s">
        <v>242</v>
      </c>
      <c r="D259" s="6" t="s">
        <v>626</v>
      </c>
      <c r="E259" s="6" t="s">
        <v>1337</v>
      </c>
    </row>
    <row r="260" spans="1:5">
      <c r="A260" s="308">
        <v>1216</v>
      </c>
      <c r="B260" s="309" t="s">
        <v>935</v>
      </c>
      <c r="C260" s="309" t="s">
        <v>243</v>
      </c>
      <c r="D260" s="6" t="s">
        <v>626</v>
      </c>
      <c r="E260" s="6" t="s">
        <v>1337</v>
      </c>
    </row>
    <row r="261" spans="1:5">
      <c r="A261" s="308">
        <v>1217</v>
      </c>
      <c r="B261" s="309" t="s">
        <v>936</v>
      </c>
      <c r="C261" s="309" t="s">
        <v>244</v>
      </c>
      <c r="D261" s="6" t="s">
        <v>626</v>
      </c>
      <c r="E261" s="6" t="s">
        <v>1337</v>
      </c>
    </row>
    <row r="262" spans="1:5">
      <c r="A262" s="308">
        <v>1218</v>
      </c>
      <c r="B262" s="309" t="s">
        <v>937</v>
      </c>
      <c r="C262" s="309" t="s">
        <v>245</v>
      </c>
      <c r="D262" s="6" t="s">
        <v>626</v>
      </c>
      <c r="E262" s="6" t="s">
        <v>1337</v>
      </c>
    </row>
    <row r="263" spans="1:5">
      <c r="A263" s="308">
        <v>1219</v>
      </c>
      <c r="B263" s="309" t="s">
        <v>938</v>
      </c>
      <c r="C263" s="309" t="s">
        <v>246</v>
      </c>
      <c r="D263" s="6" t="s">
        <v>626</v>
      </c>
      <c r="E263" s="6" t="s">
        <v>1337</v>
      </c>
    </row>
    <row r="264" spans="1:5">
      <c r="A264" s="308">
        <v>1220</v>
      </c>
      <c r="B264" s="309" t="s">
        <v>939</v>
      </c>
      <c r="C264" s="309" t="s">
        <v>247</v>
      </c>
      <c r="D264" s="6" t="s">
        <v>626</v>
      </c>
      <c r="E264" s="6" t="s">
        <v>1337</v>
      </c>
    </row>
    <row r="265" spans="1:5">
      <c r="A265" s="308">
        <v>1221</v>
      </c>
      <c r="B265" s="309" t="s">
        <v>940</v>
      </c>
      <c r="C265" s="309" t="s">
        <v>248</v>
      </c>
      <c r="D265" s="6" t="s">
        <v>626</v>
      </c>
      <c r="E265" s="6" t="s">
        <v>1337</v>
      </c>
    </row>
    <row r="266" spans="1:5">
      <c r="A266" s="308">
        <v>1222</v>
      </c>
      <c r="B266" s="309" t="s">
        <v>941</v>
      </c>
      <c r="C266" s="309" t="s">
        <v>249</v>
      </c>
      <c r="D266" s="6" t="s">
        <v>626</v>
      </c>
      <c r="E266" s="6" t="s">
        <v>1337</v>
      </c>
    </row>
    <row r="267" spans="1:5">
      <c r="A267" s="308">
        <v>1223</v>
      </c>
      <c r="B267" s="309" t="s">
        <v>942</v>
      </c>
      <c r="C267" s="309" t="s">
        <v>250</v>
      </c>
      <c r="D267" s="6" t="s">
        <v>626</v>
      </c>
      <c r="E267" s="6" t="s">
        <v>1337</v>
      </c>
    </row>
    <row r="268" spans="1:5">
      <c r="A268" s="308">
        <v>1224</v>
      </c>
      <c r="B268" s="309" t="s">
        <v>943</v>
      </c>
      <c r="C268" s="309" t="s">
        <v>251</v>
      </c>
      <c r="D268" s="6" t="s">
        <v>626</v>
      </c>
      <c r="E268" s="6" t="s">
        <v>1337</v>
      </c>
    </row>
    <row r="269" spans="1:5">
      <c r="A269" s="308">
        <v>1225</v>
      </c>
      <c r="B269" s="309" t="s">
        <v>944</v>
      </c>
      <c r="C269" s="309" t="s">
        <v>252</v>
      </c>
      <c r="D269" s="6" t="s">
        <v>626</v>
      </c>
      <c r="E269" s="6" t="s">
        <v>1337</v>
      </c>
    </row>
    <row r="270" spans="1:5">
      <c r="A270" s="308">
        <v>1226</v>
      </c>
      <c r="B270" s="309" t="s">
        <v>945</v>
      </c>
      <c r="C270" s="309" t="s">
        <v>253</v>
      </c>
      <c r="D270" s="6" t="s">
        <v>626</v>
      </c>
      <c r="E270" s="6" t="s">
        <v>1337</v>
      </c>
    </row>
    <row r="271" spans="1:5">
      <c r="A271" s="308">
        <v>1227</v>
      </c>
      <c r="B271" s="309" t="s">
        <v>946</v>
      </c>
      <c r="C271" s="309" t="s">
        <v>254</v>
      </c>
      <c r="D271" s="6" t="s">
        <v>626</v>
      </c>
      <c r="E271" s="6" t="s">
        <v>1337</v>
      </c>
    </row>
    <row r="272" spans="1:5">
      <c r="A272" s="308">
        <v>1228</v>
      </c>
      <c r="B272" s="309" t="s">
        <v>947</v>
      </c>
      <c r="C272" s="309" t="s">
        <v>255</v>
      </c>
      <c r="D272" s="6" t="s">
        <v>626</v>
      </c>
      <c r="E272" s="6" t="s">
        <v>1337</v>
      </c>
    </row>
    <row r="273" spans="1:5">
      <c r="A273" s="308">
        <v>1229</v>
      </c>
      <c r="B273" s="309" t="s">
        <v>948</v>
      </c>
      <c r="C273" s="309" t="s">
        <v>256</v>
      </c>
      <c r="D273" s="6" t="s">
        <v>626</v>
      </c>
      <c r="E273" s="6" t="s">
        <v>1337</v>
      </c>
    </row>
    <row r="274" spans="1:5">
      <c r="A274" s="308">
        <v>1230</v>
      </c>
      <c r="B274" s="309" t="s">
        <v>949</v>
      </c>
      <c r="C274" s="309" t="s">
        <v>257</v>
      </c>
      <c r="D274" s="6" t="s">
        <v>626</v>
      </c>
      <c r="E274" s="6" t="s">
        <v>1337</v>
      </c>
    </row>
    <row r="275" spans="1:5">
      <c r="A275" s="308">
        <v>1231</v>
      </c>
      <c r="B275" s="309" t="s">
        <v>950</v>
      </c>
      <c r="C275" s="309" t="s">
        <v>258</v>
      </c>
      <c r="D275" s="6" t="s">
        <v>626</v>
      </c>
      <c r="E275" s="6" t="s">
        <v>1337</v>
      </c>
    </row>
    <row r="276" spans="1:5">
      <c r="A276" s="308">
        <v>1232</v>
      </c>
      <c r="B276" s="309" t="s">
        <v>951</v>
      </c>
      <c r="C276" s="309" t="s">
        <v>259</v>
      </c>
      <c r="D276" s="6" t="s">
        <v>626</v>
      </c>
      <c r="E276" s="6" t="s">
        <v>1337</v>
      </c>
    </row>
    <row r="277" spans="1:5">
      <c r="A277" s="308">
        <v>1233</v>
      </c>
      <c r="B277" s="309" t="s">
        <v>952</v>
      </c>
      <c r="C277" s="309" t="s">
        <v>260</v>
      </c>
      <c r="D277" s="6" t="s">
        <v>626</v>
      </c>
      <c r="E277" s="6" t="s">
        <v>1337</v>
      </c>
    </row>
    <row r="278" spans="1:5">
      <c r="A278" s="308">
        <v>1234</v>
      </c>
      <c r="B278" s="309" t="s">
        <v>953</v>
      </c>
      <c r="C278" s="309" t="s">
        <v>261</v>
      </c>
      <c r="D278" s="6" t="s">
        <v>626</v>
      </c>
      <c r="E278" s="6" t="s">
        <v>1337</v>
      </c>
    </row>
    <row r="279" spans="1:5">
      <c r="A279" s="308">
        <v>1235</v>
      </c>
      <c r="B279" s="309" t="s">
        <v>954</v>
      </c>
      <c r="C279" s="309" t="s">
        <v>262</v>
      </c>
      <c r="D279" s="6" t="s">
        <v>626</v>
      </c>
      <c r="E279" s="6" t="s">
        <v>1337</v>
      </c>
    </row>
    <row r="280" spans="1:5">
      <c r="A280" s="308">
        <v>1236</v>
      </c>
      <c r="B280" s="309" t="s">
        <v>955</v>
      </c>
      <c r="C280" s="309" t="s">
        <v>263</v>
      </c>
      <c r="D280" s="6" t="s">
        <v>626</v>
      </c>
      <c r="E280" s="6" t="s">
        <v>1337</v>
      </c>
    </row>
    <row r="281" spans="1:5">
      <c r="A281" s="308">
        <v>1237</v>
      </c>
      <c r="B281" s="309" t="s">
        <v>956</v>
      </c>
      <c r="C281" s="309" t="s">
        <v>264</v>
      </c>
      <c r="D281" s="6" t="s">
        <v>626</v>
      </c>
      <c r="E281" s="6" t="s">
        <v>1337</v>
      </c>
    </row>
    <row r="282" spans="1:5">
      <c r="A282" s="308">
        <v>1238</v>
      </c>
      <c r="B282" s="309" t="s">
        <v>957</v>
      </c>
      <c r="C282" s="309" t="s">
        <v>265</v>
      </c>
      <c r="D282" s="6" t="s">
        <v>626</v>
      </c>
      <c r="E282" s="6" t="s">
        <v>1337</v>
      </c>
    </row>
    <row r="283" spans="1:5">
      <c r="A283" s="308">
        <v>1239</v>
      </c>
      <c r="B283" s="309" t="s">
        <v>958</v>
      </c>
      <c r="C283" s="309" t="s">
        <v>266</v>
      </c>
      <c r="D283" s="6" t="s">
        <v>626</v>
      </c>
      <c r="E283" s="6" t="s">
        <v>1337</v>
      </c>
    </row>
    <row r="284" spans="1:5">
      <c r="A284" s="308">
        <v>1240</v>
      </c>
      <c r="B284" s="309" t="s">
        <v>959</v>
      </c>
      <c r="C284" s="309" t="s">
        <v>267</v>
      </c>
      <c r="D284" s="6" t="s">
        <v>626</v>
      </c>
      <c r="E284" s="6" t="s">
        <v>1337</v>
      </c>
    </row>
    <row r="285" spans="1:5">
      <c r="A285" s="308">
        <v>1241</v>
      </c>
      <c r="B285" s="309" t="s">
        <v>960</v>
      </c>
      <c r="C285" s="309" t="s">
        <v>268</v>
      </c>
      <c r="D285" s="6" t="s">
        <v>626</v>
      </c>
      <c r="E285" s="6" t="s">
        <v>1337</v>
      </c>
    </row>
    <row r="286" spans="1:5">
      <c r="A286" s="308">
        <v>1242</v>
      </c>
      <c r="B286" s="309" t="s">
        <v>961</v>
      </c>
      <c r="C286" s="309" t="s">
        <v>269</v>
      </c>
      <c r="D286" s="6" t="s">
        <v>626</v>
      </c>
      <c r="E286" s="6" t="s">
        <v>1337</v>
      </c>
    </row>
    <row r="287" spans="1:5">
      <c r="A287" s="308">
        <v>1243</v>
      </c>
      <c r="B287" s="309" t="s">
        <v>962</v>
      </c>
      <c r="C287" s="309" t="s">
        <v>270</v>
      </c>
      <c r="D287" s="6" t="s">
        <v>626</v>
      </c>
      <c r="E287" s="6" t="s">
        <v>1337</v>
      </c>
    </row>
    <row r="288" spans="1:5">
      <c r="A288" s="308">
        <v>1244</v>
      </c>
      <c r="B288" s="309" t="s">
        <v>963</v>
      </c>
      <c r="C288" s="309" t="s">
        <v>271</v>
      </c>
      <c r="D288" s="6" t="s">
        <v>626</v>
      </c>
      <c r="E288" s="6" t="s">
        <v>1337</v>
      </c>
    </row>
    <row r="289" spans="1:5">
      <c r="A289" s="308">
        <v>1245</v>
      </c>
      <c r="B289" s="309" t="s">
        <v>964</v>
      </c>
      <c r="C289" s="309" t="s">
        <v>272</v>
      </c>
      <c r="D289" s="6" t="s">
        <v>626</v>
      </c>
      <c r="E289" s="6" t="s">
        <v>1337</v>
      </c>
    </row>
    <row r="290" spans="1:5">
      <c r="A290" s="308">
        <v>1246</v>
      </c>
      <c r="B290" s="309" t="s">
        <v>965</v>
      </c>
      <c r="C290" s="309" t="s">
        <v>273</v>
      </c>
      <c r="D290" s="6" t="s">
        <v>626</v>
      </c>
      <c r="E290" s="6" t="s">
        <v>1337</v>
      </c>
    </row>
    <row r="291" spans="1:5">
      <c r="A291" s="308">
        <v>1247</v>
      </c>
      <c r="B291" s="309" t="s">
        <v>966</v>
      </c>
      <c r="C291" s="309" t="s">
        <v>274</v>
      </c>
      <c r="D291" s="6" t="s">
        <v>626</v>
      </c>
      <c r="E291" s="6" t="s">
        <v>1337</v>
      </c>
    </row>
    <row r="292" spans="1:5">
      <c r="A292" s="308">
        <v>1248</v>
      </c>
      <c r="B292" s="309" t="s">
        <v>967</v>
      </c>
      <c r="C292" s="309" t="s">
        <v>275</v>
      </c>
      <c r="D292" s="6" t="s">
        <v>626</v>
      </c>
      <c r="E292" s="6" t="s">
        <v>1337</v>
      </c>
    </row>
    <row r="293" spans="1:5">
      <c r="A293" s="308">
        <v>1249</v>
      </c>
      <c r="B293" s="309" t="s">
        <v>968</v>
      </c>
      <c r="C293" s="309" t="s">
        <v>276</v>
      </c>
      <c r="D293" s="6" t="s">
        <v>626</v>
      </c>
      <c r="E293" s="6" t="s">
        <v>1337</v>
      </c>
    </row>
    <row r="294" spans="1:5">
      <c r="A294" s="308">
        <v>1250</v>
      </c>
      <c r="B294" s="309" t="s">
        <v>969</v>
      </c>
      <c r="C294" s="309" t="s">
        <v>277</v>
      </c>
      <c r="D294" s="6" t="s">
        <v>626</v>
      </c>
      <c r="E294" s="6" t="s">
        <v>1337</v>
      </c>
    </row>
    <row r="295" spans="1:5">
      <c r="A295" s="308">
        <v>1251</v>
      </c>
      <c r="B295" s="309" t="s">
        <v>970</v>
      </c>
      <c r="C295" s="309" t="s">
        <v>278</v>
      </c>
      <c r="D295" s="6" t="s">
        <v>626</v>
      </c>
      <c r="E295" s="6" t="s">
        <v>1337</v>
      </c>
    </row>
    <row r="296" spans="1:5">
      <c r="A296" s="308">
        <v>1252</v>
      </c>
      <c r="B296" s="309" t="s">
        <v>971</v>
      </c>
      <c r="C296" s="309" t="s">
        <v>279</v>
      </c>
      <c r="D296" s="6" t="s">
        <v>626</v>
      </c>
      <c r="E296" s="6" t="s">
        <v>1337</v>
      </c>
    </row>
    <row r="297" spans="1:5">
      <c r="A297" s="308">
        <v>1253</v>
      </c>
      <c r="B297" s="309" t="s">
        <v>972</v>
      </c>
      <c r="C297" s="309" t="s">
        <v>280</v>
      </c>
      <c r="D297" s="6" t="s">
        <v>626</v>
      </c>
      <c r="E297" s="6" t="s">
        <v>1337</v>
      </c>
    </row>
    <row r="298" spans="1:5">
      <c r="A298" s="308">
        <v>1254</v>
      </c>
      <c r="B298" s="309" t="s">
        <v>973</v>
      </c>
      <c r="C298" s="309" t="s">
        <v>281</v>
      </c>
      <c r="D298" s="6" t="s">
        <v>626</v>
      </c>
      <c r="E298" s="6" t="s">
        <v>1337</v>
      </c>
    </row>
    <row r="299" spans="1:5">
      <c r="A299" s="308">
        <v>1255</v>
      </c>
      <c r="B299" s="309" t="s">
        <v>974</v>
      </c>
      <c r="C299" s="309" t="s">
        <v>282</v>
      </c>
      <c r="D299" s="6" t="s">
        <v>626</v>
      </c>
      <c r="E299" s="6" t="s">
        <v>1337</v>
      </c>
    </row>
    <row r="300" spans="1:5">
      <c r="A300" s="308">
        <v>1256</v>
      </c>
      <c r="B300" s="309" t="s">
        <v>975</v>
      </c>
      <c r="C300" s="309" t="s">
        <v>283</v>
      </c>
      <c r="D300" s="6" t="s">
        <v>626</v>
      </c>
      <c r="E300" s="6" t="s">
        <v>1337</v>
      </c>
    </row>
    <row r="301" spans="1:5">
      <c r="A301" s="308">
        <v>1257</v>
      </c>
      <c r="B301" s="309" t="s">
        <v>976</v>
      </c>
      <c r="C301" s="309" t="s">
        <v>284</v>
      </c>
      <c r="D301" s="6" t="s">
        <v>626</v>
      </c>
      <c r="E301" s="6" t="s">
        <v>1337</v>
      </c>
    </row>
    <row r="302" spans="1:5">
      <c r="A302" s="308">
        <v>1258</v>
      </c>
      <c r="B302" s="309" t="s">
        <v>977</v>
      </c>
      <c r="C302" s="309" t="s">
        <v>285</v>
      </c>
      <c r="D302" s="6" t="s">
        <v>626</v>
      </c>
      <c r="E302" s="6" t="s">
        <v>1337</v>
      </c>
    </row>
    <row r="303" spans="1:5">
      <c r="A303" s="308">
        <v>1259</v>
      </c>
      <c r="B303" s="309" t="s">
        <v>978</v>
      </c>
      <c r="C303" s="309" t="s">
        <v>286</v>
      </c>
      <c r="D303" s="6" t="s">
        <v>626</v>
      </c>
      <c r="E303" s="6" t="s">
        <v>1337</v>
      </c>
    </row>
    <row r="304" spans="1:5">
      <c r="A304" s="308">
        <v>1260</v>
      </c>
      <c r="B304" s="309" t="s">
        <v>979</v>
      </c>
      <c r="C304" s="309" t="s">
        <v>287</v>
      </c>
      <c r="D304" s="6" t="s">
        <v>626</v>
      </c>
      <c r="E304" s="6" t="s">
        <v>1337</v>
      </c>
    </row>
    <row r="305" spans="1:5">
      <c r="A305" s="308">
        <v>1261</v>
      </c>
      <c r="B305" s="309" t="s">
        <v>980</v>
      </c>
      <c r="C305" s="309" t="s">
        <v>288</v>
      </c>
      <c r="D305" s="6" t="s">
        <v>626</v>
      </c>
      <c r="E305" s="6" t="s">
        <v>1337</v>
      </c>
    </row>
    <row r="306" spans="1:5">
      <c r="A306" s="308">
        <v>1262</v>
      </c>
      <c r="B306" s="309" t="s">
        <v>981</v>
      </c>
      <c r="C306" s="309" t="s">
        <v>289</v>
      </c>
      <c r="D306" s="6" t="s">
        <v>626</v>
      </c>
      <c r="E306" s="6" t="s">
        <v>1337</v>
      </c>
    </row>
    <row r="307" spans="1:5">
      <c r="A307" s="308">
        <v>1263</v>
      </c>
      <c r="B307" s="309" t="s">
        <v>982</v>
      </c>
      <c r="C307" s="309" t="s">
        <v>290</v>
      </c>
      <c r="D307" s="6" t="s">
        <v>626</v>
      </c>
      <c r="E307" s="6" t="s">
        <v>1337</v>
      </c>
    </row>
    <row r="308" spans="1:5">
      <c r="A308" s="308">
        <v>1264</v>
      </c>
      <c r="B308" s="309" t="s">
        <v>983</v>
      </c>
      <c r="C308" s="309" t="s">
        <v>291</v>
      </c>
      <c r="D308" s="6" t="s">
        <v>626</v>
      </c>
      <c r="E308" s="6" t="s">
        <v>1337</v>
      </c>
    </row>
    <row r="309" spans="1:5">
      <c r="A309" s="308">
        <v>1265</v>
      </c>
      <c r="B309" s="309" t="s">
        <v>984</v>
      </c>
      <c r="C309" s="309" t="s">
        <v>292</v>
      </c>
      <c r="D309" s="6" t="s">
        <v>626</v>
      </c>
      <c r="E309" s="6" t="s">
        <v>1337</v>
      </c>
    </row>
    <row r="310" spans="1:5">
      <c r="A310" s="308">
        <v>1266</v>
      </c>
      <c r="B310" s="309" t="s">
        <v>985</v>
      </c>
      <c r="C310" s="309" t="s">
        <v>293</v>
      </c>
      <c r="D310" s="6" t="s">
        <v>626</v>
      </c>
      <c r="E310" s="6" t="s">
        <v>1337</v>
      </c>
    </row>
    <row r="311" spans="1:5">
      <c r="A311" s="308">
        <v>1267</v>
      </c>
      <c r="B311" s="309" t="s">
        <v>986</v>
      </c>
      <c r="C311" s="309" t="s">
        <v>294</v>
      </c>
      <c r="D311" s="6" t="s">
        <v>626</v>
      </c>
      <c r="E311" s="6" t="s">
        <v>1337</v>
      </c>
    </row>
    <row r="312" spans="1:5">
      <c r="A312" s="308">
        <v>1268</v>
      </c>
      <c r="B312" s="309" t="s">
        <v>987</v>
      </c>
      <c r="C312" s="309" t="s">
        <v>295</v>
      </c>
      <c r="D312" s="6" t="s">
        <v>626</v>
      </c>
      <c r="E312" s="6" t="s">
        <v>1337</v>
      </c>
    </row>
    <row r="313" spans="1:5">
      <c r="A313" s="308">
        <v>1269</v>
      </c>
      <c r="B313" s="309" t="s">
        <v>988</v>
      </c>
      <c r="C313" s="309" t="s">
        <v>296</v>
      </c>
      <c r="D313" s="6" t="s">
        <v>626</v>
      </c>
      <c r="E313" s="6" t="s">
        <v>1337</v>
      </c>
    </row>
    <row r="314" spans="1:5">
      <c r="A314" s="308">
        <v>1270</v>
      </c>
      <c r="B314" s="309" t="s">
        <v>989</v>
      </c>
      <c r="C314" s="309" t="s">
        <v>297</v>
      </c>
      <c r="D314" s="6" t="s">
        <v>626</v>
      </c>
      <c r="E314" s="6" t="s">
        <v>1337</v>
      </c>
    </row>
    <row r="315" spans="1:5">
      <c r="A315" s="308">
        <v>1271</v>
      </c>
      <c r="B315" s="309" t="s">
        <v>990</v>
      </c>
      <c r="C315" s="309" t="s">
        <v>298</v>
      </c>
      <c r="D315" s="6" t="s">
        <v>626</v>
      </c>
      <c r="E315" s="6" t="s">
        <v>1337</v>
      </c>
    </row>
    <row r="316" spans="1:5">
      <c r="A316" s="308">
        <v>1272</v>
      </c>
      <c r="B316" s="309" t="s">
        <v>991</v>
      </c>
      <c r="C316" s="309" t="s">
        <v>299</v>
      </c>
      <c r="D316" s="6" t="s">
        <v>626</v>
      </c>
      <c r="E316" s="6" t="s">
        <v>1337</v>
      </c>
    </row>
    <row r="317" spans="1:5">
      <c r="A317" s="308">
        <v>1273</v>
      </c>
      <c r="B317" s="309" t="s">
        <v>992</v>
      </c>
      <c r="C317" s="309" t="s">
        <v>300</v>
      </c>
      <c r="D317" s="6" t="s">
        <v>626</v>
      </c>
      <c r="E317" s="6" t="s">
        <v>1337</v>
      </c>
    </row>
    <row r="318" spans="1:5">
      <c r="A318" s="308">
        <v>1274</v>
      </c>
      <c r="B318" s="309" t="s">
        <v>993</v>
      </c>
      <c r="C318" s="309" t="s">
        <v>301</v>
      </c>
      <c r="D318" s="6" t="s">
        <v>626</v>
      </c>
      <c r="E318" s="6" t="s">
        <v>1337</v>
      </c>
    </row>
    <row r="319" spans="1:5">
      <c r="A319" s="308">
        <v>1275</v>
      </c>
      <c r="B319" s="309" t="s">
        <v>994</v>
      </c>
      <c r="C319" s="309" t="s">
        <v>302</v>
      </c>
      <c r="D319" s="6" t="s">
        <v>626</v>
      </c>
      <c r="E319" s="6" t="s">
        <v>1337</v>
      </c>
    </row>
    <row r="320" spans="1:5">
      <c r="A320" s="308">
        <v>1276</v>
      </c>
      <c r="B320" s="309" t="s">
        <v>995</v>
      </c>
      <c r="C320" s="309" t="s">
        <v>303</v>
      </c>
      <c r="D320" s="6" t="s">
        <v>626</v>
      </c>
      <c r="E320" s="6" t="s">
        <v>1337</v>
      </c>
    </row>
    <row r="321" spans="1:5">
      <c r="A321" s="308">
        <v>1277</v>
      </c>
      <c r="B321" s="309" t="s">
        <v>996</v>
      </c>
      <c r="C321" s="309" t="s">
        <v>304</v>
      </c>
      <c r="D321" s="6" t="s">
        <v>626</v>
      </c>
      <c r="E321" s="6" t="s">
        <v>1337</v>
      </c>
    </row>
    <row r="322" spans="1:5">
      <c r="A322" s="308">
        <v>1278</v>
      </c>
      <c r="B322" s="309" t="s">
        <v>997</v>
      </c>
      <c r="C322" s="309" t="s">
        <v>305</v>
      </c>
      <c r="D322" s="6" t="s">
        <v>626</v>
      </c>
      <c r="E322" s="6" t="s">
        <v>1337</v>
      </c>
    </row>
    <row r="323" spans="1:5">
      <c r="A323" s="308">
        <v>1279</v>
      </c>
      <c r="B323" s="309" t="s">
        <v>998</v>
      </c>
      <c r="C323" s="309" t="s">
        <v>306</v>
      </c>
      <c r="D323" s="6" t="s">
        <v>626</v>
      </c>
      <c r="E323" s="6" t="s">
        <v>1337</v>
      </c>
    </row>
    <row r="324" spans="1:5">
      <c r="A324" s="308">
        <v>1280</v>
      </c>
      <c r="B324" s="309" t="s">
        <v>999</v>
      </c>
      <c r="C324" s="309" t="s">
        <v>307</v>
      </c>
      <c r="D324" s="6" t="s">
        <v>626</v>
      </c>
      <c r="E324" s="6" t="s">
        <v>1337</v>
      </c>
    </row>
    <row r="325" spans="1:5">
      <c r="A325" s="308">
        <v>1281</v>
      </c>
      <c r="B325" s="309" t="s">
        <v>1000</v>
      </c>
      <c r="C325" s="309" t="s">
        <v>308</v>
      </c>
      <c r="D325" s="6" t="s">
        <v>626</v>
      </c>
      <c r="E325" s="6" t="s">
        <v>1337</v>
      </c>
    </row>
    <row r="326" spans="1:5">
      <c r="A326" s="308">
        <v>1282</v>
      </c>
      <c r="B326" s="309" t="s">
        <v>1001</v>
      </c>
      <c r="C326" s="309" t="s">
        <v>309</v>
      </c>
      <c r="D326" s="6" t="s">
        <v>626</v>
      </c>
      <c r="E326" s="6" t="s">
        <v>1337</v>
      </c>
    </row>
    <row r="327" spans="1:5">
      <c r="A327" s="308">
        <v>1283</v>
      </c>
      <c r="B327" s="309" t="s">
        <v>1002</v>
      </c>
      <c r="C327" s="309" t="s">
        <v>310</v>
      </c>
      <c r="D327" s="6" t="s">
        <v>626</v>
      </c>
      <c r="E327" s="6" t="s">
        <v>1337</v>
      </c>
    </row>
    <row r="328" spans="1:5">
      <c r="A328" s="308">
        <v>1284</v>
      </c>
      <c r="B328" s="309" t="s">
        <v>1003</v>
      </c>
      <c r="C328" s="309" t="s">
        <v>311</v>
      </c>
      <c r="D328" s="6" t="s">
        <v>626</v>
      </c>
      <c r="E328" s="6" t="s">
        <v>1337</v>
      </c>
    </row>
    <row r="329" spans="1:5">
      <c r="A329" s="308">
        <v>1285</v>
      </c>
      <c r="B329" s="309" t="s">
        <v>1004</v>
      </c>
      <c r="C329" s="309" t="s">
        <v>312</v>
      </c>
      <c r="D329" s="6" t="s">
        <v>626</v>
      </c>
      <c r="E329" s="6" t="s">
        <v>1337</v>
      </c>
    </row>
    <row r="330" spans="1:5">
      <c r="A330" s="308">
        <v>1286</v>
      </c>
      <c r="B330" s="309" t="s">
        <v>1005</v>
      </c>
      <c r="C330" s="309" t="s">
        <v>313</v>
      </c>
      <c r="D330" s="6" t="s">
        <v>626</v>
      </c>
      <c r="E330" s="6" t="s">
        <v>1337</v>
      </c>
    </row>
    <row r="331" spans="1:5">
      <c r="A331" s="308">
        <v>1287</v>
      </c>
      <c r="B331" s="309" t="s">
        <v>1006</v>
      </c>
      <c r="C331" s="309" t="s">
        <v>314</v>
      </c>
      <c r="D331" s="6" t="s">
        <v>626</v>
      </c>
      <c r="E331" s="6" t="s">
        <v>1337</v>
      </c>
    </row>
    <row r="332" spans="1:5">
      <c r="A332" s="308">
        <v>1301</v>
      </c>
      <c r="B332" s="309" t="s">
        <v>1007</v>
      </c>
      <c r="C332" s="309" t="s">
        <v>315</v>
      </c>
      <c r="D332" s="6" t="s">
        <v>626</v>
      </c>
      <c r="E332" s="6" t="s">
        <v>1337</v>
      </c>
    </row>
    <row r="333" spans="1:5">
      <c r="A333" s="308">
        <v>1302</v>
      </c>
      <c r="B333" s="309" t="s">
        <v>1008</v>
      </c>
      <c r="C333" s="309" t="s">
        <v>316</v>
      </c>
      <c r="D333" s="6" t="s">
        <v>626</v>
      </c>
      <c r="E333" s="6" t="s">
        <v>1337</v>
      </c>
    </row>
    <row r="334" spans="1:5">
      <c r="A334" s="308">
        <v>1303</v>
      </c>
      <c r="B334" s="309" t="s">
        <v>1009</v>
      </c>
      <c r="C334" s="309" t="s">
        <v>317</v>
      </c>
      <c r="D334" s="6" t="s">
        <v>626</v>
      </c>
      <c r="E334" s="6" t="s">
        <v>1337</v>
      </c>
    </row>
    <row r="335" spans="1:5">
      <c r="A335" s="308">
        <v>1304</v>
      </c>
      <c r="B335" s="309" t="s">
        <v>1010</v>
      </c>
      <c r="C335" s="309" t="s">
        <v>318</v>
      </c>
      <c r="D335" s="6" t="s">
        <v>626</v>
      </c>
      <c r="E335" s="6" t="s">
        <v>1337</v>
      </c>
    </row>
    <row r="336" spans="1:5">
      <c r="A336" s="308">
        <v>1305</v>
      </c>
      <c r="B336" s="309" t="s">
        <v>1011</v>
      </c>
      <c r="C336" s="309" t="s">
        <v>319</v>
      </c>
      <c r="D336" s="6" t="s">
        <v>626</v>
      </c>
      <c r="E336" s="6" t="s">
        <v>1337</v>
      </c>
    </row>
    <row r="337" spans="1:5">
      <c r="A337" s="308">
        <v>1306</v>
      </c>
      <c r="B337" s="309" t="s">
        <v>1012</v>
      </c>
      <c r="C337" s="309" t="s">
        <v>320</v>
      </c>
      <c r="D337" s="6" t="s">
        <v>626</v>
      </c>
      <c r="E337" s="6" t="s">
        <v>1337</v>
      </c>
    </row>
    <row r="338" spans="1:5">
      <c r="A338" s="308">
        <v>1307</v>
      </c>
      <c r="B338" s="309" t="s">
        <v>1013</v>
      </c>
      <c r="C338" s="309" t="s">
        <v>321</v>
      </c>
      <c r="D338" s="6" t="s">
        <v>626</v>
      </c>
      <c r="E338" s="6" t="s">
        <v>1337</v>
      </c>
    </row>
    <row r="339" spans="1:5">
      <c r="A339" s="308">
        <v>1308</v>
      </c>
      <c r="B339" s="309" t="s">
        <v>1014</v>
      </c>
      <c r="C339" s="309" t="s">
        <v>322</v>
      </c>
      <c r="D339" s="6" t="s">
        <v>626</v>
      </c>
      <c r="E339" s="6" t="s">
        <v>1337</v>
      </c>
    </row>
    <row r="340" spans="1:5">
      <c r="A340" s="308">
        <v>1309</v>
      </c>
      <c r="B340" s="309" t="s">
        <v>1015</v>
      </c>
      <c r="C340" s="309" t="s">
        <v>323</v>
      </c>
      <c r="D340" s="6" t="s">
        <v>626</v>
      </c>
      <c r="E340" s="6" t="s">
        <v>1337</v>
      </c>
    </row>
    <row r="341" spans="1:5">
      <c r="A341" s="308">
        <v>1310</v>
      </c>
      <c r="B341" s="309" t="s">
        <v>1016</v>
      </c>
      <c r="C341" s="309" t="s">
        <v>324</v>
      </c>
      <c r="D341" s="6" t="s">
        <v>626</v>
      </c>
      <c r="E341" s="6" t="s">
        <v>1337</v>
      </c>
    </row>
    <row r="342" spans="1:5">
      <c r="A342" s="308">
        <v>1311</v>
      </c>
      <c r="B342" s="309" t="s">
        <v>1017</v>
      </c>
      <c r="C342" s="309" t="s">
        <v>325</v>
      </c>
      <c r="D342" s="6" t="s">
        <v>626</v>
      </c>
      <c r="E342" s="6" t="s">
        <v>1337</v>
      </c>
    </row>
    <row r="343" spans="1:5">
      <c r="A343" s="308">
        <v>1312</v>
      </c>
      <c r="B343" s="309" t="s">
        <v>1018</v>
      </c>
      <c r="C343" s="309" t="s">
        <v>326</v>
      </c>
      <c r="D343" s="6" t="s">
        <v>626</v>
      </c>
      <c r="E343" s="6" t="s">
        <v>1337</v>
      </c>
    </row>
    <row r="344" spans="1:5">
      <c r="A344" s="308">
        <v>1313</v>
      </c>
      <c r="B344" s="309" t="s">
        <v>1019</v>
      </c>
      <c r="C344" s="309" t="s">
        <v>327</v>
      </c>
      <c r="D344" s="6" t="s">
        <v>626</v>
      </c>
      <c r="E344" s="6" t="s">
        <v>1337</v>
      </c>
    </row>
    <row r="345" spans="1:5">
      <c r="A345" s="308">
        <v>1314</v>
      </c>
      <c r="B345" s="309" t="s">
        <v>1020</v>
      </c>
      <c r="C345" s="309" t="s">
        <v>328</v>
      </c>
      <c r="D345" s="6" t="s">
        <v>626</v>
      </c>
      <c r="E345" s="6" t="s">
        <v>1337</v>
      </c>
    </row>
    <row r="346" spans="1:5">
      <c r="A346" s="308">
        <v>1315</v>
      </c>
      <c r="B346" s="309" t="s">
        <v>1021</v>
      </c>
      <c r="C346" s="309" t="s">
        <v>329</v>
      </c>
      <c r="D346" s="6" t="s">
        <v>626</v>
      </c>
      <c r="E346" s="6" t="s">
        <v>1337</v>
      </c>
    </row>
    <row r="347" spans="1:5">
      <c r="A347" s="308">
        <v>1316</v>
      </c>
      <c r="B347" s="309" t="s">
        <v>1022</v>
      </c>
      <c r="C347" s="309" t="s">
        <v>330</v>
      </c>
      <c r="D347" s="6" t="s">
        <v>626</v>
      </c>
      <c r="E347" s="6" t="s">
        <v>1337</v>
      </c>
    </row>
    <row r="348" spans="1:5">
      <c r="A348" s="308">
        <v>1317</v>
      </c>
      <c r="B348" s="309" t="s">
        <v>1023</v>
      </c>
      <c r="C348" s="309" t="s">
        <v>331</v>
      </c>
      <c r="D348" s="6" t="s">
        <v>626</v>
      </c>
      <c r="E348" s="6" t="s">
        <v>1337</v>
      </c>
    </row>
    <row r="349" spans="1:5">
      <c r="A349" s="308">
        <v>1318</v>
      </c>
      <c r="B349" s="309" t="s">
        <v>1024</v>
      </c>
      <c r="C349" s="309" t="s">
        <v>332</v>
      </c>
      <c r="D349" s="6" t="s">
        <v>626</v>
      </c>
      <c r="E349" s="6" t="s">
        <v>1337</v>
      </c>
    </row>
    <row r="350" spans="1:5">
      <c r="A350" s="308">
        <v>1319</v>
      </c>
      <c r="B350" s="309" t="s">
        <v>1025</v>
      </c>
      <c r="C350" s="309" t="s">
        <v>333</v>
      </c>
      <c r="D350" s="6" t="s">
        <v>626</v>
      </c>
      <c r="E350" s="6" t="s">
        <v>1337</v>
      </c>
    </row>
    <row r="351" spans="1:5">
      <c r="A351" s="308">
        <v>1320</v>
      </c>
      <c r="B351" s="309" t="s">
        <v>1026</v>
      </c>
      <c r="C351" s="309" t="s">
        <v>334</v>
      </c>
      <c r="D351" s="6" t="s">
        <v>626</v>
      </c>
      <c r="E351" s="6" t="s">
        <v>1337</v>
      </c>
    </row>
    <row r="352" spans="1:5">
      <c r="A352" s="308">
        <v>1321</v>
      </c>
      <c r="B352" s="309" t="s">
        <v>1027</v>
      </c>
      <c r="C352" s="309" t="s">
        <v>335</v>
      </c>
      <c r="D352" s="6" t="s">
        <v>626</v>
      </c>
      <c r="E352" s="6" t="s">
        <v>1337</v>
      </c>
    </row>
    <row r="353" spans="1:5">
      <c r="A353" s="308">
        <v>1322</v>
      </c>
      <c r="B353" s="309" t="s">
        <v>1028</v>
      </c>
      <c r="C353" s="309" t="s">
        <v>336</v>
      </c>
      <c r="D353" s="6" t="s">
        <v>626</v>
      </c>
      <c r="E353" s="6" t="s">
        <v>1337</v>
      </c>
    </row>
    <row r="354" spans="1:5">
      <c r="A354" s="308">
        <v>1323</v>
      </c>
      <c r="B354" s="309" t="s">
        <v>1029</v>
      </c>
      <c r="C354" s="309" t="s">
        <v>337</v>
      </c>
      <c r="D354" s="6" t="s">
        <v>626</v>
      </c>
      <c r="E354" s="6" t="s">
        <v>1337</v>
      </c>
    </row>
    <row r="355" spans="1:5">
      <c r="A355" s="308">
        <v>1324</v>
      </c>
      <c r="B355" s="309" t="s">
        <v>1030</v>
      </c>
      <c r="C355" s="309" t="s">
        <v>338</v>
      </c>
      <c r="D355" s="6" t="s">
        <v>626</v>
      </c>
      <c r="E355" s="6" t="s">
        <v>1337</v>
      </c>
    </row>
    <row r="356" spans="1:5">
      <c r="A356" s="308">
        <v>1325</v>
      </c>
      <c r="B356" s="309" t="s">
        <v>1031</v>
      </c>
      <c r="C356" s="309" t="s">
        <v>339</v>
      </c>
      <c r="D356" s="6" t="s">
        <v>626</v>
      </c>
      <c r="E356" s="6" t="s">
        <v>1337</v>
      </c>
    </row>
    <row r="357" spans="1:5">
      <c r="A357" s="308">
        <v>1326</v>
      </c>
      <c r="B357" s="309" t="s">
        <v>1032</v>
      </c>
      <c r="C357" s="309" t="s">
        <v>340</v>
      </c>
      <c r="D357" s="6" t="s">
        <v>626</v>
      </c>
      <c r="E357" s="6" t="s">
        <v>1337</v>
      </c>
    </row>
    <row r="358" spans="1:5">
      <c r="A358" s="308">
        <v>1327</v>
      </c>
      <c r="B358" s="309" t="s">
        <v>1033</v>
      </c>
      <c r="C358" s="309" t="s">
        <v>341</v>
      </c>
      <c r="D358" s="6" t="s">
        <v>626</v>
      </c>
      <c r="E358" s="6" t="s">
        <v>1337</v>
      </c>
    </row>
    <row r="359" spans="1:5">
      <c r="A359" s="308">
        <v>1328</v>
      </c>
      <c r="B359" s="309" t="s">
        <v>1034</v>
      </c>
      <c r="C359" s="309" t="s">
        <v>342</v>
      </c>
      <c r="D359" s="6" t="s">
        <v>626</v>
      </c>
      <c r="E359" s="6" t="s">
        <v>1337</v>
      </c>
    </row>
    <row r="360" spans="1:5">
      <c r="A360" s="308">
        <v>1329</v>
      </c>
      <c r="B360" s="309" t="s">
        <v>1035</v>
      </c>
      <c r="C360" s="309" t="s">
        <v>343</v>
      </c>
      <c r="D360" s="6" t="s">
        <v>626</v>
      </c>
      <c r="E360" s="6" t="s">
        <v>1337</v>
      </c>
    </row>
    <row r="361" spans="1:5">
      <c r="A361" s="308">
        <v>1330</v>
      </c>
      <c r="B361" s="309" t="s">
        <v>1036</v>
      </c>
      <c r="C361" s="309" t="s">
        <v>344</v>
      </c>
      <c r="D361" s="6" t="s">
        <v>626</v>
      </c>
      <c r="E361" s="6" t="s">
        <v>1337</v>
      </c>
    </row>
    <row r="362" spans="1:5">
      <c r="A362" s="308">
        <v>1331</v>
      </c>
      <c r="B362" s="309" t="s">
        <v>1037</v>
      </c>
      <c r="C362" s="309" t="s">
        <v>345</v>
      </c>
      <c r="D362" s="6" t="s">
        <v>626</v>
      </c>
      <c r="E362" s="6" t="s">
        <v>1337</v>
      </c>
    </row>
    <row r="363" spans="1:5">
      <c r="A363" s="308">
        <v>1332</v>
      </c>
      <c r="B363" s="309" t="s">
        <v>1038</v>
      </c>
      <c r="C363" s="309" t="s">
        <v>346</v>
      </c>
      <c r="D363" s="6" t="s">
        <v>626</v>
      </c>
      <c r="E363" s="6" t="s">
        <v>1337</v>
      </c>
    </row>
    <row r="364" spans="1:5">
      <c r="A364" s="308">
        <v>1333</v>
      </c>
      <c r="B364" s="309" t="s">
        <v>1039</v>
      </c>
      <c r="C364" s="309" t="s">
        <v>347</v>
      </c>
      <c r="D364" s="6" t="s">
        <v>626</v>
      </c>
      <c r="E364" s="6" t="s">
        <v>1337</v>
      </c>
    </row>
    <row r="365" spans="1:5">
      <c r="A365" s="308">
        <v>1334</v>
      </c>
      <c r="B365" s="309" t="s">
        <v>1040</v>
      </c>
      <c r="C365" s="309" t="s">
        <v>348</v>
      </c>
      <c r="D365" s="6" t="s">
        <v>626</v>
      </c>
      <c r="E365" s="6" t="s">
        <v>1337</v>
      </c>
    </row>
    <row r="366" spans="1:5">
      <c r="A366" s="308">
        <v>1335</v>
      </c>
      <c r="B366" s="309" t="s">
        <v>1041</v>
      </c>
      <c r="C366" s="309" t="s">
        <v>349</v>
      </c>
      <c r="D366" s="6" t="s">
        <v>626</v>
      </c>
      <c r="E366" s="6" t="s">
        <v>1337</v>
      </c>
    </row>
    <row r="367" spans="1:5">
      <c r="A367" s="308">
        <v>1336</v>
      </c>
      <c r="B367" s="309" t="s">
        <v>1042</v>
      </c>
      <c r="C367" s="309" t="s">
        <v>350</v>
      </c>
      <c r="D367" s="6" t="s">
        <v>626</v>
      </c>
      <c r="E367" s="6" t="s">
        <v>1337</v>
      </c>
    </row>
    <row r="368" spans="1:5">
      <c r="A368" s="308">
        <v>1337</v>
      </c>
      <c r="B368" s="309" t="s">
        <v>1043</v>
      </c>
      <c r="C368" s="309" t="s">
        <v>351</v>
      </c>
      <c r="D368" s="6" t="s">
        <v>626</v>
      </c>
      <c r="E368" s="6" t="s">
        <v>1337</v>
      </c>
    </row>
    <row r="369" spans="1:5">
      <c r="A369" s="308">
        <v>1338</v>
      </c>
      <c r="B369" s="309" t="s">
        <v>1044</v>
      </c>
      <c r="C369" s="309" t="s">
        <v>352</v>
      </c>
      <c r="D369" s="6" t="s">
        <v>626</v>
      </c>
      <c r="E369" s="6" t="s">
        <v>1337</v>
      </c>
    </row>
    <row r="370" spans="1:5">
      <c r="A370" s="308">
        <v>1339</v>
      </c>
      <c r="B370" s="309" t="s">
        <v>1045</v>
      </c>
      <c r="C370" s="309" t="s">
        <v>353</v>
      </c>
      <c r="D370" s="6" t="s">
        <v>626</v>
      </c>
      <c r="E370" s="6" t="s">
        <v>1337</v>
      </c>
    </row>
    <row r="371" spans="1:5">
      <c r="A371" s="308">
        <v>1340</v>
      </c>
      <c r="B371" s="309" t="s">
        <v>1046</v>
      </c>
      <c r="C371" s="309" t="s">
        <v>354</v>
      </c>
      <c r="D371" s="6" t="s">
        <v>626</v>
      </c>
      <c r="E371" s="6" t="s">
        <v>1337</v>
      </c>
    </row>
    <row r="372" spans="1:5">
      <c r="A372" s="308">
        <v>1341</v>
      </c>
      <c r="B372" s="309" t="s">
        <v>1047</v>
      </c>
      <c r="C372" s="309" t="s">
        <v>355</v>
      </c>
      <c r="D372" s="6" t="s">
        <v>626</v>
      </c>
      <c r="E372" s="6" t="s">
        <v>1337</v>
      </c>
    </row>
    <row r="373" spans="1:5">
      <c r="A373" s="308">
        <v>1342</v>
      </c>
      <c r="B373" s="309" t="s">
        <v>1048</v>
      </c>
      <c r="C373" s="309" t="s">
        <v>356</v>
      </c>
      <c r="D373" s="6" t="s">
        <v>626</v>
      </c>
      <c r="E373" s="6" t="s">
        <v>1337</v>
      </c>
    </row>
    <row r="374" spans="1:5">
      <c r="A374" s="308">
        <v>1343</v>
      </c>
      <c r="B374" s="309" t="s">
        <v>1049</v>
      </c>
      <c r="C374" s="309" t="s">
        <v>357</v>
      </c>
      <c r="D374" s="6" t="s">
        <v>626</v>
      </c>
      <c r="E374" s="6" t="s">
        <v>1337</v>
      </c>
    </row>
    <row r="375" spans="1:5">
      <c r="A375" s="308">
        <v>1344</v>
      </c>
      <c r="B375" s="309" t="s">
        <v>1050</v>
      </c>
      <c r="C375" s="309" t="s">
        <v>358</v>
      </c>
      <c r="D375" s="6" t="s">
        <v>626</v>
      </c>
      <c r="E375" s="6" t="s">
        <v>1337</v>
      </c>
    </row>
    <row r="376" spans="1:5">
      <c r="A376" s="308">
        <v>1345</v>
      </c>
      <c r="B376" s="309" t="s">
        <v>1051</v>
      </c>
      <c r="C376" s="309" t="s">
        <v>359</v>
      </c>
      <c r="D376" s="6" t="s">
        <v>626</v>
      </c>
      <c r="E376" s="6" t="s">
        <v>1337</v>
      </c>
    </row>
    <row r="377" spans="1:5">
      <c r="A377" s="308">
        <v>1346</v>
      </c>
      <c r="B377" s="309" t="s">
        <v>1052</v>
      </c>
      <c r="C377" s="309" t="s">
        <v>360</v>
      </c>
      <c r="D377" s="6" t="s">
        <v>626</v>
      </c>
      <c r="E377" s="6" t="s">
        <v>1337</v>
      </c>
    </row>
    <row r="378" spans="1:5">
      <c r="A378" s="308">
        <v>1347</v>
      </c>
      <c r="B378" s="309" t="s">
        <v>1053</v>
      </c>
      <c r="C378" s="309" t="s">
        <v>361</v>
      </c>
      <c r="D378" s="6" t="s">
        <v>626</v>
      </c>
      <c r="E378" s="6" t="s">
        <v>1337</v>
      </c>
    </row>
    <row r="379" spans="1:5">
      <c r="A379" s="308">
        <v>1401</v>
      </c>
      <c r="B379" s="309" t="s">
        <v>1054</v>
      </c>
      <c r="C379" s="309" t="s">
        <v>362</v>
      </c>
      <c r="D379" s="6" t="s">
        <v>626</v>
      </c>
      <c r="E379" s="6" t="s">
        <v>1337</v>
      </c>
    </row>
    <row r="380" spans="1:5">
      <c r="A380" s="308">
        <v>1402</v>
      </c>
      <c r="B380" s="309" t="s">
        <v>1055</v>
      </c>
      <c r="C380" s="309" t="s">
        <v>363</v>
      </c>
      <c r="D380" s="6" t="s">
        <v>626</v>
      </c>
      <c r="E380" s="6" t="s">
        <v>1337</v>
      </c>
    </row>
    <row r="381" spans="1:5">
      <c r="A381" s="308">
        <v>1403</v>
      </c>
      <c r="B381" s="309" t="s">
        <v>1056</v>
      </c>
      <c r="C381" s="309" t="s">
        <v>1379</v>
      </c>
      <c r="D381" s="6" t="s">
        <v>626</v>
      </c>
      <c r="E381" s="6" t="s">
        <v>1337</v>
      </c>
    </row>
    <row r="382" spans="1:5">
      <c r="A382" s="308">
        <v>1404</v>
      </c>
      <c r="B382" s="309" t="s">
        <v>1057</v>
      </c>
      <c r="C382" s="309" t="s">
        <v>364</v>
      </c>
      <c r="D382" s="6" t="s">
        <v>626</v>
      </c>
      <c r="E382" s="6" t="s">
        <v>1337</v>
      </c>
    </row>
    <row r="383" spans="1:5">
      <c r="A383" s="308">
        <v>1405</v>
      </c>
      <c r="B383" s="309" t="s">
        <v>1058</v>
      </c>
      <c r="C383" s="309" t="s">
        <v>365</v>
      </c>
      <c r="D383" s="6" t="s">
        <v>626</v>
      </c>
      <c r="E383" s="6" t="s">
        <v>1337</v>
      </c>
    </row>
    <row r="384" spans="1:5">
      <c r="A384" s="308">
        <v>1406</v>
      </c>
      <c r="B384" s="309" t="s">
        <v>1059</v>
      </c>
      <c r="C384" s="309" t="s">
        <v>366</v>
      </c>
      <c r="D384" s="6" t="s">
        <v>626</v>
      </c>
      <c r="E384" s="6" t="s">
        <v>1337</v>
      </c>
    </row>
    <row r="385" spans="1:5">
      <c r="A385" s="308">
        <v>1407</v>
      </c>
      <c r="B385" s="309" t="s">
        <v>1060</v>
      </c>
      <c r="C385" s="309" t="s">
        <v>367</v>
      </c>
      <c r="D385" s="6" t="s">
        <v>626</v>
      </c>
      <c r="E385" s="6" t="s">
        <v>1337</v>
      </c>
    </row>
    <row r="386" spans="1:5">
      <c r="A386" s="308">
        <v>1408</v>
      </c>
      <c r="B386" s="309" t="s">
        <v>1061</v>
      </c>
      <c r="C386" s="309" t="s">
        <v>368</v>
      </c>
      <c r="D386" s="6" t="s">
        <v>626</v>
      </c>
      <c r="E386" s="6" t="s">
        <v>1337</v>
      </c>
    </row>
    <row r="387" spans="1:5">
      <c r="A387" s="308">
        <v>1409</v>
      </c>
      <c r="B387" s="309" t="s">
        <v>1062</v>
      </c>
      <c r="C387" s="309" t="s">
        <v>369</v>
      </c>
      <c r="D387" s="6" t="s">
        <v>626</v>
      </c>
      <c r="E387" s="6" t="s">
        <v>1337</v>
      </c>
    </row>
    <row r="388" spans="1:5">
      <c r="A388" s="308">
        <v>1410</v>
      </c>
      <c r="B388" s="309" t="s">
        <v>1063</v>
      </c>
      <c r="C388" s="309" t="s">
        <v>370</v>
      </c>
      <c r="D388" s="6" t="s">
        <v>626</v>
      </c>
      <c r="E388" s="6" t="s">
        <v>1337</v>
      </c>
    </row>
    <row r="389" spans="1:5">
      <c r="A389" s="308">
        <v>1411</v>
      </c>
      <c r="B389" s="309" t="s">
        <v>1064</v>
      </c>
      <c r="C389" s="309" t="s">
        <v>371</v>
      </c>
      <c r="D389" s="6" t="s">
        <v>626</v>
      </c>
      <c r="E389" s="6" t="s">
        <v>1337</v>
      </c>
    </row>
    <row r="390" spans="1:5">
      <c r="A390" s="308">
        <v>1412</v>
      </c>
      <c r="B390" s="309" t="s">
        <v>1065</v>
      </c>
      <c r="C390" s="309" t="s">
        <v>372</v>
      </c>
      <c r="D390" s="6" t="s">
        <v>626</v>
      </c>
      <c r="E390" s="6" t="s">
        <v>1337</v>
      </c>
    </row>
    <row r="391" spans="1:5">
      <c r="A391" s="308">
        <v>1413</v>
      </c>
      <c r="B391" s="309" t="s">
        <v>1037</v>
      </c>
      <c r="C391" s="309" t="s">
        <v>345</v>
      </c>
      <c r="D391" s="6" t="s">
        <v>626</v>
      </c>
      <c r="E391" s="6" t="s">
        <v>1337</v>
      </c>
    </row>
    <row r="392" spans="1:5">
      <c r="A392" s="308">
        <v>1414</v>
      </c>
      <c r="B392" s="309" t="s">
        <v>1066</v>
      </c>
      <c r="C392" s="309" t="s">
        <v>373</v>
      </c>
      <c r="D392" s="6" t="s">
        <v>626</v>
      </c>
      <c r="E392" s="6" t="s">
        <v>1337</v>
      </c>
    </row>
    <row r="393" spans="1:5">
      <c r="A393" s="308">
        <v>1415</v>
      </c>
      <c r="B393" s="309" t="s">
        <v>1067</v>
      </c>
      <c r="C393" s="309" t="s">
        <v>374</v>
      </c>
      <c r="D393" s="6" t="s">
        <v>626</v>
      </c>
      <c r="E393" s="6" t="s">
        <v>1337</v>
      </c>
    </row>
    <row r="394" spans="1:5">
      <c r="A394" s="308">
        <v>1416</v>
      </c>
      <c r="B394" s="309" t="s">
        <v>1068</v>
      </c>
      <c r="C394" s="309" t="s">
        <v>375</v>
      </c>
      <c r="D394" s="6" t="s">
        <v>626</v>
      </c>
      <c r="E394" s="6" t="s">
        <v>1337</v>
      </c>
    </row>
    <row r="395" spans="1:5">
      <c r="A395" s="308">
        <v>1417</v>
      </c>
      <c r="B395" s="309" t="s">
        <v>1069</v>
      </c>
      <c r="C395" s="309" t="s">
        <v>376</v>
      </c>
      <c r="D395" s="6" t="s">
        <v>626</v>
      </c>
      <c r="E395" s="6" t="s">
        <v>1337</v>
      </c>
    </row>
    <row r="396" spans="1:5">
      <c r="A396" s="308">
        <v>1418</v>
      </c>
      <c r="B396" s="309" t="s">
        <v>1070</v>
      </c>
      <c r="C396" s="309" t="s">
        <v>377</v>
      </c>
      <c r="D396" s="6" t="s">
        <v>626</v>
      </c>
      <c r="E396" s="6" t="s">
        <v>1337</v>
      </c>
    </row>
    <row r="397" spans="1:5">
      <c r="A397" s="308">
        <v>1419</v>
      </c>
      <c r="B397" s="309" t="s">
        <v>1071</v>
      </c>
      <c r="C397" s="309" t="s">
        <v>378</v>
      </c>
      <c r="D397" s="6" t="s">
        <v>626</v>
      </c>
      <c r="E397" s="6" t="s">
        <v>1337</v>
      </c>
    </row>
    <row r="398" spans="1:5">
      <c r="A398" s="308">
        <v>1420</v>
      </c>
      <c r="B398" s="309" t="s">
        <v>1072</v>
      </c>
      <c r="C398" s="309" t="s">
        <v>379</v>
      </c>
      <c r="D398" s="6" t="s">
        <v>626</v>
      </c>
      <c r="E398" s="6" t="s">
        <v>1337</v>
      </c>
    </row>
    <row r="399" spans="1:5">
      <c r="A399" s="308">
        <v>1421</v>
      </c>
      <c r="B399" s="309" t="s">
        <v>1073</v>
      </c>
      <c r="C399" s="309" t="s">
        <v>380</v>
      </c>
      <c r="D399" s="6" t="s">
        <v>626</v>
      </c>
      <c r="E399" s="6" t="s">
        <v>1337</v>
      </c>
    </row>
    <row r="400" spans="1:5">
      <c r="A400" s="308">
        <v>1422</v>
      </c>
      <c r="B400" s="309" t="s">
        <v>1074</v>
      </c>
      <c r="C400" s="309" t="s">
        <v>381</v>
      </c>
      <c r="D400" s="6" t="s">
        <v>626</v>
      </c>
      <c r="E400" s="6" t="s">
        <v>1337</v>
      </c>
    </row>
    <row r="401" spans="1:5">
      <c r="A401" s="308">
        <v>1423</v>
      </c>
      <c r="B401" s="309" t="s">
        <v>1075</v>
      </c>
      <c r="C401" s="309" t="s">
        <v>382</v>
      </c>
      <c r="D401" s="6" t="s">
        <v>626</v>
      </c>
      <c r="E401" s="6" t="s">
        <v>1337</v>
      </c>
    </row>
    <row r="402" spans="1:5">
      <c r="A402" s="308">
        <v>1424</v>
      </c>
      <c r="B402" s="309" t="s">
        <v>1076</v>
      </c>
      <c r="C402" s="309" t="s">
        <v>383</v>
      </c>
      <c r="D402" s="6" t="s">
        <v>626</v>
      </c>
      <c r="E402" s="6" t="s">
        <v>1337</v>
      </c>
    </row>
    <row r="403" spans="1:5">
      <c r="A403" s="308">
        <v>1425</v>
      </c>
      <c r="B403" s="309" t="s">
        <v>1077</v>
      </c>
      <c r="C403" s="309" t="s">
        <v>384</v>
      </c>
      <c r="D403" s="6" t="s">
        <v>626</v>
      </c>
      <c r="E403" s="6" t="s">
        <v>1337</v>
      </c>
    </row>
    <row r="404" spans="1:5">
      <c r="A404" s="308">
        <v>1426</v>
      </c>
      <c r="B404" s="309" t="s">
        <v>1078</v>
      </c>
      <c r="C404" s="309" t="s">
        <v>385</v>
      </c>
      <c r="D404" s="6" t="s">
        <v>626</v>
      </c>
      <c r="E404" s="6" t="s">
        <v>1337</v>
      </c>
    </row>
    <row r="405" spans="1:5">
      <c r="A405" s="308">
        <v>1427</v>
      </c>
      <c r="B405" s="309" t="s">
        <v>1079</v>
      </c>
      <c r="C405" s="309" t="s">
        <v>386</v>
      </c>
      <c r="D405" s="6" t="s">
        <v>626</v>
      </c>
      <c r="E405" s="6" t="s">
        <v>1337</v>
      </c>
    </row>
    <row r="406" spans="1:5">
      <c r="A406" s="308">
        <v>1428</v>
      </c>
      <c r="B406" s="309" t="s">
        <v>1080</v>
      </c>
      <c r="C406" s="309" t="s">
        <v>1380</v>
      </c>
      <c r="D406" s="6" t="s">
        <v>626</v>
      </c>
      <c r="E406" s="6" t="s">
        <v>1337</v>
      </c>
    </row>
    <row r="407" spans="1:5">
      <c r="A407" s="308">
        <v>1429</v>
      </c>
      <c r="B407" s="309" t="s">
        <v>1081</v>
      </c>
      <c r="C407" s="309" t="s">
        <v>387</v>
      </c>
      <c r="D407" s="6" t="s">
        <v>626</v>
      </c>
      <c r="E407" s="6" t="s">
        <v>1337</v>
      </c>
    </row>
    <row r="408" spans="1:5">
      <c r="A408" s="308">
        <v>1430</v>
      </c>
      <c r="B408" s="309" t="s">
        <v>1082</v>
      </c>
      <c r="C408" s="309" t="s">
        <v>388</v>
      </c>
      <c r="D408" s="6" t="s">
        <v>626</v>
      </c>
      <c r="E408" s="6" t="s">
        <v>1337</v>
      </c>
    </row>
    <row r="409" spans="1:5">
      <c r="A409" s="308">
        <v>1431</v>
      </c>
      <c r="B409" s="309" t="s">
        <v>1083</v>
      </c>
      <c r="C409" s="309" t="s">
        <v>389</v>
      </c>
      <c r="D409" s="6" t="s">
        <v>626</v>
      </c>
      <c r="E409" s="6" t="s">
        <v>1337</v>
      </c>
    </row>
    <row r="410" spans="1:5">
      <c r="A410" s="308">
        <v>1432</v>
      </c>
      <c r="B410" s="309" t="s">
        <v>1084</v>
      </c>
      <c r="C410" s="309" t="s">
        <v>390</v>
      </c>
      <c r="D410" s="6" t="s">
        <v>626</v>
      </c>
      <c r="E410" s="6" t="s">
        <v>1337</v>
      </c>
    </row>
    <row r="411" spans="1:5">
      <c r="A411" s="308">
        <v>1434</v>
      </c>
      <c r="B411" s="309" t="s">
        <v>1085</v>
      </c>
      <c r="C411" s="309" t="s">
        <v>391</v>
      </c>
      <c r="D411" s="6" t="s">
        <v>626</v>
      </c>
      <c r="E411" s="6" t="s">
        <v>1337</v>
      </c>
    </row>
    <row r="412" spans="1:5">
      <c r="A412" s="308">
        <v>1435</v>
      </c>
      <c r="B412" s="309" t="s">
        <v>1086</v>
      </c>
      <c r="C412" s="309" t="s">
        <v>392</v>
      </c>
      <c r="D412" s="6" t="s">
        <v>626</v>
      </c>
      <c r="E412" s="6" t="s">
        <v>1337</v>
      </c>
    </row>
    <row r="413" spans="1:5">
      <c r="A413" s="308">
        <v>1501</v>
      </c>
      <c r="B413" s="309" t="s">
        <v>1087</v>
      </c>
      <c r="C413" s="309" t="s">
        <v>393</v>
      </c>
      <c r="D413" s="6" t="s">
        <v>626</v>
      </c>
      <c r="E413" s="6" t="s">
        <v>1337</v>
      </c>
    </row>
    <row r="414" spans="1:5">
      <c r="A414" s="308">
        <v>1502</v>
      </c>
      <c r="B414" s="309" t="s">
        <v>1088</v>
      </c>
      <c r="C414" s="309" t="s">
        <v>394</v>
      </c>
      <c r="D414" s="6" t="s">
        <v>626</v>
      </c>
      <c r="E414" s="6" t="s">
        <v>1337</v>
      </c>
    </row>
    <row r="415" spans="1:5">
      <c r="A415" s="308">
        <v>1503</v>
      </c>
      <c r="B415" s="309" t="s">
        <v>1089</v>
      </c>
      <c r="C415" s="309" t="s">
        <v>395</v>
      </c>
      <c r="D415" s="6" t="s">
        <v>626</v>
      </c>
      <c r="E415" s="6" t="s">
        <v>1337</v>
      </c>
    </row>
    <row r="416" spans="1:5">
      <c r="A416" s="308">
        <v>1504</v>
      </c>
      <c r="B416" s="309" t="s">
        <v>1090</v>
      </c>
      <c r="C416" s="309" t="s">
        <v>396</v>
      </c>
      <c r="D416" s="6" t="s">
        <v>626</v>
      </c>
      <c r="E416" s="6" t="s">
        <v>1337</v>
      </c>
    </row>
    <row r="417" spans="1:5">
      <c r="A417" s="308">
        <v>1505</v>
      </c>
      <c r="B417" s="309" t="s">
        <v>1091</v>
      </c>
      <c r="C417" s="309" t="s">
        <v>397</v>
      </c>
      <c r="D417" s="6" t="s">
        <v>626</v>
      </c>
      <c r="E417" s="6" t="s">
        <v>1337</v>
      </c>
    </row>
    <row r="418" spans="1:5">
      <c r="A418" s="308">
        <v>1506</v>
      </c>
      <c r="B418" s="309" t="s">
        <v>1092</v>
      </c>
      <c r="C418" s="309" t="s">
        <v>398</v>
      </c>
      <c r="D418" s="6" t="s">
        <v>626</v>
      </c>
      <c r="E418" s="6" t="s">
        <v>1337</v>
      </c>
    </row>
    <row r="419" spans="1:5">
      <c r="A419" s="308">
        <v>1507</v>
      </c>
      <c r="B419" s="309" t="s">
        <v>1093</v>
      </c>
      <c r="C419" s="309" t="s">
        <v>399</v>
      </c>
      <c r="D419" s="6" t="s">
        <v>626</v>
      </c>
      <c r="E419" s="6" t="s">
        <v>1337</v>
      </c>
    </row>
    <row r="420" spans="1:5">
      <c r="A420" s="308">
        <v>1508</v>
      </c>
      <c r="B420" s="309" t="s">
        <v>1094</v>
      </c>
      <c r="C420" s="309" t="s">
        <v>400</v>
      </c>
      <c r="D420" s="6" t="s">
        <v>626</v>
      </c>
      <c r="E420" s="6" t="s">
        <v>1337</v>
      </c>
    </row>
    <row r="421" spans="1:5">
      <c r="A421" s="308">
        <v>1509</v>
      </c>
      <c r="B421" s="309" t="s">
        <v>1095</v>
      </c>
      <c r="C421" s="309" t="s">
        <v>401</v>
      </c>
      <c r="D421" s="6" t="s">
        <v>626</v>
      </c>
      <c r="E421" s="6" t="s">
        <v>1337</v>
      </c>
    </row>
    <row r="422" spans="1:5">
      <c r="A422" s="308">
        <v>1510</v>
      </c>
      <c r="B422" s="309" t="s">
        <v>1096</v>
      </c>
      <c r="C422" s="309" t="s">
        <v>402</v>
      </c>
      <c r="D422" s="6" t="s">
        <v>626</v>
      </c>
      <c r="E422" s="6" t="s">
        <v>1337</v>
      </c>
    </row>
    <row r="423" spans="1:5">
      <c r="A423" s="308">
        <v>1511</v>
      </c>
      <c r="B423" s="309" t="s">
        <v>1097</v>
      </c>
      <c r="C423" s="309" t="s">
        <v>403</v>
      </c>
      <c r="D423" s="6" t="s">
        <v>626</v>
      </c>
      <c r="E423" s="6" t="s">
        <v>1337</v>
      </c>
    </row>
    <row r="424" spans="1:5">
      <c r="A424" s="308">
        <v>1512</v>
      </c>
      <c r="B424" s="309" t="s">
        <v>1098</v>
      </c>
      <c r="C424" s="309" t="s">
        <v>404</v>
      </c>
      <c r="D424" s="6" t="s">
        <v>626</v>
      </c>
      <c r="E424" s="6" t="s">
        <v>1337</v>
      </c>
    </row>
    <row r="425" spans="1:5">
      <c r="A425" s="308">
        <v>1513</v>
      </c>
      <c r="B425" s="309" t="s">
        <v>1099</v>
      </c>
      <c r="C425" s="309" t="s">
        <v>405</v>
      </c>
      <c r="D425" s="6" t="s">
        <v>626</v>
      </c>
      <c r="E425" s="6" t="s">
        <v>1337</v>
      </c>
    </row>
    <row r="426" spans="1:5">
      <c r="A426" s="308">
        <v>1514</v>
      </c>
      <c r="B426" s="309" t="s">
        <v>1100</v>
      </c>
      <c r="C426" s="309" t="s">
        <v>406</v>
      </c>
      <c r="D426" s="6" t="s">
        <v>626</v>
      </c>
      <c r="E426" s="6" t="s">
        <v>1337</v>
      </c>
    </row>
    <row r="427" spans="1:5">
      <c r="A427" s="308">
        <v>1515</v>
      </c>
      <c r="B427" s="309" t="s">
        <v>1101</v>
      </c>
      <c r="C427" s="309" t="s">
        <v>407</v>
      </c>
      <c r="D427" s="6" t="s">
        <v>626</v>
      </c>
      <c r="E427" s="6" t="s">
        <v>1337</v>
      </c>
    </row>
    <row r="428" spans="1:5">
      <c r="A428" s="308">
        <v>1516</v>
      </c>
      <c r="B428" s="309" t="s">
        <v>1102</v>
      </c>
      <c r="C428" s="309" t="s">
        <v>408</v>
      </c>
      <c r="D428" s="6" t="s">
        <v>626</v>
      </c>
      <c r="E428" s="6" t="s">
        <v>1337</v>
      </c>
    </row>
    <row r="429" spans="1:5">
      <c r="A429" s="308">
        <v>1517</v>
      </c>
      <c r="B429" s="309" t="s">
        <v>1103</v>
      </c>
      <c r="C429" s="309" t="s">
        <v>409</v>
      </c>
      <c r="D429" s="6" t="s">
        <v>626</v>
      </c>
      <c r="E429" s="6" t="s">
        <v>1337</v>
      </c>
    </row>
    <row r="430" spans="1:5">
      <c r="A430" s="308">
        <v>1518</v>
      </c>
      <c r="B430" s="309" t="s">
        <v>1104</v>
      </c>
      <c r="C430" s="309" t="s">
        <v>410</v>
      </c>
      <c r="D430" s="6" t="s">
        <v>626</v>
      </c>
      <c r="E430" s="6" t="s">
        <v>1337</v>
      </c>
    </row>
    <row r="431" spans="1:5">
      <c r="A431" s="308">
        <v>1519</v>
      </c>
      <c r="B431" s="309" t="s">
        <v>1105</v>
      </c>
      <c r="C431" s="309" t="s">
        <v>411</v>
      </c>
      <c r="D431" s="6" t="s">
        <v>626</v>
      </c>
      <c r="E431" s="6" t="s">
        <v>1337</v>
      </c>
    </row>
    <row r="432" spans="1:5">
      <c r="A432" s="308">
        <v>1520</v>
      </c>
      <c r="B432" s="309" t="s">
        <v>1106</v>
      </c>
      <c r="C432" s="309" t="s">
        <v>412</v>
      </c>
      <c r="D432" s="6" t="s">
        <v>626</v>
      </c>
      <c r="E432" s="6" t="s">
        <v>1337</v>
      </c>
    </row>
    <row r="433" spans="1:5">
      <c r="A433" s="308">
        <v>1521</v>
      </c>
      <c r="B433" s="309" t="s">
        <v>1107</v>
      </c>
      <c r="C433" s="309" t="s">
        <v>413</v>
      </c>
      <c r="D433" s="6" t="s">
        <v>626</v>
      </c>
      <c r="E433" s="6" t="s">
        <v>1337</v>
      </c>
    </row>
    <row r="434" spans="1:5">
      <c r="A434" s="308">
        <v>1522</v>
      </c>
      <c r="B434" s="309" t="s">
        <v>1108</v>
      </c>
      <c r="C434" s="309" t="s">
        <v>414</v>
      </c>
      <c r="D434" s="6" t="s">
        <v>626</v>
      </c>
      <c r="E434" s="6" t="s">
        <v>1337</v>
      </c>
    </row>
    <row r="435" spans="1:5">
      <c r="A435" s="308">
        <v>1523</v>
      </c>
      <c r="B435" s="309" t="s">
        <v>1109</v>
      </c>
      <c r="C435" s="309" t="s">
        <v>415</v>
      </c>
      <c r="D435" s="6" t="s">
        <v>626</v>
      </c>
      <c r="E435" s="6" t="s">
        <v>1337</v>
      </c>
    </row>
    <row r="436" spans="1:5">
      <c r="A436" s="308">
        <v>1524</v>
      </c>
      <c r="B436" s="309" t="s">
        <v>1110</v>
      </c>
      <c r="C436" s="309" t="s">
        <v>416</v>
      </c>
      <c r="D436" s="6" t="s">
        <v>626</v>
      </c>
      <c r="E436" s="6" t="s">
        <v>1337</v>
      </c>
    </row>
    <row r="437" spans="1:5">
      <c r="A437" s="308">
        <v>1525</v>
      </c>
      <c r="B437" s="309" t="s">
        <v>1111</v>
      </c>
      <c r="C437" s="309" t="s">
        <v>417</v>
      </c>
      <c r="D437" s="6" t="s">
        <v>626</v>
      </c>
      <c r="E437" s="6" t="s">
        <v>1337</v>
      </c>
    </row>
    <row r="438" spans="1:5">
      <c r="A438" s="308">
        <v>1526</v>
      </c>
      <c r="B438" s="309" t="s">
        <v>1112</v>
      </c>
      <c r="C438" s="309" t="s">
        <v>418</v>
      </c>
      <c r="D438" s="6" t="s">
        <v>626</v>
      </c>
      <c r="E438" s="6" t="s">
        <v>1337</v>
      </c>
    </row>
    <row r="439" spans="1:5">
      <c r="A439" s="308">
        <v>1527</v>
      </c>
      <c r="B439" s="309" t="s">
        <v>1113</v>
      </c>
      <c r="C439" s="309" t="s">
        <v>419</v>
      </c>
      <c r="D439" s="6" t="s">
        <v>626</v>
      </c>
      <c r="E439" s="6" t="s">
        <v>1337</v>
      </c>
    </row>
    <row r="440" spans="1:5">
      <c r="A440" s="308">
        <v>1528</v>
      </c>
      <c r="B440" s="309" t="s">
        <v>1114</v>
      </c>
      <c r="C440" s="309" t="s">
        <v>420</v>
      </c>
      <c r="D440" s="6" t="s">
        <v>626</v>
      </c>
      <c r="E440" s="6" t="s">
        <v>1337</v>
      </c>
    </row>
    <row r="441" spans="1:5">
      <c r="A441" s="308">
        <v>1529</v>
      </c>
      <c r="B441" s="309" t="s">
        <v>1115</v>
      </c>
      <c r="C441" s="309" t="s">
        <v>421</v>
      </c>
      <c r="D441" s="6" t="s">
        <v>626</v>
      </c>
      <c r="E441" s="6" t="s">
        <v>1337</v>
      </c>
    </row>
    <row r="442" spans="1:5">
      <c r="A442" s="308">
        <v>1530</v>
      </c>
      <c r="B442" s="309" t="s">
        <v>1116</v>
      </c>
      <c r="C442" s="309" t="s">
        <v>422</v>
      </c>
      <c r="D442" s="6" t="s">
        <v>626</v>
      </c>
      <c r="E442" s="6" t="s">
        <v>1337</v>
      </c>
    </row>
    <row r="443" spans="1:5">
      <c r="A443" s="308">
        <v>1531</v>
      </c>
      <c r="B443" s="309" t="s">
        <v>1117</v>
      </c>
      <c r="C443" s="309" t="s">
        <v>423</v>
      </c>
      <c r="D443" s="6" t="s">
        <v>626</v>
      </c>
      <c r="E443" s="6" t="s">
        <v>1337</v>
      </c>
    </row>
    <row r="444" spans="1:5">
      <c r="A444" s="308">
        <v>1532</v>
      </c>
      <c r="B444" s="309" t="s">
        <v>1118</v>
      </c>
      <c r="C444" s="309" t="s">
        <v>424</v>
      </c>
      <c r="D444" s="6" t="s">
        <v>626</v>
      </c>
      <c r="E444" s="6" t="s">
        <v>1337</v>
      </c>
    </row>
    <row r="445" spans="1:5">
      <c r="A445" s="308">
        <v>1533</v>
      </c>
      <c r="B445" s="309" t="s">
        <v>1119</v>
      </c>
      <c r="C445" s="309" t="s">
        <v>425</v>
      </c>
      <c r="D445" s="6" t="s">
        <v>626</v>
      </c>
      <c r="E445" s="6" t="s">
        <v>1337</v>
      </c>
    </row>
    <row r="446" spans="1:5">
      <c r="A446" s="308">
        <v>1534</v>
      </c>
      <c r="B446" s="309" t="s">
        <v>1120</v>
      </c>
      <c r="C446" s="309" t="s">
        <v>426</v>
      </c>
      <c r="D446" s="6" t="s">
        <v>626</v>
      </c>
      <c r="E446" s="6" t="s">
        <v>1337</v>
      </c>
    </row>
    <row r="447" spans="1:5">
      <c r="A447" s="308">
        <v>1535</v>
      </c>
      <c r="B447" s="309" t="s">
        <v>1121</v>
      </c>
      <c r="C447" s="309" t="s">
        <v>427</v>
      </c>
      <c r="D447" s="6" t="s">
        <v>626</v>
      </c>
      <c r="E447" s="6" t="s">
        <v>1337</v>
      </c>
    </row>
    <row r="448" spans="1:5">
      <c r="A448" s="308">
        <v>1536</v>
      </c>
      <c r="B448" s="309" t="s">
        <v>1122</v>
      </c>
      <c r="C448" s="309" t="s">
        <v>428</v>
      </c>
      <c r="D448" s="6" t="s">
        <v>626</v>
      </c>
      <c r="E448" s="6" t="s">
        <v>1337</v>
      </c>
    </row>
    <row r="449" spans="1:5">
      <c r="A449" s="308">
        <v>1537</v>
      </c>
      <c r="B449" s="309" t="s">
        <v>1123</v>
      </c>
      <c r="C449" s="309" t="s">
        <v>429</v>
      </c>
      <c r="D449" s="6" t="s">
        <v>626</v>
      </c>
      <c r="E449" s="6" t="s">
        <v>1337</v>
      </c>
    </row>
    <row r="450" spans="1:5">
      <c r="A450" s="308">
        <v>1538</v>
      </c>
      <c r="B450" s="309" t="s">
        <v>1124</v>
      </c>
      <c r="C450" s="309" t="s">
        <v>430</v>
      </c>
      <c r="D450" s="6" t="s">
        <v>626</v>
      </c>
      <c r="E450" s="6" t="s">
        <v>1337</v>
      </c>
    </row>
    <row r="451" spans="1:5">
      <c r="A451" s="308">
        <v>1539</v>
      </c>
      <c r="B451" s="309" t="s">
        <v>1125</v>
      </c>
      <c r="C451" s="309" t="s">
        <v>431</v>
      </c>
      <c r="D451" s="6" t="s">
        <v>626</v>
      </c>
      <c r="E451" s="6" t="s">
        <v>1337</v>
      </c>
    </row>
    <row r="452" spans="1:5">
      <c r="A452" s="308">
        <v>1540</v>
      </c>
      <c r="B452" s="309" t="s">
        <v>1126</v>
      </c>
      <c r="C452" s="309" t="s">
        <v>1250</v>
      </c>
      <c r="D452" s="6" t="s">
        <v>626</v>
      </c>
      <c r="E452" s="6" t="s">
        <v>1337</v>
      </c>
    </row>
    <row r="453" spans="1:5">
      <c r="A453" s="308">
        <v>1601</v>
      </c>
      <c r="B453" s="309" t="s">
        <v>1127</v>
      </c>
      <c r="C453" s="309" t="s">
        <v>432</v>
      </c>
      <c r="D453" s="6" t="s">
        <v>626</v>
      </c>
      <c r="E453" s="6" t="s">
        <v>1337</v>
      </c>
    </row>
    <row r="454" spans="1:5">
      <c r="A454" s="308">
        <v>1602</v>
      </c>
      <c r="B454" s="309" t="s">
        <v>1128</v>
      </c>
      <c r="C454" s="309" t="s">
        <v>433</v>
      </c>
      <c r="D454" s="6" t="s">
        <v>626</v>
      </c>
      <c r="E454" s="6" t="s">
        <v>1337</v>
      </c>
    </row>
    <row r="455" spans="1:5">
      <c r="A455" s="308">
        <v>1603</v>
      </c>
      <c r="B455" s="309" t="s">
        <v>1129</v>
      </c>
      <c r="C455" s="309" t="s">
        <v>434</v>
      </c>
      <c r="D455" s="6" t="s">
        <v>626</v>
      </c>
      <c r="E455" s="6" t="s">
        <v>1337</v>
      </c>
    </row>
    <row r="456" spans="1:5">
      <c r="A456" s="308">
        <v>1604</v>
      </c>
      <c r="B456" s="309" t="s">
        <v>1130</v>
      </c>
      <c r="C456" s="309" t="s">
        <v>435</v>
      </c>
      <c r="D456" s="6" t="s">
        <v>626</v>
      </c>
      <c r="E456" s="6" t="s">
        <v>1337</v>
      </c>
    </row>
    <row r="457" spans="1:5">
      <c r="A457" s="308">
        <v>1605</v>
      </c>
      <c r="B457" s="309" t="s">
        <v>1131</v>
      </c>
      <c r="C457" s="309" t="s">
        <v>436</v>
      </c>
      <c r="D457" s="6" t="s">
        <v>626</v>
      </c>
      <c r="E457" s="6" t="s">
        <v>1337</v>
      </c>
    </row>
    <row r="458" spans="1:5">
      <c r="A458" s="308">
        <v>1606</v>
      </c>
      <c r="B458" s="309" t="s">
        <v>1132</v>
      </c>
      <c r="C458" s="309" t="s">
        <v>437</v>
      </c>
      <c r="D458" s="6" t="s">
        <v>626</v>
      </c>
      <c r="E458" s="6" t="s">
        <v>1337</v>
      </c>
    </row>
    <row r="459" spans="1:5">
      <c r="A459" s="308">
        <v>1607</v>
      </c>
      <c r="B459" s="309" t="s">
        <v>1133</v>
      </c>
      <c r="C459" s="309" t="s">
        <v>438</v>
      </c>
      <c r="D459" s="6" t="s">
        <v>626</v>
      </c>
      <c r="E459" s="6" t="s">
        <v>1337</v>
      </c>
    </row>
    <row r="460" spans="1:5">
      <c r="A460" s="308">
        <v>1608</v>
      </c>
      <c r="B460" s="309" t="s">
        <v>1134</v>
      </c>
      <c r="C460" s="309" t="s">
        <v>439</v>
      </c>
      <c r="D460" s="6" t="s">
        <v>626</v>
      </c>
      <c r="E460" s="6" t="s">
        <v>1337</v>
      </c>
    </row>
    <row r="461" spans="1:5">
      <c r="A461" s="308">
        <v>1609</v>
      </c>
      <c r="B461" s="309" t="s">
        <v>1135</v>
      </c>
      <c r="C461" s="309" t="s">
        <v>440</v>
      </c>
      <c r="D461" s="6" t="s">
        <v>626</v>
      </c>
      <c r="E461" s="6" t="s">
        <v>1337</v>
      </c>
    </row>
    <row r="462" spans="1:5">
      <c r="A462" s="308">
        <v>1610</v>
      </c>
      <c r="B462" s="309" t="s">
        <v>1136</v>
      </c>
      <c r="C462" s="309" t="s">
        <v>1381</v>
      </c>
      <c r="D462" s="6" t="s">
        <v>626</v>
      </c>
      <c r="E462" s="6" t="s">
        <v>1337</v>
      </c>
    </row>
    <row r="463" spans="1:5">
      <c r="A463" s="308">
        <v>1611</v>
      </c>
      <c r="B463" s="309" t="s">
        <v>1137</v>
      </c>
      <c r="C463" s="309" t="s">
        <v>441</v>
      </c>
      <c r="D463" s="6" t="s">
        <v>626</v>
      </c>
      <c r="E463" s="6" t="s">
        <v>1337</v>
      </c>
    </row>
    <row r="464" spans="1:5">
      <c r="A464" s="308">
        <v>1701</v>
      </c>
      <c r="B464" s="309" t="s">
        <v>1138</v>
      </c>
      <c r="C464" s="309" t="s">
        <v>1382</v>
      </c>
      <c r="D464" s="6" t="s">
        <v>626</v>
      </c>
      <c r="E464" s="6" t="s">
        <v>1337</v>
      </c>
    </row>
    <row r="465" spans="1:5">
      <c r="A465" s="308">
        <v>1702</v>
      </c>
      <c r="B465" s="309" t="s">
        <v>1139</v>
      </c>
      <c r="C465" s="309" t="s">
        <v>442</v>
      </c>
      <c r="D465" s="6" t="s">
        <v>626</v>
      </c>
      <c r="E465" s="6" t="s">
        <v>1337</v>
      </c>
    </row>
    <row r="466" spans="1:5">
      <c r="A466" s="308">
        <v>1703</v>
      </c>
      <c r="B466" s="309" t="s">
        <v>1140</v>
      </c>
      <c r="C466" s="309" t="s">
        <v>443</v>
      </c>
      <c r="D466" s="6" t="s">
        <v>626</v>
      </c>
      <c r="E466" s="6" t="s">
        <v>1337</v>
      </c>
    </row>
    <row r="467" spans="1:5">
      <c r="A467" s="308">
        <v>1704</v>
      </c>
      <c r="B467" s="309" t="s">
        <v>1141</v>
      </c>
      <c r="C467" s="309" t="s">
        <v>1383</v>
      </c>
      <c r="D467" s="6" t="s">
        <v>626</v>
      </c>
      <c r="E467" s="6" t="s">
        <v>1337</v>
      </c>
    </row>
    <row r="468" spans="1:5">
      <c r="A468" s="308">
        <v>1705</v>
      </c>
      <c r="B468" s="309" t="s">
        <v>1142</v>
      </c>
      <c r="C468" s="309" t="s">
        <v>1384</v>
      </c>
      <c r="D468" s="6" t="s">
        <v>626</v>
      </c>
      <c r="E468" s="6" t="s">
        <v>1337</v>
      </c>
    </row>
    <row r="469" spans="1:5">
      <c r="A469" s="308">
        <v>1706</v>
      </c>
      <c r="B469" s="309" t="s">
        <v>1143</v>
      </c>
      <c r="C469" s="309" t="s">
        <v>444</v>
      </c>
      <c r="D469" s="6" t="s">
        <v>626</v>
      </c>
      <c r="E469" s="6" t="s">
        <v>1337</v>
      </c>
    </row>
    <row r="470" spans="1:5">
      <c r="A470" s="308">
        <v>1707</v>
      </c>
      <c r="B470" s="309" t="s">
        <v>1144</v>
      </c>
      <c r="C470" s="309" t="s">
        <v>445</v>
      </c>
      <c r="D470" s="6" t="s">
        <v>626</v>
      </c>
      <c r="E470" s="6" t="s">
        <v>1337</v>
      </c>
    </row>
    <row r="471" spans="1:5">
      <c r="A471" s="308">
        <v>1708</v>
      </c>
      <c r="B471" s="309" t="s">
        <v>1145</v>
      </c>
      <c r="C471" s="309" t="s">
        <v>446</v>
      </c>
      <c r="D471" s="6" t="s">
        <v>626</v>
      </c>
      <c r="E471" s="6" t="s">
        <v>1337</v>
      </c>
    </row>
    <row r="472" spans="1:5">
      <c r="A472" s="308">
        <v>1709</v>
      </c>
      <c r="B472" s="309" t="s">
        <v>1146</v>
      </c>
      <c r="C472" s="309" t="s">
        <v>447</v>
      </c>
      <c r="D472" s="6" t="s">
        <v>626</v>
      </c>
      <c r="E472" s="6" t="s">
        <v>1337</v>
      </c>
    </row>
    <row r="473" spans="1:5">
      <c r="A473" s="308">
        <v>1710</v>
      </c>
      <c r="B473" s="309" t="s">
        <v>1147</v>
      </c>
      <c r="C473" s="309" t="s">
        <v>448</v>
      </c>
      <c r="D473" s="6" t="s">
        <v>626</v>
      </c>
      <c r="E473" s="6" t="s">
        <v>1337</v>
      </c>
    </row>
    <row r="474" spans="1:5">
      <c r="A474" s="308">
        <v>1711</v>
      </c>
      <c r="B474" s="309" t="s">
        <v>1148</v>
      </c>
      <c r="C474" s="309" t="s">
        <v>449</v>
      </c>
      <c r="D474" s="6" t="s">
        <v>626</v>
      </c>
      <c r="E474" s="6" t="s">
        <v>1337</v>
      </c>
    </row>
    <row r="475" spans="1:5">
      <c r="A475" s="308">
        <v>1712</v>
      </c>
      <c r="B475" s="309" t="s">
        <v>1149</v>
      </c>
      <c r="C475" s="309" t="s">
        <v>450</v>
      </c>
      <c r="D475" s="6" t="s">
        <v>626</v>
      </c>
      <c r="E475" s="6" t="s">
        <v>1337</v>
      </c>
    </row>
    <row r="476" spans="1:5">
      <c r="A476" s="308">
        <v>1713</v>
      </c>
      <c r="B476" s="309" t="s">
        <v>1150</v>
      </c>
      <c r="C476" s="309" t="s">
        <v>451</v>
      </c>
      <c r="D476" s="6" t="s">
        <v>626</v>
      </c>
      <c r="E476" s="6" t="s">
        <v>1337</v>
      </c>
    </row>
    <row r="477" spans="1:5">
      <c r="A477" s="308">
        <v>1714</v>
      </c>
      <c r="B477" s="309" t="s">
        <v>1151</v>
      </c>
      <c r="C477" s="309" t="s">
        <v>452</v>
      </c>
      <c r="D477" s="6" t="s">
        <v>626</v>
      </c>
      <c r="E477" s="6" t="s">
        <v>1337</v>
      </c>
    </row>
    <row r="478" spans="1:5">
      <c r="A478" s="308">
        <v>1715</v>
      </c>
      <c r="B478" s="309" t="s">
        <v>1152</v>
      </c>
      <c r="C478" s="309" t="s">
        <v>453</v>
      </c>
      <c r="D478" s="6" t="s">
        <v>626</v>
      </c>
      <c r="E478" s="6" t="s">
        <v>1337</v>
      </c>
    </row>
    <row r="479" spans="1:5">
      <c r="A479" s="308">
        <v>1716</v>
      </c>
      <c r="B479" s="309" t="s">
        <v>1153</v>
      </c>
      <c r="C479" s="309" t="s">
        <v>454</v>
      </c>
      <c r="D479" s="6" t="s">
        <v>626</v>
      </c>
      <c r="E479" s="6" t="s">
        <v>1337</v>
      </c>
    </row>
    <row r="480" spans="1:5">
      <c r="A480" s="308">
        <v>1717</v>
      </c>
      <c r="B480" s="309" t="s">
        <v>1154</v>
      </c>
      <c r="C480" s="309" t="s">
        <v>455</v>
      </c>
      <c r="D480" s="6" t="s">
        <v>626</v>
      </c>
      <c r="E480" s="6" t="s">
        <v>1337</v>
      </c>
    </row>
    <row r="481" spans="1:5">
      <c r="A481" s="308">
        <v>1718</v>
      </c>
      <c r="B481" s="309" t="s">
        <v>1155</v>
      </c>
      <c r="C481" s="309" t="s">
        <v>456</v>
      </c>
      <c r="D481" s="6" t="s">
        <v>626</v>
      </c>
      <c r="E481" s="6" t="s">
        <v>1337</v>
      </c>
    </row>
    <row r="482" spans="1:5">
      <c r="A482" s="308">
        <v>1720</v>
      </c>
      <c r="B482" s="309" t="s">
        <v>1156</v>
      </c>
      <c r="C482" s="309" t="s">
        <v>457</v>
      </c>
      <c r="D482" s="6" t="s">
        <v>626</v>
      </c>
      <c r="E482" s="6" t="s">
        <v>1337</v>
      </c>
    </row>
    <row r="483" spans="1:5">
      <c r="A483" s="308">
        <v>1721</v>
      </c>
      <c r="B483" s="309" t="s">
        <v>1157</v>
      </c>
      <c r="C483" s="309" t="s">
        <v>458</v>
      </c>
      <c r="D483" s="6" t="s">
        <v>626</v>
      </c>
      <c r="E483" s="6" t="s">
        <v>1337</v>
      </c>
    </row>
    <row r="484" spans="1:5">
      <c r="A484" s="308">
        <v>1722</v>
      </c>
      <c r="B484" s="309" t="s">
        <v>1158</v>
      </c>
      <c r="C484" s="309" t="s">
        <v>459</v>
      </c>
      <c r="D484" s="6" t="s">
        <v>626</v>
      </c>
      <c r="E484" s="6" t="s">
        <v>1337</v>
      </c>
    </row>
    <row r="485" spans="1:5">
      <c r="A485" s="308">
        <v>1723</v>
      </c>
      <c r="B485" s="309" t="s">
        <v>1159</v>
      </c>
      <c r="C485" s="309" t="s">
        <v>460</v>
      </c>
      <c r="D485" s="6" t="s">
        <v>626</v>
      </c>
      <c r="E485" s="6" t="s">
        <v>1337</v>
      </c>
    </row>
    <row r="486" spans="1:5">
      <c r="A486" s="308">
        <v>1724</v>
      </c>
      <c r="B486" s="309" t="s">
        <v>1160</v>
      </c>
      <c r="C486" s="309" t="s">
        <v>461</v>
      </c>
      <c r="D486" s="6" t="s">
        <v>626</v>
      </c>
      <c r="E486" s="6" t="s">
        <v>1337</v>
      </c>
    </row>
    <row r="487" spans="1:5">
      <c r="A487" s="308">
        <v>1725</v>
      </c>
      <c r="B487" s="309" t="s">
        <v>1161</v>
      </c>
      <c r="C487" s="309" t="s">
        <v>462</v>
      </c>
      <c r="D487" s="6" t="s">
        <v>626</v>
      </c>
      <c r="E487" s="6" t="s">
        <v>1337</v>
      </c>
    </row>
    <row r="488" spans="1:5">
      <c r="A488" s="308">
        <v>1726</v>
      </c>
      <c r="B488" s="309" t="s">
        <v>1162</v>
      </c>
      <c r="C488" s="309" t="s">
        <v>463</v>
      </c>
      <c r="D488" s="6" t="s">
        <v>626</v>
      </c>
      <c r="E488" s="6" t="s">
        <v>1337</v>
      </c>
    </row>
    <row r="489" spans="1:5">
      <c r="A489" s="308">
        <v>1727</v>
      </c>
      <c r="B489" s="309" t="s">
        <v>1163</v>
      </c>
      <c r="C489" s="309" t="s">
        <v>464</v>
      </c>
      <c r="D489" s="6" t="s">
        <v>626</v>
      </c>
      <c r="E489" s="6" t="s">
        <v>1337</v>
      </c>
    </row>
    <row r="490" spans="1:5">
      <c r="A490" s="308">
        <v>1728</v>
      </c>
      <c r="B490" s="309" t="s">
        <v>1164</v>
      </c>
      <c r="C490" s="309" t="s">
        <v>465</v>
      </c>
      <c r="D490" s="6" t="s">
        <v>626</v>
      </c>
      <c r="E490" s="6" t="s">
        <v>1337</v>
      </c>
    </row>
    <row r="491" spans="1:5">
      <c r="A491" s="308">
        <v>1729</v>
      </c>
      <c r="B491" s="309" t="s">
        <v>1165</v>
      </c>
      <c r="C491" s="309" t="s">
        <v>466</v>
      </c>
      <c r="D491" s="6" t="s">
        <v>626</v>
      </c>
      <c r="E491" s="6" t="s">
        <v>1337</v>
      </c>
    </row>
    <row r="492" spans="1:5">
      <c r="A492" s="308">
        <v>1730</v>
      </c>
      <c r="B492" s="309" t="s">
        <v>1166</v>
      </c>
      <c r="C492" s="309" t="s">
        <v>467</v>
      </c>
      <c r="D492" s="6" t="s">
        <v>626</v>
      </c>
      <c r="E492" s="6" t="s">
        <v>1337</v>
      </c>
    </row>
    <row r="493" spans="1:5">
      <c r="A493" s="308">
        <v>1731</v>
      </c>
      <c r="B493" s="309" t="s">
        <v>1167</v>
      </c>
      <c r="C493" s="309" t="s">
        <v>468</v>
      </c>
      <c r="D493" s="6" t="s">
        <v>626</v>
      </c>
      <c r="E493" s="6" t="s">
        <v>1337</v>
      </c>
    </row>
    <row r="494" spans="1:5">
      <c r="A494" s="308">
        <v>1732</v>
      </c>
      <c r="B494" s="309" t="s">
        <v>1168</v>
      </c>
      <c r="C494" s="309" t="s">
        <v>469</v>
      </c>
      <c r="D494" s="6" t="s">
        <v>626</v>
      </c>
      <c r="E494" s="6" t="s">
        <v>1337</v>
      </c>
    </row>
    <row r="495" spans="1:5">
      <c r="A495" s="308">
        <v>1733</v>
      </c>
      <c r="B495" s="309" t="s">
        <v>1169</v>
      </c>
      <c r="C495" s="309" t="s">
        <v>470</v>
      </c>
      <c r="D495" s="6" t="s">
        <v>626</v>
      </c>
      <c r="E495" s="6" t="s">
        <v>1337</v>
      </c>
    </row>
    <row r="496" spans="1:5">
      <c r="A496" s="308">
        <v>1734</v>
      </c>
      <c r="B496" s="309" t="s">
        <v>1170</v>
      </c>
      <c r="C496" s="309" t="s">
        <v>471</v>
      </c>
      <c r="D496" s="6" t="s">
        <v>626</v>
      </c>
      <c r="E496" s="6" t="s">
        <v>1337</v>
      </c>
    </row>
    <row r="497" spans="1:5">
      <c r="A497" s="308">
        <v>1735</v>
      </c>
      <c r="B497" s="309" t="s">
        <v>1171</v>
      </c>
      <c r="C497" s="309" t="s">
        <v>472</v>
      </c>
      <c r="D497" s="6" t="s">
        <v>626</v>
      </c>
      <c r="E497" s="6" t="s">
        <v>1337</v>
      </c>
    </row>
    <row r="498" spans="1:5">
      <c r="A498" s="308">
        <v>1736</v>
      </c>
      <c r="B498" s="309" t="s">
        <v>1172</v>
      </c>
      <c r="C498" s="309" t="s">
        <v>473</v>
      </c>
      <c r="D498" s="6" t="s">
        <v>626</v>
      </c>
      <c r="E498" s="6" t="s">
        <v>1337</v>
      </c>
    </row>
    <row r="499" spans="1:5">
      <c r="A499" s="308">
        <v>1737</v>
      </c>
      <c r="B499" s="309" t="s">
        <v>1173</v>
      </c>
      <c r="C499" s="309" t="s">
        <v>474</v>
      </c>
      <c r="D499" s="6" t="s">
        <v>626</v>
      </c>
      <c r="E499" s="6" t="s">
        <v>1337</v>
      </c>
    </row>
    <row r="500" spans="1:5">
      <c r="A500" s="308">
        <v>1738</v>
      </c>
      <c r="B500" s="309" t="s">
        <v>1174</v>
      </c>
      <c r="C500" s="309" t="s">
        <v>475</v>
      </c>
      <c r="D500" s="6" t="s">
        <v>626</v>
      </c>
      <c r="E500" s="6" t="s">
        <v>1337</v>
      </c>
    </row>
    <row r="501" spans="1:5">
      <c r="A501" s="308">
        <v>1739</v>
      </c>
      <c r="B501" s="309" t="s">
        <v>1175</v>
      </c>
      <c r="C501" s="309" t="s">
        <v>476</v>
      </c>
      <c r="D501" s="6" t="s">
        <v>626</v>
      </c>
      <c r="E501" s="6" t="s">
        <v>1337</v>
      </c>
    </row>
    <row r="502" spans="1:5">
      <c r="A502" s="308">
        <v>1740</v>
      </c>
      <c r="B502" s="309" t="s">
        <v>1176</v>
      </c>
      <c r="C502" s="309" t="s">
        <v>477</v>
      </c>
      <c r="D502" s="6" t="s">
        <v>626</v>
      </c>
      <c r="E502" s="6" t="s">
        <v>1337</v>
      </c>
    </row>
    <row r="503" spans="1:5">
      <c r="A503" s="308">
        <v>1741</v>
      </c>
      <c r="B503" s="309" t="s">
        <v>1177</v>
      </c>
      <c r="C503" s="309" t="s">
        <v>478</v>
      </c>
      <c r="D503" s="6" t="s">
        <v>626</v>
      </c>
      <c r="E503" s="6" t="s">
        <v>1337</v>
      </c>
    </row>
    <row r="504" spans="1:5">
      <c r="A504" s="308">
        <v>1742</v>
      </c>
      <c r="B504" s="309" t="s">
        <v>1178</v>
      </c>
      <c r="C504" s="309" t="s">
        <v>479</v>
      </c>
      <c r="D504" s="6" t="s">
        <v>626</v>
      </c>
      <c r="E504" s="6" t="s">
        <v>1337</v>
      </c>
    </row>
    <row r="505" spans="1:5">
      <c r="A505" s="308">
        <v>1743</v>
      </c>
      <c r="B505" s="309" t="s">
        <v>1179</v>
      </c>
      <c r="C505" s="309" t="s">
        <v>480</v>
      </c>
      <c r="D505" s="6" t="s">
        <v>626</v>
      </c>
      <c r="E505" s="6" t="s">
        <v>1337</v>
      </c>
    </row>
    <row r="506" spans="1:5">
      <c r="A506" s="308">
        <v>1744</v>
      </c>
      <c r="B506" s="309" t="s">
        <v>1180</v>
      </c>
      <c r="C506" s="309" t="s">
        <v>481</v>
      </c>
      <c r="D506" s="6" t="s">
        <v>626</v>
      </c>
      <c r="E506" s="6" t="s">
        <v>1337</v>
      </c>
    </row>
    <row r="507" spans="1:5">
      <c r="A507" s="308">
        <v>1745</v>
      </c>
      <c r="B507" s="309" t="s">
        <v>1181</v>
      </c>
      <c r="C507" s="309" t="s">
        <v>482</v>
      </c>
      <c r="D507" s="6" t="s">
        <v>626</v>
      </c>
      <c r="E507" s="6" t="s">
        <v>1337</v>
      </c>
    </row>
    <row r="508" spans="1:5">
      <c r="A508" s="308">
        <v>1746</v>
      </c>
      <c r="B508" s="309" t="s">
        <v>1182</v>
      </c>
      <c r="C508" s="309" t="s">
        <v>483</v>
      </c>
      <c r="D508" s="6" t="s">
        <v>626</v>
      </c>
      <c r="E508" s="6" t="s">
        <v>1337</v>
      </c>
    </row>
    <row r="509" spans="1:5">
      <c r="A509" s="308">
        <v>1747</v>
      </c>
      <c r="B509" s="309" t="s">
        <v>1136</v>
      </c>
      <c r="C509" s="309" t="s">
        <v>1381</v>
      </c>
      <c r="D509" s="6" t="s">
        <v>626</v>
      </c>
      <c r="E509" s="6" t="s">
        <v>1337</v>
      </c>
    </row>
    <row r="510" spans="1:5">
      <c r="A510" s="308">
        <v>1748</v>
      </c>
      <c r="B510" s="309" t="s">
        <v>1183</v>
      </c>
      <c r="C510" s="309" t="s">
        <v>484</v>
      </c>
      <c r="D510" s="6" t="s">
        <v>626</v>
      </c>
      <c r="E510" s="6" t="s">
        <v>1337</v>
      </c>
    </row>
    <row r="511" spans="1:5">
      <c r="A511" s="308">
        <v>1749</v>
      </c>
      <c r="B511" s="309" t="s">
        <v>1184</v>
      </c>
      <c r="C511" s="309" t="s">
        <v>485</v>
      </c>
      <c r="D511" s="6" t="s">
        <v>626</v>
      </c>
      <c r="E511" s="6" t="s">
        <v>1337</v>
      </c>
    </row>
    <row r="512" spans="1:5">
      <c r="A512" s="308">
        <v>1750</v>
      </c>
      <c r="B512" s="309" t="s">
        <v>1185</v>
      </c>
      <c r="C512" s="309" t="s">
        <v>486</v>
      </c>
      <c r="D512" s="6" t="s">
        <v>626</v>
      </c>
      <c r="E512" s="6" t="s">
        <v>1337</v>
      </c>
    </row>
    <row r="513" spans="1:5">
      <c r="A513" s="308">
        <v>1751</v>
      </c>
      <c r="B513" s="309" t="s">
        <v>1186</v>
      </c>
      <c r="C513" s="309" t="s">
        <v>487</v>
      </c>
      <c r="D513" s="6" t="s">
        <v>626</v>
      </c>
      <c r="E513" s="6" t="s">
        <v>1337</v>
      </c>
    </row>
    <row r="514" spans="1:5">
      <c r="A514" s="308">
        <v>1752</v>
      </c>
      <c r="B514" s="309" t="s">
        <v>1187</v>
      </c>
      <c r="C514" s="309" t="s">
        <v>488</v>
      </c>
      <c r="D514" s="6" t="s">
        <v>626</v>
      </c>
      <c r="E514" s="6" t="s">
        <v>1337</v>
      </c>
    </row>
    <row r="515" spans="1:5">
      <c r="A515" s="308">
        <v>1753</v>
      </c>
      <c r="B515" s="309" t="s">
        <v>1188</v>
      </c>
      <c r="C515" s="309" t="s">
        <v>489</v>
      </c>
      <c r="D515" s="6" t="s">
        <v>626</v>
      </c>
      <c r="E515" s="6" t="s">
        <v>1337</v>
      </c>
    </row>
    <row r="516" spans="1:5">
      <c r="A516" s="308">
        <v>1754</v>
      </c>
      <c r="B516" s="309" t="s">
        <v>1189</v>
      </c>
      <c r="C516" s="309" t="s">
        <v>490</v>
      </c>
      <c r="D516" s="6" t="s">
        <v>626</v>
      </c>
      <c r="E516" s="6" t="s">
        <v>1337</v>
      </c>
    </row>
    <row r="517" spans="1:5">
      <c r="A517" s="308">
        <v>1755</v>
      </c>
      <c r="B517" s="309" t="s">
        <v>1190</v>
      </c>
      <c r="C517" s="309" t="s">
        <v>491</v>
      </c>
      <c r="D517" s="6" t="s">
        <v>626</v>
      </c>
      <c r="E517" s="6" t="s">
        <v>1337</v>
      </c>
    </row>
    <row r="518" spans="1:5">
      <c r="A518" s="308">
        <v>1756</v>
      </c>
      <c r="B518" s="309" t="s">
        <v>1191</v>
      </c>
      <c r="C518" s="309" t="s">
        <v>492</v>
      </c>
      <c r="D518" s="6" t="s">
        <v>626</v>
      </c>
      <c r="E518" s="6" t="s">
        <v>1337</v>
      </c>
    </row>
    <row r="519" spans="1:5">
      <c r="A519" s="308">
        <v>1801</v>
      </c>
      <c r="B519" s="309" t="s">
        <v>1192</v>
      </c>
      <c r="C519" s="309" t="s">
        <v>493</v>
      </c>
      <c r="D519" s="6" t="s">
        <v>626</v>
      </c>
      <c r="E519" s="6" t="s">
        <v>1337</v>
      </c>
    </row>
    <row r="520" spans="1:5">
      <c r="A520" s="308">
        <v>1802</v>
      </c>
      <c r="B520" s="309" t="s">
        <v>1174</v>
      </c>
      <c r="C520" s="309" t="s">
        <v>475</v>
      </c>
      <c r="D520" s="6" t="s">
        <v>626</v>
      </c>
      <c r="E520" s="6" t="s">
        <v>1337</v>
      </c>
    </row>
    <row r="521" spans="1:5">
      <c r="A521" s="308">
        <v>1803</v>
      </c>
      <c r="B521" s="309" t="s">
        <v>1193</v>
      </c>
      <c r="C521" s="309" t="s">
        <v>494</v>
      </c>
      <c r="D521" s="6" t="s">
        <v>626</v>
      </c>
      <c r="E521" s="6" t="s">
        <v>1337</v>
      </c>
    </row>
    <row r="522" spans="1:5">
      <c r="A522" s="308">
        <v>1805</v>
      </c>
      <c r="B522" s="309" t="s">
        <v>1194</v>
      </c>
      <c r="C522" s="309" t="s">
        <v>495</v>
      </c>
      <c r="D522" s="6" t="s">
        <v>626</v>
      </c>
      <c r="E522" s="6" t="s">
        <v>1337</v>
      </c>
    </row>
    <row r="523" spans="1:5">
      <c r="A523" s="308">
        <v>1806</v>
      </c>
      <c r="B523" s="309" t="s">
        <v>1195</v>
      </c>
      <c r="C523" s="309" t="s">
        <v>496</v>
      </c>
      <c r="D523" s="6" t="s">
        <v>626</v>
      </c>
      <c r="E523" s="6" t="s">
        <v>1337</v>
      </c>
    </row>
    <row r="524" spans="1:5">
      <c r="A524" s="308">
        <v>1807</v>
      </c>
      <c r="B524" s="309" t="s">
        <v>1196</v>
      </c>
      <c r="C524" s="309" t="s">
        <v>497</v>
      </c>
      <c r="D524" s="6" t="s">
        <v>626</v>
      </c>
      <c r="E524" s="6" t="s">
        <v>1337</v>
      </c>
    </row>
    <row r="525" spans="1:5">
      <c r="A525" s="308">
        <v>1808</v>
      </c>
      <c r="B525" s="309" t="s">
        <v>1197</v>
      </c>
      <c r="C525" s="309" t="s">
        <v>498</v>
      </c>
      <c r="D525" s="6" t="s">
        <v>626</v>
      </c>
      <c r="E525" s="6" t="s">
        <v>1337</v>
      </c>
    </row>
    <row r="526" spans="1:5">
      <c r="A526" s="308">
        <v>1809</v>
      </c>
      <c r="B526" s="309" t="s">
        <v>1198</v>
      </c>
      <c r="C526" s="309" t="s">
        <v>499</v>
      </c>
      <c r="D526" s="6" t="s">
        <v>626</v>
      </c>
      <c r="E526" s="6" t="s">
        <v>1337</v>
      </c>
    </row>
    <row r="527" spans="1:5">
      <c r="A527" s="308">
        <v>1810</v>
      </c>
      <c r="B527" s="309" t="s">
        <v>1199</v>
      </c>
      <c r="C527" s="309" t="s">
        <v>500</v>
      </c>
      <c r="D527" s="6" t="s">
        <v>626</v>
      </c>
      <c r="E527" s="6" t="s">
        <v>1337</v>
      </c>
    </row>
    <row r="528" spans="1:5">
      <c r="A528" s="308">
        <v>1811</v>
      </c>
      <c r="B528" s="309" t="s">
        <v>1200</v>
      </c>
      <c r="C528" s="309" t="s">
        <v>501</v>
      </c>
      <c r="D528" s="6" t="s">
        <v>626</v>
      </c>
      <c r="E528" s="6" t="s">
        <v>1337</v>
      </c>
    </row>
    <row r="529" spans="1:5">
      <c r="A529" s="308">
        <v>1812</v>
      </c>
      <c r="B529" s="309" t="s">
        <v>1201</v>
      </c>
      <c r="C529" s="309" t="s">
        <v>502</v>
      </c>
      <c r="D529" s="6" t="s">
        <v>626</v>
      </c>
      <c r="E529" s="6" t="s">
        <v>1337</v>
      </c>
    </row>
    <row r="530" spans="1:5">
      <c r="A530" s="308">
        <v>1813</v>
      </c>
      <c r="B530" s="309" t="s">
        <v>1202</v>
      </c>
      <c r="C530" s="309" t="s">
        <v>503</v>
      </c>
      <c r="D530" s="6" t="s">
        <v>626</v>
      </c>
      <c r="E530" s="6" t="s">
        <v>1337</v>
      </c>
    </row>
    <row r="531" spans="1:5">
      <c r="A531" s="308">
        <v>1814</v>
      </c>
      <c r="B531" s="309" t="s">
        <v>1203</v>
      </c>
      <c r="C531" s="309" t="s">
        <v>504</v>
      </c>
      <c r="D531" s="6" t="s">
        <v>626</v>
      </c>
      <c r="E531" s="6" t="s">
        <v>1337</v>
      </c>
    </row>
    <row r="532" spans="1:5">
      <c r="A532" s="308">
        <v>1815</v>
      </c>
      <c r="B532" s="309" t="s">
        <v>1185</v>
      </c>
      <c r="C532" s="309" t="s">
        <v>486</v>
      </c>
      <c r="D532" s="6" t="s">
        <v>626</v>
      </c>
      <c r="E532" s="6" t="s">
        <v>1337</v>
      </c>
    </row>
    <row r="533" spans="1:5">
      <c r="A533" s="308">
        <v>1816</v>
      </c>
      <c r="B533" s="309" t="s">
        <v>1204</v>
      </c>
      <c r="C533" s="309" t="s">
        <v>505</v>
      </c>
      <c r="D533" s="6" t="s">
        <v>626</v>
      </c>
      <c r="E533" s="6" t="s">
        <v>1337</v>
      </c>
    </row>
    <row r="534" spans="1:5">
      <c r="A534" s="308">
        <v>1817</v>
      </c>
      <c r="B534" s="309" t="s">
        <v>1205</v>
      </c>
      <c r="C534" s="309" t="s">
        <v>506</v>
      </c>
      <c r="D534" s="6" t="s">
        <v>626</v>
      </c>
      <c r="E534" s="6" t="s">
        <v>1337</v>
      </c>
    </row>
    <row r="535" spans="1:5">
      <c r="A535" s="308">
        <v>1818</v>
      </c>
      <c r="B535" s="309" t="s">
        <v>1206</v>
      </c>
      <c r="C535" s="309" t="s">
        <v>507</v>
      </c>
      <c r="D535" s="6" t="s">
        <v>626</v>
      </c>
      <c r="E535" s="6" t="s">
        <v>1337</v>
      </c>
    </row>
    <row r="536" spans="1:5">
      <c r="A536" s="308">
        <v>1819</v>
      </c>
      <c r="B536" s="309" t="s">
        <v>1207</v>
      </c>
      <c r="C536" s="309" t="s">
        <v>508</v>
      </c>
      <c r="D536" s="6" t="s">
        <v>626</v>
      </c>
      <c r="E536" s="6" t="s">
        <v>1337</v>
      </c>
    </row>
    <row r="537" spans="1:5">
      <c r="A537" s="308">
        <v>1820</v>
      </c>
      <c r="B537" s="309" t="s">
        <v>1208</v>
      </c>
      <c r="C537" s="309" t="s">
        <v>509</v>
      </c>
      <c r="D537" s="6" t="s">
        <v>626</v>
      </c>
      <c r="E537" s="6" t="s">
        <v>1337</v>
      </c>
    </row>
    <row r="538" spans="1:5">
      <c r="A538" s="308">
        <v>1901</v>
      </c>
      <c r="B538" s="309" t="s">
        <v>1209</v>
      </c>
      <c r="C538" s="309" t="s">
        <v>510</v>
      </c>
      <c r="D538" s="6" t="s">
        <v>626</v>
      </c>
      <c r="E538" s="6" t="s">
        <v>1337</v>
      </c>
    </row>
    <row r="539" spans="1:5">
      <c r="A539" s="308">
        <v>1902</v>
      </c>
      <c r="B539" s="309" t="s">
        <v>1210</v>
      </c>
      <c r="C539" s="309" t="s">
        <v>511</v>
      </c>
      <c r="D539" s="6" t="s">
        <v>626</v>
      </c>
      <c r="E539" s="6" t="s">
        <v>1337</v>
      </c>
    </row>
    <row r="540" spans="1:5">
      <c r="A540" s="308">
        <v>1903</v>
      </c>
      <c r="B540" s="309" t="s">
        <v>1211</v>
      </c>
      <c r="C540" s="309" t="s">
        <v>512</v>
      </c>
      <c r="D540" s="6" t="s">
        <v>626</v>
      </c>
      <c r="E540" s="6" t="s">
        <v>1337</v>
      </c>
    </row>
    <row r="541" spans="1:5">
      <c r="A541" s="308">
        <v>1904</v>
      </c>
      <c r="B541" s="309" t="s">
        <v>1212</v>
      </c>
      <c r="C541" s="309" t="s">
        <v>513</v>
      </c>
      <c r="D541" s="6" t="s">
        <v>626</v>
      </c>
      <c r="E541" s="6" t="s">
        <v>1337</v>
      </c>
    </row>
    <row r="542" spans="1:5">
      <c r="A542" s="308">
        <v>1905</v>
      </c>
      <c r="B542" s="309" t="s">
        <v>1213</v>
      </c>
      <c r="C542" s="309" t="s">
        <v>514</v>
      </c>
      <c r="D542" s="6" t="s">
        <v>626</v>
      </c>
      <c r="E542" s="6" t="s">
        <v>1337</v>
      </c>
    </row>
    <row r="543" spans="1:5">
      <c r="A543" s="308">
        <v>1906</v>
      </c>
      <c r="B543" s="309" t="s">
        <v>1189</v>
      </c>
      <c r="C543" s="309" t="s">
        <v>490</v>
      </c>
      <c r="D543" s="6" t="s">
        <v>626</v>
      </c>
      <c r="E543" s="6" t="s">
        <v>1337</v>
      </c>
    </row>
    <row r="544" spans="1:5">
      <c r="A544" s="308">
        <v>1907</v>
      </c>
      <c r="B544" s="309" t="s">
        <v>1214</v>
      </c>
      <c r="C544" s="309" t="s">
        <v>515</v>
      </c>
      <c r="D544" s="6" t="s">
        <v>626</v>
      </c>
      <c r="E544" s="6" t="s">
        <v>1337</v>
      </c>
    </row>
    <row r="545" spans="1:5">
      <c r="A545" s="308">
        <v>1908</v>
      </c>
      <c r="B545" s="309" t="s">
        <v>1215</v>
      </c>
      <c r="C545" s="309" t="s">
        <v>516</v>
      </c>
      <c r="D545" s="6" t="s">
        <v>626</v>
      </c>
      <c r="E545" s="6" t="s">
        <v>1337</v>
      </c>
    </row>
    <row r="546" spans="1:5">
      <c r="A546" s="308">
        <v>1909</v>
      </c>
      <c r="B546" s="309" t="s">
        <v>1135</v>
      </c>
      <c r="C546" s="309" t="s">
        <v>440</v>
      </c>
      <c r="D546" s="6" t="s">
        <v>626</v>
      </c>
      <c r="E546" s="6" t="s">
        <v>1337</v>
      </c>
    </row>
    <row r="547" spans="1:5">
      <c r="A547" s="308">
        <v>1910</v>
      </c>
      <c r="B547" s="309" t="s">
        <v>1216</v>
      </c>
      <c r="C547" s="309" t="s">
        <v>517</v>
      </c>
      <c r="D547" s="6" t="s">
        <v>626</v>
      </c>
      <c r="E547" s="6" t="s">
        <v>1337</v>
      </c>
    </row>
    <row r="548" spans="1:5">
      <c r="A548" s="308">
        <v>1911</v>
      </c>
      <c r="B548" s="309" t="s">
        <v>1217</v>
      </c>
      <c r="C548" s="309" t="s">
        <v>518</v>
      </c>
      <c r="D548" s="6" t="s">
        <v>626</v>
      </c>
      <c r="E548" s="6" t="s">
        <v>1337</v>
      </c>
    </row>
    <row r="549" spans="1:5">
      <c r="A549" s="308">
        <v>1912</v>
      </c>
      <c r="B549" s="309" t="s">
        <v>1218</v>
      </c>
      <c r="C549" s="309" t="s">
        <v>519</v>
      </c>
      <c r="D549" s="6" t="s">
        <v>626</v>
      </c>
      <c r="E549" s="6" t="s">
        <v>1337</v>
      </c>
    </row>
    <row r="550" spans="1:5">
      <c r="A550" s="308">
        <v>1913</v>
      </c>
      <c r="B550" s="309" t="s">
        <v>1219</v>
      </c>
      <c r="C550" s="309" t="s">
        <v>520</v>
      </c>
      <c r="D550" s="6" t="s">
        <v>626</v>
      </c>
      <c r="E550" s="6" t="s">
        <v>1337</v>
      </c>
    </row>
    <row r="551" spans="1:5">
      <c r="A551" s="308">
        <v>1914</v>
      </c>
      <c r="B551" s="309" t="s">
        <v>1220</v>
      </c>
      <c r="C551" s="309" t="s">
        <v>521</v>
      </c>
      <c r="D551" s="6" t="s">
        <v>626</v>
      </c>
      <c r="E551" s="6" t="s">
        <v>1337</v>
      </c>
    </row>
    <row r="552" spans="1:5">
      <c r="A552" s="308">
        <v>1915</v>
      </c>
      <c r="B552" s="309" t="s">
        <v>1221</v>
      </c>
      <c r="C552" s="309" t="s">
        <v>522</v>
      </c>
      <c r="D552" s="6" t="s">
        <v>626</v>
      </c>
      <c r="E552" s="6" t="s">
        <v>1337</v>
      </c>
    </row>
    <row r="553" spans="1:5">
      <c r="A553" s="308">
        <v>2301</v>
      </c>
      <c r="B553" s="309" t="s">
        <v>1222</v>
      </c>
      <c r="C553" s="309" t="s">
        <v>523</v>
      </c>
      <c r="D553" s="6" t="s">
        <v>626</v>
      </c>
      <c r="E553" s="6" t="s">
        <v>1333</v>
      </c>
    </row>
    <row r="554" spans="1:5">
      <c r="A554" s="308">
        <v>2302</v>
      </c>
      <c r="B554" s="309" t="s">
        <v>1223</v>
      </c>
      <c r="C554" s="309" t="s">
        <v>524</v>
      </c>
      <c r="D554" s="6" t="s">
        <v>626</v>
      </c>
      <c r="E554" s="6" t="s">
        <v>1333</v>
      </c>
    </row>
    <row r="555" spans="1:5">
      <c r="A555" s="308">
        <v>2303</v>
      </c>
      <c r="B555" s="309" t="s">
        <v>1224</v>
      </c>
      <c r="C555" s="309" t="s">
        <v>1385</v>
      </c>
      <c r="D555" s="6" t="s">
        <v>626</v>
      </c>
      <c r="E555" s="6" t="s">
        <v>1333</v>
      </c>
    </row>
    <row r="556" spans="1:5">
      <c r="A556" s="308">
        <v>2311</v>
      </c>
      <c r="B556" s="309" t="s">
        <v>1225</v>
      </c>
      <c r="C556" s="309" t="s">
        <v>1225</v>
      </c>
      <c r="D556" s="6" t="s">
        <v>626</v>
      </c>
      <c r="E556" s="6" t="s">
        <v>1329</v>
      </c>
    </row>
    <row r="557" spans="1:5">
      <c r="A557" s="308">
        <v>2312</v>
      </c>
      <c r="B557" s="309" t="s">
        <v>525</v>
      </c>
      <c r="C557" s="309" t="s">
        <v>525</v>
      </c>
      <c r="D557" s="6" t="s">
        <v>626</v>
      </c>
      <c r="E557" s="6" t="s">
        <v>1333</v>
      </c>
    </row>
    <row r="558" spans="1:5">
      <c r="A558" s="308">
        <v>2313</v>
      </c>
      <c r="B558" s="309" t="s">
        <v>526</v>
      </c>
      <c r="C558" s="309" t="s">
        <v>526</v>
      </c>
      <c r="D558" s="6" t="s">
        <v>626</v>
      </c>
      <c r="E558" s="6" t="s">
        <v>1333</v>
      </c>
    </row>
    <row r="559" spans="1:5">
      <c r="A559" s="308">
        <v>2314</v>
      </c>
      <c r="B559" s="309" t="s">
        <v>527</v>
      </c>
      <c r="C559" s="309" t="s">
        <v>527</v>
      </c>
      <c r="D559" s="6" t="s">
        <v>626</v>
      </c>
      <c r="E559" s="6" t="s">
        <v>1333</v>
      </c>
    </row>
    <row r="560" spans="1:5">
      <c r="A560" s="308">
        <v>2315</v>
      </c>
      <c r="B560" s="309" t="s">
        <v>1226</v>
      </c>
      <c r="C560" s="309" t="s">
        <v>528</v>
      </c>
      <c r="D560" s="6" t="s">
        <v>626</v>
      </c>
      <c r="E560" s="6" t="s">
        <v>1333</v>
      </c>
    </row>
    <row r="561" spans="1:5">
      <c r="A561" s="308">
        <v>2316</v>
      </c>
      <c r="B561" s="309" t="s">
        <v>1227</v>
      </c>
      <c r="C561" s="309" t="s">
        <v>529</v>
      </c>
      <c r="D561" s="6" t="s">
        <v>626</v>
      </c>
      <c r="E561" s="6" t="s">
        <v>1333</v>
      </c>
    </row>
    <row r="562" spans="1:5">
      <c r="A562" s="308">
        <v>2317</v>
      </c>
      <c r="B562" s="309" t="s">
        <v>1228</v>
      </c>
      <c r="C562" s="309" t="s">
        <v>530</v>
      </c>
      <c r="D562" s="6" t="s">
        <v>626</v>
      </c>
      <c r="E562" s="6" t="s">
        <v>1333</v>
      </c>
    </row>
    <row r="563" spans="1:5">
      <c r="A563" s="308">
        <v>2318</v>
      </c>
      <c r="B563" s="309" t="s">
        <v>1229</v>
      </c>
      <c r="C563" s="309" t="s">
        <v>1386</v>
      </c>
      <c r="D563" s="6" t="s">
        <v>626</v>
      </c>
      <c r="E563" s="6" t="s">
        <v>1333</v>
      </c>
    </row>
    <row r="564" spans="1:5">
      <c r="A564" s="308">
        <v>2319</v>
      </c>
      <c r="B564" s="309" t="s">
        <v>531</v>
      </c>
      <c r="C564" s="309" t="s">
        <v>531</v>
      </c>
      <c r="D564" s="6" t="s">
        <v>626</v>
      </c>
      <c r="E564" s="6" t="s">
        <v>1333</v>
      </c>
    </row>
    <row r="565" spans="1:5">
      <c r="A565" s="308">
        <v>2320</v>
      </c>
      <c r="B565" s="309" t="s">
        <v>532</v>
      </c>
      <c r="C565" s="309" t="s">
        <v>532</v>
      </c>
      <c r="D565" s="6" t="s">
        <v>626</v>
      </c>
      <c r="E565" s="6" t="s">
        <v>1333</v>
      </c>
    </row>
    <row r="566" spans="1:5">
      <c r="A566" s="308">
        <v>2322</v>
      </c>
      <c r="B566" s="309" t="s">
        <v>533</v>
      </c>
      <c r="C566" s="309" t="s">
        <v>533</v>
      </c>
      <c r="D566" s="6" t="s">
        <v>626</v>
      </c>
      <c r="E566" s="6" t="s">
        <v>1338</v>
      </c>
    </row>
    <row r="567" spans="1:5">
      <c r="A567" s="308">
        <v>2323</v>
      </c>
      <c r="B567" s="309" t="s">
        <v>534</v>
      </c>
      <c r="C567" s="309" t="s">
        <v>534</v>
      </c>
      <c r="D567" s="6" t="s">
        <v>626</v>
      </c>
      <c r="E567" s="6" t="s">
        <v>1338</v>
      </c>
    </row>
    <row r="568" spans="1:5">
      <c r="A568" s="308">
        <v>2324</v>
      </c>
      <c r="B568" s="309" t="s">
        <v>535</v>
      </c>
      <c r="C568" s="309" t="s">
        <v>535</v>
      </c>
      <c r="D568" s="6" t="s">
        <v>626</v>
      </c>
      <c r="E568" s="6" t="s">
        <v>1338</v>
      </c>
    </row>
    <row r="569" spans="1:5">
      <c r="A569" s="308">
        <v>2325</v>
      </c>
      <c r="B569" s="309" t="s">
        <v>536</v>
      </c>
      <c r="C569" s="309" t="s">
        <v>536</v>
      </c>
      <c r="D569" s="6" t="s">
        <v>626</v>
      </c>
      <c r="E569" s="6" t="s">
        <v>1338</v>
      </c>
    </row>
    <row r="570" spans="1:5">
      <c r="A570" s="308">
        <v>2326</v>
      </c>
      <c r="B570" s="309" t="s">
        <v>537</v>
      </c>
      <c r="C570" s="309" t="s">
        <v>537</v>
      </c>
      <c r="D570" s="6" t="s">
        <v>626</v>
      </c>
      <c r="E570" s="6" t="s">
        <v>1338</v>
      </c>
    </row>
    <row r="571" spans="1:5">
      <c r="A571" s="308">
        <v>2327</v>
      </c>
      <c r="B571" s="309" t="s">
        <v>538</v>
      </c>
      <c r="C571" s="309" t="s">
        <v>538</v>
      </c>
      <c r="D571" s="6" t="s">
        <v>626</v>
      </c>
      <c r="E571" s="6" t="s">
        <v>1338</v>
      </c>
    </row>
    <row r="572" spans="1:5">
      <c r="A572" s="308">
        <v>2328</v>
      </c>
      <c r="B572" s="309" t="s">
        <v>612</v>
      </c>
      <c r="C572" s="309" t="s">
        <v>612</v>
      </c>
      <c r="D572" s="6" t="s">
        <v>626</v>
      </c>
      <c r="E572" s="6" t="s">
        <v>1338</v>
      </c>
    </row>
    <row r="573" spans="1:5">
      <c r="A573" s="308">
        <v>2330</v>
      </c>
      <c r="B573" s="309" t="s">
        <v>1230</v>
      </c>
      <c r="C573" s="309" t="s">
        <v>1230</v>
      </c>
      <c r="D573" s="6" t="s">
        <v>626</v>
      </c>
      <c r="E573" s="6" t="s">
        <v>1338</v>
      </c>
    </row>
    <row r="574" spans="1:5">
      <c r="A574" s="308">
        <v>2331</v>
      </c>
      <c r="B574" s="309" t="s">
        <v>1231</v>
      </c>
      <c r="C574" s="309" t="s">
        <v>1231</v>
      </c>
      <c r="D574" s="6" t="s">
        <v>626</v>
      </c>
      <c r="E574" s="6" t="s">
        <v>1338</v>
      </c>
    </row>
    <row r="575" spans="1:5">
      <c r="A575" s="308">
        <v>2333</v>
      </c>
      <c r="B575" s="309" t="s">
        <v>1232</v>
      </c>
      <c r="C575" s="309" t="s">
        <v>1232</v>
      </c>
      <c r="D575" s="6" t="s">
        <v>626</v>
      </c>
      <c r="E575" s="6" t="s">
        <v>1338</v>
      </c>
    </row>
    <row r="576" spans="1:5">
      <c r="A576" s="308">
        <v>2334</v>
      </c>
      <c r="B576" s="309" t="s">
        <v>1233</v>
      </c>
      <c r="C576" s="309" t="s">
        <v>1233</v>
      </c>
      <c r="D576" s="6" t="s">
        <v>626</v>
      </c>
      <c r="E576" s="6" t="s">
        <v>1333</v>
      </c>
    </row>
    <row r="577" spans="1:5">
      <c r="A577" s="308">
        <v>2335</v>
      </c>
      <c r="B577" s="309" t="s">
        <v>1387</v>
      </c>
      <c r="C577" s="309" t="s">
        <v>1387</v>
      </c>
      <c r="D577" s="6" t="s">
        <v>626</v>
      </c>
      <c r="E577" s="6" t="s">
        <v>1332</v>
      </c>
    </row>
    <row r="578" spans="1:5">
      <c r="A578" s="308">
        <v>2336</v>
      </c>
      <c r="B578" s="309" t="s">
        <v>1234</v>
      </c>
      <c r="C578" s="309" t="s">
        <v>1234</v>
      </c>
      <c r="D578" s="6" t="s">
        <v>626</v>
      </c>
      <c r="E578" s="6" t="s">
        <v>1332</v>
      </c>
    </row>
    <row r="579" spans="1:5">
      <c r="A579" s="308">
        <v>2337</v>
      </c>
      <c r="B579" s="309" t="s">
        <v>1388</v>
      </c>
      <c r="C579" s="309" t="s">
        <v>1388</v>
      </c>
      <c r="D579" s="6" t="s">
        <v>626</v>
      </c>
      <c r="E579" s="6" t="s">
        <v>1338</v>
      </c>
    </row>
    <row r="580" spans="1:5">
      <c r="A580" s="308">
        <v>2338</v>
      </c>
      <c r="B580" s="309" t="s">
        <v>1389</v>
      </c>
      <c r="C580" s="309" t="s">
        <v>1389</v>
      </c>
      <c r="D580" s="6" t="s">
        <v>626</v>
      </c>
      <c r="E580" s="6" t="s">
        <v>1338</v>
      </c>
    </row>
    <row r="581" spans="1:5">
      <c r="A581" s="308">
        <v>2339</v>
      </c>
      <c r="B581" s="309" t="s">
        <v>1390</v>
      </c>
      <c r="C581" s="309" t="s">
        <v>1390</v>
      </c>
      <c r="D581" s="6" t="s">
        <v>626</v>
      </c>
      <c r="E581" s="6" t="s">
        <v>1332</v>
      </c>
    </row>
    <row r="582" spans="1:5">
      <c r="A582" s="308">
        <v>2341</v>
      </c>
      <c r="B582" s="309" t="s">
        <v>1391</v>
      </c>
      <c r="C582" s="309" t="s">
        <v>1391</v>
      </c>
      <c r="D582" s="6" t="s">
        <v>626</v>
      </c>
      <c r="E582" s="6" t="s">
        <v>1339</v>
      </c>
    </row>
    <row r="583" spans="1:5">
      <c r="A583" s="308">
        <v>3301</v>
      </c>
      <c r="B583" s="309" t="s">
        <v>1235</v>
      </c>
      <c r="C583" s="309" t="s">
        <v>1251</v>
      </c>
      <c r="D583" s="6" t="s">
        <v>626</v>
      </c>
      <c r="E583" s="6" t="s">
        <v>1339</v>
      </c>
    </row>
    <row r="584" spans="1:5">
      <c r="A584" s="308">
        <v>3401</v>
      </c>
      <c r="B584" s="309" t="s">
        <v>1236</v>
      </c>
      <c r="C584" s="309" t="s">
        <v>1392</v>
      </c>
      <c r="D584" s="6" t="s">
        <v>626</v>
      </c>
      <c r="E584" s="6" t="s">
        <v>1339</v>
      </c>
    </row>
    <row r="585" spans="1:5">
      <c r="A585" s="308">
        <v>4601</v>
      </c>
      <c r="B585" s="309" t="s">
        <v>1237</v>
      </c>
      <c r="C585" s="309" t="s">
        <v>1252</v>
      </c>
      <c r="D585" s="6" t="s">
        <v>626</v>
      </c>
      <c r="E585" s="6" t="s">
        <v>1340</v>
      </c>
    </row>
    <row r="586" spans="1:5">
      <c r="A586" s="308" t="s">
        <v>548</v>
      </c>
      <c r="B586" s="309" t="s">
        <v>1398</v>
      </c>
      <c r="C586" s="309" t="s">
        <v>588</v>
      </c>
      <c r="D586" s="6" t="s">
        <v>626</v>
      </c>
      <c r="E586" s="6" t="s">
        <v>1325</v>
      </c>
    </row>
    <row r="587" spans="1:5">
      <c r="A587" s="308" t="s">
        <v>1366</v>
      </c>
      <c r="B587" s="309" t="s">
        <v>33</v>
      </c>
      <c r="C587" s="309" t="s">
        <v>1262</v>
      </c>
      <c r="D587" s="6" t="s">
        <v>626</v>
      </c>
      <c r="E587" s="6" t="s">
        <v>1325</v>
      </c>
    </row>
    <row r="588" spans="1:5">
      <c r="A588" s="308" t="s">
        <v>549</v>
      </c>
      <c r="B588" s="309" t="s">
        <v>1399</v>
      </c>
      <c r="C588" s="309" t="s">
        <v>1253</v>
      </c>
      <c r="D588" s="6" t="s">
        <v>626</v>
      </c>
      <c r="E588" s="6" t="s">
        <v>1325</v>
      </c>
    </row>
    <row r="589" spans="1:5">
      <c r="A589" s="308" t="s">
        <v>550</v>
      </c>
      <c r="B589" s="309" t="s">
        <v>1400</v>
      </c>
      <c r="C589" s="309" t="s">
        <v>589</v>
      </c>
      <c r="D589" s="6" t="s">
        <v>626</v>
      </c>
      <c r="E589" s="6" t="s">
        <v>1325</v>
      </c>
    </row>
    <row r="590" spans="1:5">
      <c r="A590" s="308" t="s">
        <v>665</v>
      </c>
      <c r="B590" s="309" t="s">
        <v>1324</v>
      </c>
      <c r="C590" s="309" t="s">
        <v>1254</v>
      </c>
      <c r="D590" s="6" t="s">
        <v>626</v>
      </c>
      <c r="E590" s="6" t="s">
        <v>1325</v>
      </c>
    </row>
    <row r="591" spans="1:5">
      <c r="C591" s="256"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H1" zoomScale="70" zoomScaleNormal="70" workbookViewId="0">
      <selection activeCell="T5" sqref="T5"/>
    </sheetView>
  </sheetViews>
  <sheetFormatPr baseColWidth="10" defaultColWidth="11.42578125" defaultRowHeight="15"/>
  <cols>
    <col min="1" max="1" width="12" customWidth="1"/>
    <col min="2" max="2" width="12.7109375" style="242" customWidth="1"/>
    <col min="3" max="3" width="86.42578125" customWidth="1"/>
    <col min="4" max="4" width="55" style="270" customWidth="1"/>
    <col min="5" max="5" width="10" style="242" bestFit="1" customWidth="1"/>
    <col min="6" max="17" width="17" style="242" customWidth="1"/>
    <col min="18" max="18" width="17.7109375" style="242" bestFit="1" customWidth="1"/>
    <col min="19" max="19" width="17.7109375" style="242" customWidth="1"/>
    <col min="20" max="20" width="21.7109375" customWidth="1"/>
    <col min="21" max="21" width="9.42578125" customWidth="1"/>
    <col min="22" max="22" width="33.5703125" customWidth="1"/>
    <col min="23" max="23" width="33.5703125" style="242" customWidth="1"/>
    <col min="24" max="24" width="12.42578125" style="242" customWidth="1"/>
    <col min="25" max="26" width="11.42578125" style="242" customWidth="1"/>
    <col min="27" max="27" width="35.85546875" style="242" customWidth="1"/>
    <col min="28" max="28" width="11.42578125" style="242" customWidth="1"/>
    <col min="29" max="16384" width="11.42578125" style="242"/>
  </cols>
  <sheetData>
    <row r="1" spans="1:27">
      <c r="B1" s="249" t="s">
        <v>1310</v>
      </c>
      <c r="C1" s="249"/>
      <c r="D1" s="263"/>
      <c r="E1" s="249"/>
      <c r="F1" s="249"/>
      <c r="G1" s="249"/>
      <c r="H1" s="249"/>
      <c r="I1" s="249"/>
      <c r="J1" s="249"/>
      <c r="K1" s="249"/>
      <c r="L1" s="249"/>
      <c r="M1" s="249"/>
      <c r="N1" s="249"/>
      <c r="O1" s="249"/>
      <c r="P1" s="249"/>
      <c r="Q1" s="249"/>
      <c r="R1" s="249"/>
      <c r="S1" s="249"/>
      <c r="T1" s="249"/>
      <c r="U1" s="249"/>
      <c r="V1" s="249"/>
      <c r="W1" s="249"/>
    </row>
    <row r="2" spans="1:27">
      <c r="B2" s="246" t="s">
        <v>1510</v>
      </c>
      <c r="C2" s="246"/>
      <c r="D2" s="316"/>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06/02/2024</v>
      </c>
      <c r="C3" s="246"/>
      <c r="D3" s="316"/>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1343</v>
      </c>
      <c r="B5" s="240" t="s">
        <v>655</v>
      </c>
      <c r="C5" s="241" t="s">
        <v>662</v>
      </c>
      <c r="D5" s="264" t="s">
        <v>662</v>
      </c>
      <c r="E5" s="240" t="s">
        <v>1311</v>
      </c>
      <c r="F5" s="240" t="s">
        <v>1293</v>
      </c>
      <c r="G5" s="240" t="s">
        <v>1294</v>
      </c>
      <c r="H5" s="240" t="s">
        <v>1295</v>
      </c>
      <c r="I5" s="240" t="s">
        <v>1296</v>
      </c>
      <c r="J5" s="240" t="s">
        <v>1297</v>
      </c>
      <c r="K5" s="240" t="s">
        <v>1298</v>
      </c>
      <c r="L5" s="240" t="s">
        <v>1299</v>
      </c>
      <c r="M5" s="240" t="s">
        <v>1300</v>
      </c>
      <c r="N5" s="240" t="s">
        <v>1301</v>
      </c>
      <c r="O5" s="240" t="s">
        <v>1302</v>
      </c>
      <c r="P5" s="240" t="s">
        <v>1316</v>
      </c>
      <c r="Q5" s="240" t="s">
        <v>1317</v>
      </c>
      <c r="R5" s="240" t="s">
        <v>1312</v>
      </c>
      <c r="S5" s="240" t="s">
        <v>1313</v>
      </c>
      <c r="T5" s="240" t="s">
        <v>1342</v>
      </c>
      <c r="U5" s="240" t="s">
        <v>1314</v>
      </c>
      <c r="V5" s="240" t="s">
        <v>1341</v>
      </c>
      <c r="W5" s="240" t="s">
        <v>1315</v>
      </c>
      <c r="X5" s="242" t="s">
        <v>1369</v>
      </c>
      <c r="Y5" s="242" t="s">
        <v>1370</v>
      </c>
      <c r="Z5" s="240" t="s">
        <v>1367</v>
      </c>
      <c r="AA5" s="240" t="s">
        <v>1368</v>
      </c>
    </row>
    <row r="6" spans="1:27" customFormat="1" ht="15" hidden="1" customHeight="1">
      <c r="A6" s="32">
        <v>1433</v>
      </c>
      <c r="B6" s="294">
        <f>+A6</f>
        <v>1433</v>
      </c>
      <c r="C6" s="247" t="e">
        <f>+VLOOKUP(A6,bd_lista!$A$3:$C$590,3,FALSE)</f>
        <v>#N/A</v>
      </c>
      <c r="D6" s="259" t="e">
        <f>+C6</f>
        <v>#N/A</v>
      </c>
      <c r="E6" s="242" t="s">
        <v>1308</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27" ca="1" si="0">+SUM(F6:Q6)</f>
        <v>0</v>
      </c>
      <c r="S6" s="250"/>
      <c r="T6" s="243">
        <f ca="1">+T7</f>
        <v>0</v>
      </c>
      <c r="U6" s="242">
        <f t="shared" ref="U6:U27" si="1">+IF(E6="Débitos",1,2)</f>
        <v>1</v>
      </c>
      <c r="V6" s="259" t="e">
        <f>+VLOOKUP(A6,bd_lista!$A$3:$E$590,5,FALSE)</f>
        <v>#N/A</v>
      </c>
      <c r="W6" s="261" t="e">
        <f>+V6</f>
        <v>#N/A</v>
      </c>
      <c r="X6" s="242" t="e">
        <f>+VLOOKUP(A6,[3]Sheet1!$A$13:$D$744,4,FALSE)</f>
        <v>#N/A</v>
      </c>
      <c r="Y6" s="242" t="e">
        <f>+VLOOKUP(X6,bd_lista!$A$3:$C$590,3,FALSE)</f>
        <v>#N/A</v>
      </c>
      <c r="Z6" s="246" t="e">
        <f>+X6</f>
        <v>#N/A</v>
      </c>
      <c r="AA6" s="247" t="e">
        <f>+Y6</f>
        <v>#N/A</v>
      </c>
    </row>
    <row r="7" spans="1:27" customFormat="1" ht="15" hidden="1" customHeight="1">
      <c r="A7" s="32">
        <v>1433</v>
      </c>
      <c r="B7" s="293"/>
      <c r="C7" s="247" t="e">
        <f>+VLOOKUP(A7,bd_lista!$A$3:$C$590,3,FALSE)</f>
        <v>#N/A</v>
      </c>
      <c r="D7" s="247"/>
      <c r="E7" s="244" t="s">
        <v>1309</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62">
        <f ca="1">+R6+R7</f>
        <v>0</v>
      </c>
      <c r="T7" s="243">
        <f ca="1">+S7</f>
        <v>0</v>
      </c>
      <c r="U7" s="242">
        <f t="shared" si="1"/>
        <v>2</v>
      </c>
      <c r="V7" s="343" t="e">
        <f>+VLOOKUP(A7,bd_lista!$A$3:$E$590,5,FALSE)</f>
        <v>#N/A</v>
      </c>
      <c r="W7" s="248"/>
      <c r="X7" s="242" t="e">
        <f>+VLOOKUP(A7,[3]Sheet1!$A$13:$D$744,4,FALSE)</f>
        <v>#N/A</v>
      </c>
      <c r="Y7" s="242" t="e">
        <f>+VLOOKUP(X7,bd_lista!$A$3:$C$590,3,FALSE)</f>
        <v>#N/A</v>
      </c>
      <c r="Z7" s="246"/>
      <c r="AA7" s="247"/>
    </row>
    <row r="8" spans="1:27" ht="15" hidden="1" customHeight="1">
      <c r="A8" s="32">
        <v>3701</v>
      </c>
      <c r="B8" s="293">
        <f>+A8</f>
        <v>3701</v>
      </c>
      <c r="C8" s="247" t="e">
        <f>+VLOOKUP(A8,bd_lista!$A$3:$C$590,3,FALSE)</f>
        <v>#N/A</v>
      </c>
      <c r="D8" s="247" t="e">
        <f>+C8</f>
        <v>#N/A</v>
      </c>
      <c r="E8" s="242" t="s">
        <v>1308</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0</v>
      </c>
      <c r="S8" s="250"/>
      <c r="T8" s="243">
        <f ca="1">+T9</f>
        <v>0</v>
      </c>
      <c r="U8" s="242">
        <f t="shared" si="1"/>
        <v>1</v>
      </c>
      <c r="V8" s="343" t="e">
        <f>+VLOOKUP(A8,bd_lista!$A$3:$E$590,5,FALSE)</f>
        <v>#N/A</v>
      </c>
      <c r="W8" s="260" t="e">
        <f>+V8</f>
        <v>#N/A</v>
      </c>
      <c r="X8" s="242">
        <f>+VLOOKUP(A8,[3]Sheet1!$A$13:$D$744,4,FALSE)</f>
        <v>0</v>
      </c>
      <c r="Y8" s="242" t="e">
        <f>+VLOOKUP(X8,bd_lista!$A$3:$C$590,3,FALSE)</f>
        <v>#N/A</v>
      </c>
      <c r="Z8" s="246">
        <f>+X8</f>
        <v>0</v>
      </c>
      <c r="AA8" s="247" t="e">
        <f>+Y8</f>
        <v>#N/A</v>
      </c>
    </row>
    <row r="9" spans="1:27" ht="15" hidden="1" customHeight="1">
      <c r="A9" s="32">
        <v>3701</v>
      </c>
      <c r="B9" s="292"/>
      <c r="C9" s="343" t="e">
        <f>+VLOOKUP(A9,bd_lista!$A$3:$C$590,3,FALSE)</f>
        <v>#N/A</v>
      </c>
      <c r="D9" s="343"/>
      <c r="E9" s="244" t="s">
        <v>1309</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0</v>
      </c>
      <c r="S9" s="262">
        <f ca="1">+R8+R9</f>
        <v>0</v>
      </c>
      <c r="T9" s="245">
        <f ca="1">+S9</f>
        <v>0</v>
      </c>
      <c r="U9" s="244">
        <f t="shared" si="1"/>
        <v>2</v>
      </c>
      <c r="V9" s="343" t="e">
        <f>+VLOOKUP(A9,bd_lista!$A$3:$E$590,5,FALSE)</f>
        <v>#N/A</v>
      </c>
      <c r="W9" s="248"/>
      <c r="X9" s="242">
        <f>+VLOOKUP(A9,[3]Sheet1!$A$13:$D$744,4,FALSE)</f>
        <v>0</v>
      </c>
      <c r="Y9" s="242" t="e">
        <f>+VLOOKUP(X9,bd_lista!$A$3:$C$590,3,FALSE)</f>
        <v>#N/A</v>
      </c>
      <c r="Z9" s="246"/>
      <c r="AA9" s="247"/>
    </row>
    <row r="10" spans="1:27" ht="17.25" hidden="1" customHeight="1">
      <c r="A10" s="252">
        <v>87</v>
      </c>
      <c r="B10" s="291">
        <f>+A10</f>
        <v>87</v>
      </c>
      <c r="C10" s="247" t="e">
        <f>+VLOOKUP(A10,bd_lista!$A$3:$C$590,3,FALSE)</f>
        <v>#N/A</v>
      </c>
      <c r="D10" s="247" t="e">
        <f>+C10</f>
        <v>#N/A</v>
      </c>
      <c r="E10" s="247" t="s">
        <v>1308</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0</v>
      </c>
      <c r="S10" s="243"/>
      <c r="T10" s="243">
        <f ca="1">+T11</f>
        <v>0</v>
      </c>
      <c r="U10" s="242">
        <f t="shared" si="1"/>
        <v>1</v>
      </c>
      <c r="V10" s="343" t="e">
        <f>+VLOOKUP(A10,bd_lista!$A$3:$E$590,5,FALSE)</f>
        <v>#N/A</v>
      </c>
      <c r="W10" s="260" t="e">
        <f>+V10</f>
        <v>#N/A</v>
      </c>
      <c r="X10" s="242">
        <v>25</v>
      </c>
      <c r="Y10" s="242" t="str">
        <f>+VLOOKUP(X10,bd_lista!$A$3:$C$590,3,FALSE)</f>
        <v>Ministerio de la Presidencia</v>
      </c>
      <c r="Z10" s="246">
        <f>+X10</f>
        <v>25</v>
      </c>
      <c r="AA10" s="247" t="str">
        <f>+Y10</f>
        <v>Ministerio de la Presidencia</v>
      </c>
    </row>
    <row r="11" spans="1:27" ht="15" hidden="1" customHeight="1">
      <c r="A11" s="32">
        <v>87</v>
      </c>
      <c r="B11" s="292"/>
      <c r="C11" s="343" t="e">
        <f>+VLOOKUP(A11,bd_lista!$A$3:$C$590,3,FALSE)</f>
        <v>#N/A</v>
      </c>
      <c r="D11" s="343"/>
      <c r="E11" s="343" t="s">
        <v>1309</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0</v>
      </c>
      <c r="S11" s="245">
        <f ca="1">+R10+R11</f>
        <v>0</v>
      </c>
      <c r="T11" s="245">
        <f ca="1">+S11</f>
        <v>0</v>
      </c>
      <c r="U11" s="244">
        <f t="shared" si="1"/>
        <v>2</v>
      </c>
      <c r="V11" s="343" t="e">
        <f>+VLOOKUP(A11,bd_lista!$A$3:$E$590,5,FALSE)</f>
        <v>#N/A</v>
      </c>
      <c r="W11" s="248"/>
      <c r="X11" s="242">
        <v>25</v>
      </c>
      <c r="Y11" s="242" t="str">
        <f>+VLOOKUP(X11,bd_lista!$A$3:$C$590,3,FALSE)</f>
        <v>Ministerio de la Presidencia</v>
      </c>
      <c r="Z11" s="246"/>
      <c r="AA11" s="247"/>
    </row>
    <row r="12" spans="1:27" ht="12.75" hidden="1" customHeight="1">
      <c r="A12" s="252">
        <v>85</v>
      </c>
      <c r="B12" s="291">
        <f>+A12</f>
        <v>85</v>
      </c>
      <c r="C12" s="247" t="e">
        <f>+VLOOKUP(A12,bd_lista!$A$3:$C$590,3,FALSE)</f>
        <v>#N/A</v>
      </c>
      <c r="D12" s="247" t="e">
        <f>+C12</f>
        <v>#N/A</v>
      </c>
      <c r="E12" s="247" t="s">
        <v>1308</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0</v>
      </c>
      <c r="U12" s="242">
        <f t="shared" si="1"/>
        <v>1</v>
      </c>
      <c r="V12" s="343" t="e">
        <f>+VLOOKUP(A12,bd_lista!$A$3:$E$590,5,FALSE)</f>
        <v>#N/A</v>
      </c>
      <c r="W12" s="260" t="e">
        <f>+V12</f>
        <v>#N/A</v>
      </c>
      <c r="X12" s="242">
        <v>78</v>
      </c>
      <c r="Y12" s="242" t="str">
        <f>+VLOOKUP(X12,bd_lista!$A$3:$C$590,3,FALSE)</f>
        <v>Ministerio de Hidrocarburos y Energías</v>
      </c>
      <c r="Z12" s="246">
        <f>+X12</f>
        <v>78</v>
      </c>
      <c r="AA12" s="247" t="str">
        <f>+Y12</f>
        <v>Ministerio de Hidrocarburos y Energías</v>
      </c>
    </row>
    <row r="13" spans="1:27" ht="15" hidden="1" customHeight="1">
      <c r="A13" s="32">
        <v>85</v>
      </c>
      <c r="B13" s="292"/>
      <c r="C13" s="343" t="e">
        <f>+VLOOKUP(A13,bd_lista!$A$3:$C$590,3,FALSE)</f>
        <v>#N/A</v>
      </c>
      <c r="D13" s="343"/>
      <c r="E13" s="343" t="s">
        <v>1309</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0</v>
      </c>
      <c r="S13" s="245">
        <f ca="1">+R12+R13</f>
        <v>0</v>
      </c>
      <c r="T13" s="245">
        <f ca="1">+S13</f>
        <v>0</v>
      </c>
      <c r="U13" s="244">
        <f t="shared" si="1"/>
        <v>2</v>
      </c>
      <c r="V13" s="343" t="e">
        <f>+VLOOKUP(A13,bd_lista!$A$3:$E$590,5,FALSE)</f>
        <v>#N/A</v>
      </c>
      <c r="W13" s="248"/>
      <c r="X13" s="242">
        <v>78</v>
      </c>
      <c r="Y13" s="242" t="str">
        <f>+VLOOKUP(X13,bd_lista!$A$3:$C$590,3,FALSE)</f>
        <v>Ministerio de Hidrocarburos y Energías</v>
      </c>
      <c r="Z13" s="246"/>
      <c r="AA13" s="247"/>
    </row>
    <row r="14" spans="1:27" ht="15" hidden="1" customHeight="1">
      <c r="A14" s="252">
        <v>121</v>
      </c>
      <c r="B14" s="291">
        <f>+A14</f>
        <v>121</v>
      </c>
      <c r="C14" s="247" t="e">
        <f>+VLOOKUP(A14,bd_lista!$A$3:$C$590,3,FALSE)</f>
        <v>#N/A</v>
      </c>
      <c r="D14" s="247" t="e">
        <f>+C14</f>
        <v>#N/A</v>
      </c>
      <c r="E14" s="247" t="s">
        <v>1308</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0</v>
      </c>
      <c r="U14" s="242">
        <f t="shared" si="1"/>
        <v>1</v>
      </c>
      <c r="V14" s="343" t="e">
        <f>+VLOOKUP(A14,bd_lista!$A$3:$E$590,5,FALSE)</f>
        <v>#N/A</v>
      </c>
      <c r="W14" s="260" t="e">
        <f>+V14</f>
        <v>#N/A</v>
      </c>
      <c r="X14" s="242" t="e">
        <f>+VLOOKUP(A14,[3]Sheet1!$A$13:$D$744,4,FALSE)</f>
        <v>#N/A</v>
      </c>
      <c r="Y14" s="242" t="e">
        <f>+VLOOKUP(X14,bd_lista!$A$3:$C$590,3,FALSE)</f>
        <v>#N/A</v>
      </c>
      <c r="Z14" s="246" t="e">
        <f>+X14</f>
        <v>#N/A</v>
      </c>
      <c r="AA14" s="247" t="e">
        <f>+Y14</f>
        <v>#N/A</v>
      </c>
    </row>
    <row r="15" spans="1:27" ht="15" hidden="1" customHeight="1">
      <c r="A15" s="32">
        <v>121</v>
      </c>
      <c r="B15" s="292"/>
      <c r="C15" s="343" t="e">
        <f>+VLOOKUP(A15,bd_lista!$A$3:$C$590,3,FALSE)</f>
        <v>#N/A</v>
      </c>
      <c r="D15" s="343"/>
      <c r="E15" s="343" t="s">
        <v>1309</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0</v>
      </c>
      <c r="S15" s="245">
        <f ca="1">+R14+R15</f>
        <v>0</v>
      </c>
      <c r="T15" s="245">
        <f ca="1">+S15</f>
        <v>0</v>
      </c>
      <c r="U15" s="244">
        <f t="shared" si="1"/>
        <v>2</v>
      </c>
      <c r="V15" s="343" t="e">
        <f>+VLOOKUP(A15,bd_lista!$A$3:$E$590,5,FALSE)</f>
        <v>#N/A</v>
      </c>
      <c r="W15" s="248"/>
      <c r="X15" s="242" t="e">
        <f>+VLOOKUP(A15,[3]Sheet1!$A$13:$D$744,4,FALSE)</f>
        <v>#N/A</v>
      </c>
      <c r="Y15" s="242" t="e">
        <f>+VLOOKUP(X15,bd_lista!$A$3:$C$590,3,FALSE)</f>
        <v>#N/A</v>
      </c>
      <c r="Z15" s="246"/>
      <c r="AA15" s="247"/>
    </row>
    <row r="16" spans="1:27" ht="15" hidden="1" customHeight="1">
      <c r="A16" s="252">
        <v>149</v>
      </c>
      <c r="B16" s="291">
        <f>+A16</f>
        <v>149</v>
      </c>
      <c r="C16" s="247" t="e">
        <f>+VLOOKUP(A16,bd_lista!$A$3:$C$590,3,FALSE)</f>
        <v>#N/A</v>
      </c>
      <c r="D16" s="247" t="e">
        <f>+C16</f>
        <v>#N/A</v>
      </c>
      <c r="E16" s="247" t="s">
        <v>1308</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0</v>
      </c>
      <c r="S16" s="243"/>
      <c r="T16" s="243">
        <f ca="1">+T17</f>
        <v>0</v>
      </c>
      <c r="U16" s="242">
        <f t="shared" si="1"/>
        <v>1</v>
      </c>
      <c r="V16" s="343" t="e">
        <f>+VLOOKUP(A16,bd_lista!$A$3:$E$590,5,FALSE)</f>
        <v>#N/A</v>
      </c>
      <c r="W16" s="260" t="e">
        <f>+V16</f>
        <v>#N/A</v>
      </c>
      <c r="X16" s="242" t="e">
        <f>+VLOOKUP(A16,[3]Sheet1!$A$13:$D$744,4,FALSE)</f>
        <v>#N/A</v>
      </c>
      <c r="Y16" s="242" t="e">
        <f>+VLOOKUP(X16,bd_lista!$A$3:$C$590,3,FALSE)</f>
        <v>#N/A</v>
      </c>
      <c r="Z16" s="246" t="e">
        <f>+X16</f>
        <v>#N/A</v>
      </c>
      <c r="AA16" s="247" t="e">
        <f>+Y16</f>
        <v>#N/A</v>
      </c>
    </row>
    <row r="17" spans="1:27" ht="15" hidden="1" customHeight="1">
      <c r="A17" s="32">
        <v>149</v>
      </c>
      <c r="B17" s="292"/>
      <c r="C17" s="343" t="e">
        <f>+VLOOKUP(A17,bd_lista!$A$3:$C$590,3,FALSE)</f>
        <v>#N/A</v>
      </c>
      <c r="D17" s="343"/>
      <c r="E17" s="343" t="s">
        <v>1309</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0</v>
      </c>
      <c r="S17" s="245">
        <f ca="1">+R16+R17</f>
        <v>0</v>
      </c>
      <c r="T17" s="245">
        <f ca="1">+S17</f>
        <v>0</v>
      </c>
      <c r="U17" s="244">
        <f t="shared" si="1"/>
        <v>2</v>
      </c>
      <c r="V17" s="343" t="e">
        <f>+VLOOKUP(A17,bd_lista!$A$3:$E$590,5,FALSE)</f>
        <v>#N/A</v>
      </c>
      <c r="W17" s="248"/>
      <c r="X17" s="242" t="e">
        <f>+VLOOKUP(A17,[3]Sheet1!$A$13:$D$744,4,FALSE)</f>
        <v>#N/A</v>
      </c>
      <c r="Y17" s="242" t="e">
        <f>+VLOOKUP(X17,bd_lista!$A$3:$C$590,3,FALSE)</f>
        <v>#N/A</v>
      </c>
      <c r="Z17" s="246"/>
      <c r="AA17" s="247"/>
    </row>
    <row r="18" spans="1:27" ht="15" hidden="1" customHeight="1">
      <c r="A18" s="252">
        <v>384</v>
      </c>
      <c r="B18" s="291">
        <f>+A18</f>
        <v>384</v>
      </c>
      <c r="C18" s="247" t="e">
        <f>+VLOOKUP(A18,bd_lista!$A$3:$C$590,3,FALSE)</f>
        <v>#N/A</v>
      </c>
      <c r="D18" s="247" t="e">
        <f>+C18</f>
        <v>#N/A</v>
      </c>
      <c r="E18" s="247" t="s">
        <v>1308</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50"/>
      <c r="T18" s="243">
        <f ca="1">+T19</f>
        <v>0</v>
      </c>
      <c r="U18" s="242">
        <f t="shared" si="1"/>
        <v>1</v>
      </c>
      <c r="V18" s="343" t="e">
        <f>+VLOOKUP(A18,bd_lista!$A$3:$E$590,5,FALSE)</f>
        <v>#N/A</v>
      </c>
      <c r="W18" s="260" t="e">
        <f>+V18</f>
        <v>#N/A</v>
      </c>
      <c r="X18" s="242">
        <f>+VLOOKUP(A18,[3]Sheet1!$A$13:$D$744,4,FALSE)</f>
        <v>30</v>
      </c>
      <c r="Y18" s="242" t="str">
        <f>+VLOOKUP(X18,bd_lista!$A$3:$C$590,3,FALSE)</f>
        <v>Ministerio de Justicia y Transparencia Institucional</v>
      </c>
      <c r="Z18" s="246">
        <f>+X18</f>
        <v>30</v>
      </c>
      <c r="AA18" s="247" t="str">
        <f>+Y18</f>
        <v>Ministerio de Justicia y Transparencia Institucional</v>
      </c>
    </row>
    <row r="19" spans="1:27" ht="15" hidden="1" customHeight="1">
      <c r="A19" s="32">
        <v>384</v>
      </c>
      <c r="B19" s="292"/>
      <c r="C19" s="343" t="e">
        <f>+VLOOKUP(A19,bd_lista!$A$3:$C$590,3,FALSE)</f>
        <v>#N/A</v>
      </c>
      <c r="D19" s="343"/>
      <c r="E19" s="343" t="s">
        <v>1309</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0</v>
      </c>
      <c r="S19" s="262">
        <f ca="1">+R18+R19</f>
        <v>0</v>
      </c>
      <c r="T19" s="245">
        <f ca="1">+S19</f>
        <v>0</v>
      </c>
      <c r="U19" s="244">
        <f t="shared" si="1"/>
        <v>2</v>
      </c>
      <c r="V19" s="343" t="e">
        <f>+VLOOKUP(A19,bd_lista!$A$3:$E$590,5,FALSE)</f>
        <v>#N/A</v>
      </c>
      <c r="W19" s="248"/>
      <c r="X19" s="242">
        <f>+VLOOKUP(A19,[3]Sheet1!$A$13:$D$744,4,FALSE)</f>
        <v>30</v>
      </c>
      <c r="Y19" s="242" t="str">
        <f>+VLOOKUP(X19,bd_lista!$A$3:$C$590,3,FALSE)</f>
        <v>Ministerio de Justicia y Transparencia Institucional</v>
      </c>
      <c r="Z19" s="246"/>
      <c r="AA19" s="247"/>
    </row>
    <row r="20" spans="1:27" ht="15" hidden="1" customHeight="1">
      <c r="A20" s="252">
        <v>48</v>
      </c>
      <c r="B20" s="291">
        <f>+A20</f>
        <v>48</v>
      </c>
      <c r="C20" s="247" t="e">
        <f>+VLOOKUP(A20,bd_lista!$A$3:$C$590,3,FALSE)</f>
        <v>#N/A</v>
      </c>
      <c r="D20" s="247" t="e">
        <f>+C20</f>
        <v>#N/A</v>
      </c>
      <c r="E20" s="247" t="s">
        <v>1308</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0</v>
      </c>
      <c r="U20" s="242">
        <f t="shared" si="1"/>
        <v>1</v>
      </c>
      <c r="V20" s="343" t="e">
        <f>+VLOOKUP(A20,bd_lista!$A$3:$E$590,5,FALSE)</f>
        <v>#N/A</v>
      </c>
      <c r="W20" s="260" t="e">
        <f>+V20</f>
        <v>#N/A</v>
      </c>
      <c r="X20" s="242">
        <f>+A20</f>
        <v>48</v>
      </c>
      <c r="Y20" s="242" t="e">
        <f>+VLOOKUP(X20,bd_lista!$A$3:$C$590,3,FALSE)</f>
        <v>#N/A</v>
      </c>
      <c r="Z20" s="246">
        <f>+X20</f>
        <v>48</v>
      </c>
      <c r="AA20" s="247" t="e">
        <f>+Y20</f>
        <v>#N/A</v>
      </c>
    </row>
    <row r="21" spans="1:27" ht="15" hidden="1" customHeight="1">
      <c r="A21" s="32">
        <v>48</v>
      </c>
      <c r="B21" s="292"/>
      <c r="C21" s="343" t="e">
        <f>+VLOOKUP(A21,bd_lista!$A$3:$C$590,3,FALSE)</f>
        <v>#N/A</v>
      </c>
      <c r="D21" s="343"/>
      <c r="E21" s="343" t="s">
        <v>1309</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0</v>
      </c>
      <c r="S21" s="245">
        <f ca="1">+R20+R21</f>
        <v>0</v>
      </c>
      <c r="T21" s="245">
        <f ca="1">+S21</f>
        <v>0</v>
      </c>
      <c r="U21" s="244">
        <f t="shared" si="1"/>
        <v>2</v>
      </c>
      <c r="V21" s="343" t="e">
        <f>+VLOOKUP(A21,bd_lista!$A$3:$E$590,5,FALSE)</f>
        <v>#N/A</v>
      </c>
      <c r="W21" s="248"/>
      <c r="X21" s="242">
        <f>+A21</f>
        <v>48</v>
      </c>
      <c r="Y21" s="242" t="e">
        <f>+VLOOKUP(X21,bd_lista!$A$3:$C$590,3,FALSE)</f>
        <v>#N/A</v>
      </c>
      <c r="Z21" s="246"/>
      <c r="AA21" s="247"/>
    </row>
    <row r="22" spans="1:27" ht="15" hidden="1" customHeight="1">
      <c r="A22" s="252">
        <v>0</v>
      </c>
      <c r="B22" s="291">
        <f>+A22</f>
        <v>0</v>
      </c>
      <c r="C22" s="247" t="e">
        <f>+VLOOKUP(A22,bd_lista!$A$3:$C$590,3,FALSE)</f>
        <v>#N/A</v>
      </c>
      <c r="D22" s="247" t="e">
        <f>+C22</f>
        <v>#N/A</v>
      </c>
      <c r="E22" s="242" t="s">
        <v>1308</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0</v>
      </c>
      <c r="U22" s="242">
        <f t="shared" si="1"/>
        <v>1</v>
      </c>
      <c r="V22" s="343" t="e">
        <f>+VLOOKUP(A22,bd_lista!A3:E590,5,FALSE)</f>
        <v>#N/A</v>
      </c>
      <c r="W22" s="260" t="e">
        <f>+V22</f>
        <v>#N/A</v>
      </c>
      <c r="X22" s="242" t="e">
        <f>+VLOOKUP(A22,[3]Sheet1!$A$13:$D$744,4,FALSE)</f>
        <v>#N/A</v>
      </c>
      <c r="Y22" s="242" t="e">
        <f>+VLOOKUP(X22,bd_lista!$A$3:$C$590,3,FALSE)</f>
        <v>#N/A</v>
      </c>
      <c r="Z22" s="246" t="e">
        <f>+X22</f>
        <v>#N/A</v>
      </c>
      <c r="AA22" s="247" t="e">
        <f>+Y22</f>
        <v>#N/A</v>
      </c>
    </row>
    <row r="23" spans="1:27" ht="15" hidden="1" customHeight="1">
      <c r="A23" s="32">
        <v>0</v>
      </c>
      <c r="B23" s="292"/>
      <c r="C23" s="343" t="e">
        <f>+VLOOKUP(A23,bd_lista!$A$3:$C$590,3,FALSE)</f>
        <v>#N/A</v>
      </c>
      <c r="D23" s="343"/>
      <c r="E23" s="244" t="s">
        <v>1309</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0</v>
      </c>
      <c r="S23" s="245">
        <f ca="1">+R22+R23</f>
        <v>0</v>
      </c>
      <c r="T23" s="245">
        <f ca="1">+S23</f>
        <v>0</v>
      </c>
      <c r="U23" s="244">
        <f t="shared" si="1"/>
        <v>2</v>
      </c>
      <c r="V23" s="343" t="e">
        <f>+VLOOKUP(A23,bd_lista!$A$3:$E$590,5,FALSE)</f>
        <v>#N/A</v>
      </c>
      <c r="W23" s="248"/>
      <c r="X23" s="242" t="e">
        <f>+VLOOKUP(A23,[3]Sheet1!$A$13:$D$744,4,FALSE)</f>
        <v>#N/A</v>
      </c>
      <c r="Y23" s="242" t="e">
        <f>+VLOOKUP(X23,bd_lista!$A$3:$C$590,3,FALSE)</f>
        <v>#N/A</v>
      </c>
      <c r="Z23" s="246"/>
      <c r="AA23" s="247"/>
    </row>
    <row r="24" spans="1:27" ht="15" hidden="1" customHeight="1">
      <c r="A24" s="252">
        <v>999</v>
      </c>
      <c r="B24" s="291">
        <f>+A24</f>
        <v>999</v>
      </c>
      <c r="C24" s="247" t="e">
        <f>+VLOOKUP(A24,bd_lista!$A$3:$C$590,3,FALSE)</f>
        <v>#N/A</v>
      </c>
      <c r="D24" s="247" t="e">
        <f>+C24</f>
        <v>#N/A</v>
      </c>
      <c r="E24" s="242" t="s">
        <v>1308</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0</v>
      </c>
      <c r="S24" s="250"/>
      <c r="T24" s="243">
        <f ca="1">+T25</f>
        <v>0</v>
      </c>
      <c r="U24" s="242">
        <f t="shared" si="1"/>
        <v>1</v>
      </c>
      <c r="V24" s="343" t="e">
        <f>+VLOOKUP(A24,bd_lista!$A$3:$E$590,5,FALSE)</f>
        <v>#N/A</v>
      </c>
      <c r="W24" s="260" t="e">
        <f>+V24</f>
        <v>#N/A</v>
      </c>
      <c r="X24" s="242">
        <f>+VLOOKUP(A24,[3]Sheet1!$A$13:$D$744,4,FALSE)</f>
        <v>0</v>
      </c>
      <c r="Y24" s="242" t="e">
        <f>+VLOOKUP(X24,bd_lista!$A$3:$C$590,3,FALSE)</f>
        <v>#N/A</v>
      </c>
      <c r="Z24" s="246">
        <f>+X24</f>
        <v>0</v>
      </c>
      <c r="AA24" s="247" t="e">
        <f>+Y24</f>
        <v>#N/A</v>
      </c>
    </row>
    <row r="25" spans="1:27" ht="15" hidden="1" customHeight="1">
      <c r="A25" s="32">
        <v>999</v>
      </c>
      <c r="B25" s="292"/>
      <c r="C25" s="343" t="e">
        <f>+VLOOKUP(A25,bd_lista!$A$3:$C$590,3,FALSE)</f>
        <v>#N/A</v>
      </c>
      <c r="D25" s="343"/>
      <c r="E25" s="244" t="s">
        <v>1309</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0</v>
      </c>
      <c r="S25" s="262">
        <f ca="1">+R24+R25</f>
        <v>0</v>
      </c>
      <c r="T25" s="245">
        <f ca="1">+S25</f>
        <v>0</v>
      </c>
      <c r="U25" s="244">
        <f t="shared" si="1"/>
        <v>2</v>
      </c>
      <c r="V25" s="343" t="e">
        <f>+VLOOKUP(A25,bd_lista!$A$3:$E$590,5,FALSE)</f>
        <v>#N/A</v>
      </c>
      <c r="W25" s="248"/>
      <c r="X25" s="242">
        <f>+VLOOKUP(A25,[3]Sheet1!$A$13:$D$744,4,FALSE)</f>
        <v>0</v>
      </c>
      <c r="Y25" s="242" t="e">
        <f>+VLOOKUP(X25,bd_lista!$A$3:$C$590,3,FALSE)</f>
        <v>#N/A</v>
      </c>
      <c r="Z25" s="246"/>
      <c r="AA25" s="247"/>
    </row>
    <row r="26" spans="1:27" ht="15" hidden="1" customHeight="1">
      <c r="A26" s="252">
        <v>148</v>
      </c>
      <c r="B26" s="291">
        <f>+A26</f>
        <v>148</v>
      </c>
      <c r="C26" s="247" t="str">
        <f>+VLOOKUP(A26,bd_lista!$A$3:$C$590,3,FALSE)</f>
        <v>Universidad Amazónica de Pando</v>
      </c>
      <c r="D26" s="247" t="str">
        <f>+C26</f>
        <v>Universidad Amazónica de Pando</v>
      </c>
      <c r="E26" s="247" t="s">
        <v>1308</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0</v>
      </c>
      <c r="S26" s="243"/>
      <c r="T26" s="243">
        <f ca="1">+T27</f>
        <v>0</v>
      </c>
      <c r="U26" s="242">
        <f t="shared" si="1"/>
        <v>1</v>
      </c>
      <c r="V26" s="343" t="str">
        <f>+VLOOKUP(A26,bd_lista!$A$3:$E$590,5,FALSE)</f>
        <v>Universidades Públicas</v>
      </c>
      <c r="W26" s="260" t="str">
        <f>+V26</f>
        <v>Universidades Públicas</v>
      </c>
      <c r="X26" s="242">
        <f>+VLOOKUP(A26,[3]Sheet1!$A$13:$D$744,4,FALSE)</f>
        <v>0</v>
      </c>
      <c r="Y26" s="242" t="e">
        <f>+VLOOKUP(X26,bd_lista!$A$3:$C$590,3,FALSE)</f>
        <v>#N/A</v>
      </c>
      <c r="Z26" s="246">
        <f>+X26</f>
        <v>0</v>
      </c>
      <c r="AA26" s="247" t="e">
        <f>+Y26</f>
        <v>#N/A</v>
      </c>
    </row>
    <row r="27" spans="1:27" ht="15" hidden="1" customHeight="1">
      <c r="A27" s="32">
        <v>148</v>
      </c>
      <c r="B27" s="292"/>
      <c r="C27" s="343" t="str">
        <f>+VLOOKUP(A27,bd_lista!$A$3:$C$590,3,FALSE)</f>
        <v>Universidad Amazónica de Pando</v>
      </c>
      <c r="D27" s="343"/>
      <c r="E27" s="343" t="s">
        <v>1309</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0</v>
      </c>
      <c r="S27" s="245">
        <f ca="1">+R26+R27</f>
        <v>0</v>
      </c>
      <c r="T27" s="245">
        <f ca="1">+S27</f>
        <v>0</v>
      </c>
      <c r="U27" s="244">
        <f t="shared" si="1"/>
        <v>2</v>
      </c>
      <c r="V27" s="343" t="str">
        <f>+VLOOKUP(A27,bd_lista!$A$3:$E$590,5,FALSE)</f>
        <v>Universidades Públicas</v>
      </c>
      <c r="W27" s="248"/>
      <c r="X27" s="242">
        <f>+VLOOKUP(A27,[3]Sheet1!$A$13:$D$744,4,FALSE)</f>
        <v>0</v>
      </c>
      <c r="Y27" s="242" t="e">
        <f>+VLOOKUP(X27,bd_lista!$A$3:$C$590,3,FALSE)</f>
        <v>#N/A</v>
      </c>
      <c r="Z27" s="246"/>
      <c r="AA27" s="247"/>
    </row>
    <row r="28" spans="1:27" ht="15" hidden="1" customHeight="1">
      <c r="A28" s="252">
        <v>802</v>
      </c>
      <c r="B28" s="291">
        <f>+A28</f>
        <v>802</v>
      </c>
      <c r="C28" s="247" t="str">
        <f>+VLOOKUP(A28,bd_lista!$A$3:$C$590,3,FALSE)</f>
        <v>Empresa Local de Agua Potable y Alcantarillado Sucre</v>
      </c>
      <c r="D28" s="247" t="str">
        <f>+C28</f>
        <v>Empresa Local de Agua Potable y Alcantarillado Sucre</v>
      </c>
      <c r="E28" s="242" t="s">
        <v>1308</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ref="R28:R29" ca="1" si="2">+SUM(F28:Q28)</f>
        <v>0</v>
      </c>
      <c r="S28" s="250"/>
      <c r="T28" s="243">
        <f ca="1">+T29</f>
        <v>28540.3</v>
      </c>
      <c r="U28" s="242">
        <f t="shared" ref="U28:U29" si="3">+IF(E28="Débitos",1,2)</f>
        <v>1</v>
      </c>
      <c r="V28" s="343" t="str">
        <f>+VLOOKUP(A28,bd_lista!$A$3:$E$590,5,FALSE)</f>
        <v>Empresas Municipales</v>
      </c>
      <c r="W28" s="260" t="str">
        <f>+V28</f>
        <v>Empresas Municipales</v>
      </c>
      <c r="X28" s="242">
        <f>+VLOOKUP(A28,[3]Sheet1!$A$13:$D$744,4,FALSE)</f>
        <v>0</v>
      </c>
      <c r="Y28" s="242" t="e">
        <f>+VLOOKUP(X28,bd_lista!$A$3:$C$590,3,FALSE)</f>
        <v>#N/A</v>
      </c>
      <c r="Z28" s="246">
        <f>+X28</f>
        <v>0</v>
      </c>
      <c r="AA28" s="246" t="e">
        <f>+Y28</f>
        <v>#N/A</v>
      </c>
    </row>
    <row r="29" spans="1:27" ht="15" hidden="1" customHeight="1">
      <c r="A29" s="32">
        <v>802</v>
      </c>
      <c r="B29" s="292"/>
      <c r="C29" s="343" t="str">
        <f>+VLOOKUP(A29,bd_lista!$A$3:$C$590,3,FALSE)</f>
        <v>Empresa Local de Agua Potable y Alcantarillado Sucre</v>
      </c>
      <c r="D29" s="343"/>
      <c r="E29" s="244" t="s">
        <v>1309</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2"/>
        <v>28540.3</v>
      </c>
      <c r="S29" s="262">
        <f ca="1">+R28+R29</f>
        <v>28540.3</v>
      </c>
      <c r="T29" s="245">
        <f ca="1">+S29</f>
        <v>28540.3</v>
      </c>
      <c r="U29" s="244">
        <f t="shared" si="3"/>
        <v>2</v>
      </c>
      <c r="V29" s="343" t="str">
        <f>+VLOOKUP(A29,bd_lista!$A$3:$E$590,5,FALSE)</f>
        <v>Empresas Municipales</v>
      </c>
      <c r="W29" s="248"/>
      <c r="X29" s="242">
        <f>+VLOOKUP(A29,[3]Sheet1!$A$13:$D$744,4,FALSE)</f>
        <v>0</v>
      </c>
      <c r="Y29" s="242" t="e">
        <f>+VLOOKUP(X29,bd_lista!$A$3:$C$590,3,FALSE)</f>
        <v>#N/A</v>
      </c>
      <c r="Z29" s="246"/>
      <c r="AA29" s="246"/>
    </row>
    <row r="30" spans="1:27" ht="15" customHeight="1">
      <c r="A30" s="252">
        <v>6</v>
      </c>
      <c r="B30" s="395">
        <f>+A30</f>
        <v>6</v>
      </c>
      <c r="C30" s="247" t="str">
        <f>+VLOOKUP(A30,bd_lista!$A$3:$C$590,3,FALSE)</f>
        <v>Vicepresidencia del Estado Plurinacional</v>
      </c>
      <c r="D30" s="393" t="str">
        <f>+C30</f>
        <v>Vicepresidencia del Estado Plurinacional</v>
      </c>
      <c r="E30" s="247" t="s">
        <v>1308</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ref="R30:R93" ca="1" si="4">+SUM(F30:Q30)</f>
        <v>0</v>
      </c>
      <c r="S30" s="243"/>
      <c r="T30" s="243">
        <f ca="1">+T31</f>
        <v>5133</v>
      </c>
      <c r="U30" s="242">
        <f t="shared" ref="U30:U93" si="5">+IF(E30="Débitos",1,2)</f>
        <v>1</v>
      </c>
      <c r="V30" s="343" t="str">
        <f>+VLOOKUP(A30,bd_lista!$A$3:$E$590,5,FALSE)</f>
        <v>Órgano Ejecutivo</v>
      </c>
      <c r="W30" s="390" t="str">
        <f>+V30</f>
        <v>Órgano Ejecutivo</v>
      </c>
      <c r="X30" s="242">
        <f>+A30</f>
        <v>6</v>
      </c>
      <c r="Y30" s="242" t="str">
        <f>+VLOOKUP(X30,bd_lista!$A$3:$C$590,3,FALSE)</f>
        <v>Vicepresidencia del Estado Plurinacional</v>
      </c>
      <c r="Z30" s="246">
        <f>+X30</f>
        <v>6</v>
      </c>
      <c r="AA30" s="246" t="str">
        <f>+Y30</f>
        <v>Vicepresidencia del Estado Plurinacional</v>
      </c>
    </row>
    <row r="31" spans="1:27" ht="15" customHeight="1">
      <c r="A31" s="32">
        <v>6</v>
      </c>
      <c r="B31" s="396"/>
      <c r="C31" s="343" t="str">
        <f>+VLOOKUP(A31,bd_lista!$A$3:$C$590,3,FALSE)</f>
        <v>Vicepresidencia del Estado Plurinacional</v>
      </c>
      <c r="D31" s="394"/>
      <c r="E31" s="343" t="s">
        <v>1309</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5133</v>
      </c>
      <c r="R31" s="245">
        <f t="shared" ca="1" si="4"/>
        <v>5133</v>
      </c>
      <c r="S31" s="245">
        <f ca="1">+R30+R31</f>
        <v>5133</v>
      </c>
      <c r="T31" s="245">
        <f ca="1">+S31</f>
        <v>5133</v>
      </c>
      <c r="U31" s="244">
        <f t="shared" si="5"/>
        <v>2</v>
      </c>
      <c r="V31" s="343" t="str">
        <f>+VLOOKUP(A31,bd_lista!$A$3:$E$590,5,FALSE)</f>
        <v>Órgano Ejecutivo</v>
      </c>
      <c r="W31" s="391"/>
      <c r="X31" s="242">
        <f>+A31</f>
        <v>6</v>
      </c>
      <c r="Y31" s="242" t="str">
        <f>+VLOOKUP(X31,bd_lista!$A$3:$C$590,3,FALSE)</f>
        <v>Vicepresidencia del Estado Plurinacional</v>
      </c>
      <c r="Z31" s="246"/>
      <c r="AA31" s="246"/>
    </row>
    <row r="32" spans="1:27" ht="15" customHeight="1">
      <c r="A32" s="252">
        <v>10</v>
      </c>
      <c r="B32" s="395">
        <f>+A32</f>
        <v>10</v>
      </c>
      <c r="C32" s="247" t="str">
        <f>+VLOOKUP(A32,bd_lista!$A$3:$C$590,3,FALSE)</f>
        <v>Ministerio de Relaciones Exteriores</v>
      </c>
      <c r="D32" s="393" t="str">
        <f>+C32</f>
        <v>Ministerio de Relaciones Exteriores</v>
      </c>
      <c r="E32" s="247" t="s">
        <v>1308</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2150</v>
      </c>
      <c r="R32" s="243">
        <f t="shared" ca="1" si="4"/>
        <v>2150</v>
      </c>
      <c r="S32" s="243"/>
      <c r="T32" s="243">
        <f ca="1">+T33</f>
        <v>3879520.4200000004</v>
      </c>
      <c r="U32" s="242">
        <f t="shared" si="5"/>
        <v>1</v>
      </c>
      <c r="V32" s="343" t="str">
        <f>+VLOOKUP(A32,bd_lista!$A$3:$E$590,5,FALSE)</f>
        <v>Órgano Ejecutivo</v>
      </c>
      <c r="W32" s="390" t="str">
        <f>+V32</f>
        <v>Órgano Ejecutivo</v>
      </c>
      <c r="X32" s="242">
        <f>+A32</f>
        <v>10</v>
      </c>
      <c r="Y32" s="242" t="str">
        <f>+VLOOKUP(X32,bd_lista!$A$3:$C$590,3,FALSE)</f>
        <v>Ministerio de Relaciones Exteriores</v>
      </c>
      <c r="Z32" s="246">
        <f>+X32</f>
        <v>10</v>
      </c>
      <c r="AA32" s="246" t="str">
        <f>+Y32</f>
        <v>Ministerio de Relaciones Exteriores</v>
      </c>
    </row>
    <row r="33" spans="1:27" ht="15" customHeight="1">
      <c r="A33" s="32">
        <v>10</v>
      </c>
      <c r="B33" s="396"/>
      <c r="C33" s="343" t="str">
        <f>+VLOOKUP(A33,bd_lista!$A$3:$C$590,3,FALSE)</f>
        <v>Ministerio de Relaciones Exteriores</v>
      </c>
      <c r="D33" s="394"/>
      <c r="E33" s="343" t="s">
        <v>1309</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14143.4</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25432.82</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3837794.2</v>
      </c>
      <c r="R33" s="245">
        <f t="shared" ca="1" si="4"/>
        <v>3877370.4200000004</v>
      </c>
      <c r="S33" s="245">
        <f ca="1">+R32+R33</f>
        <v>3879520.4200000004</v>
      </c>
      <c r="T33" s="245">
        <f ca="1">+S33</f>
        <v>3879520.4200000004</v>
      </c>
      <c r="U33" s="244">
        <f t="shared" si="5"/>
        <v>2</v>
      </c>
      <c r="V33" s="343" t="str">
        <f>+VLOOKUP(A33,bd_lista!$A$3:$E$590,5,FALSE)</f>
        <v>Órgano Ejecutivo</v>
      </c>
      <c r="W33" s="391"/>
      <c r="X33" s="242">
        <f>+A33</f>
        <v>10</v>
      </c>
      <c r="Y33" s="242" t="str">
        <f>+VLOOKUP(X33,bd_lista!$A$3:$C$590,3,FALSE)</f>
        <v>Ministerio de Relaciones Exteriores</v>
      </c>
      <c r="Z33" s="246"/>
      <c r="AA33" s="246"/>
    </row>
    <row r="34" spans="1:27" ht="15" hidden="1" customHeight="1">
      <c r="A34" s="252">
        <v>144</v>
      </c>
      <c r="B34" s="291">
        <f>+A34</f>
        <v>144</v>
      </c>
      <c r="C34" s="247" t="str">
        <f>+VLOOKUP(A34,bd_lista!$A$3:$C$590,3,FALSE)</f>
        <v>Universidad Nacional Siglo XX</v>
      </c>
      <c r="D34" s="247" t="str">
        <f>+C34</f>
        <v>Universidad Nacional Siglo XX</v>
      </c>
      <c r="E34" s="247" t="s">
        <v>1308</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4"/>
        <v>0</v>
      </c>
      <c r="S34" s="243"/>
      <c r="T34" s="243">
        <f ca="1">+T35</f>
        <v>0</v>
      </c>
      <c r="U34" s="242">
        <f t="shared" si="5"/>
        <v>1</v>
      </c>
      <c r="V34" s="343" t="str">
        <f>+VLOOKUP(A34,bd_lista!$A$3:$E$590,5,FALSE)</f>
        <v>Universidades Públicas</v>
      </c>
      <c r="W34" s="260" t="str">
        <f>+V34</f>
        <v>Universidades Públicas</v>
      </c>
      <c r="X34" s="242">
        <f>+VLOOKUP(A34,[3]Sheet1!$A$13:$D$744,4,FALSE)</f>
        <v>0</v>
      </c>
      <c r="Y34" s="242" t="e">
        <f>+VLOOKUP(X34,bd_lista!$A$3:$C$590,3,FALSE)</f>
        <v>#N/A</v>
      </c>
      <c r="Z34" s="246">
        <f>+X34</f>
        <v>0</v>
      </c>
      <c r="AA34" s="247" t="e">
        <f>+Y34</f>
        <v>#N/A</v>
      </c>
    </row>
    <row r="35" spans="1:27" ht="15" hidden="1" customHeight="1">
      <c r="A35" s="32">
        <v>144</v>
      </c>
      <c r="B35" s="292"/>
      <c r="C35" s="343" t="str">
        <f>+VLOOKUP(A35,bd_lista!$A$3:$C$590,3,FALSE)</f>
        <v>Universidad Nacional Siglo XX</v>
      </c>
      <c r="D35" s="343"/>
      <c r="E35" s="343" t="s">
        <v>1309</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4"/>
        <v>0</v>
      </c>
      <c r="S35" s="245">
        <f ca="1">+R34+R35</f>
        <v>0</v>
      </c>
      <c r="T35" s="245">
        <f ca="1">+S35</f>
        <v>0</v>
      </c>
      <c r="U35" s="244">
        <f t="shared" si="5"/>
        <v>2</v>
      </c>
      <c r="V35" s="343" t="str">
        <f>+VLOOKUP(A35,bd_lista!$A$3:$E$590,5,FALSE)</f>
        <v>Universidades Públicas</v>
      </c>
      <c r="W35" s="248"/>
      <c r="X35" s="242">
        <f>+VLOOKUP(A35,[3]Sheet1!$A$13:$D$744,4,FALSE)</f>
        <v>0</v>
      </c>
      <c r="Y35" s="242" t="e">
        <f>+VLOOKUP(X35,bd_lista!$A$3:$C$590,3,FALSE)</f>
        <v>#N/A</v>
      </c>
      <c r="Z35" s="246"/>
      <c r="AA35" s="247"/>
    </row>
    <row r="36" spans="1:27" ht="15" hidden="1" customHeight="1">
      <c r="A36" s="252">
        <v>141</v>
      </c>
      <c r="B36" s="291">
        <f>+A36</f>
        <v>141</v>
      </c>
      <c r="C36" s="247" t="str">
        <f>+VLOOKUP(A36,bd_lista!$A$3:$C$590,3,FALSE)</f>
        <v>Universidad Mayor de San Simón</v>
      </c>
      <c r="D36" s="247" t="str">
        <f>+C36</f>
        <v>Universidad Mayor de San Simón</v>
      </c>
      <c r="E36" s="247" t="s">
        <v>1308</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4"/>
        <v>0</v>
      </c>
      <c r="S36" s="243"/>
      <c r="T36" s="243">
        <f ca="1">+T37</f>
        <v>0</v>
      </c>
      <c r="U36" s="242">
        <f t="shared" si="5"/>
        <v>1</v>
      </c>
      <c r="V36" s="343" t="str">
        <f>+VLOOKUP(A36,bd_lista!$A$3:$E$590,5,FALSE)</f>
        <v>Universidades Públicas</v>
      </c>
      <c r="W36" s="260" t="str">
        <f>+V36</f>
        <v>Universidades Públicas</v>
      </c>
      <c r="X36" s="242">
        <f>+VLOOKUP(A36,[3]Sheet1!$A$13:$D$744,4,FALSE)</f>
        <v>0</v>
      </c>
      <c r="Y36" s="242" t="e">
        <f>+VLOOKUP(X36,bd_lista!$A$3:$C$590,3,FALSE)</f>
        <v>#N/A</v>
      </c>
      <c r="Z36" s="246">
        <f>+X36</f>
        <v>0</v>
      </c>
      <c r="AA36" s="247" t="e">
        <f>+Y36</f>
        <v>#N/A</v>
      </c>
    </row>
    <row r="37" spans="1:27" ht="15" hidden="1" customHeight="1">
      <c r="A37" s="32">
        <v>141</v>
      </c>
      <c r="B37" s="292"/>
      <c r="C37" s="343" t="str">
        <f>+VLOOKUP(A37,bd_lista!$A$3:$C$590,3,FALSE)</f>
        <v>Universidad Mayor de San Simón</v>
      </c>
      <c r="D37" s="343"/>
      <c r="E37" s="343" t="s">
        <v>1309</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4"/>
        <v>0</v>
      </c>
      <c r="S37" s="245">
        <f ca="1">+R36+R37</f>
        <v>0</v>
      </c>
      <c r="T37" s="245">
        <f ca="1">+S37</f>
        <v>0</v>
      </c>
      <c r="U37" s="244">
        <f t="shared" si="5"/>
        <v>2</v>
      </c>
      <c r="V37" s="343" t="str">
        <f>+VLOOKUP(A37,bd_lista!$A$3:$E$590,5,FALSE)</f>
        <v>Universidades Públicas</v>
      </c>
      <c r="W37" s="248"/>
      <c r="X37" s="242">
        <f>+VLOOKUP(A37,[3]Sheet1!$A$13:$D$744,4,FALSE)</f>
        <v>0</v>
      </c>
      <c r="Y37" s="242" t="e">
        <f>+VLOOKUP(X37,bd_lista!$A$3:$C$590,3,FALSE)</f>
        <v>#N/A</v>
      </c>
      <c r="Z37" s="246"/>
      <c r="AA37" s="247"/>
    </row>
    <row r="38" spans="1:27" ht="15" hidden="1" customHeight="1">
      <c r="A38" s="252">
        <v>138</v>
      </c>
      <c r="B38" s="291">
        <f>+A38</f>
        <v>138</v>
      </c>
      <c r="C38" s="247" t="str">
        <f>+VLOOKUP(A38,bd_lista!$A$3:$C$590,3,FALSE)</f>
        <v>Universidad Mayor Real y Pontificia de San Francisco Xavier</v>
      </c>
      <c r="D38" s="247" t="str">
        <f>+C38</f>
        <v>Universidad Mayor Real y Pontificia de San Francisco Xavier</v>
      </c>
      <c r="E38" s="247" t="s">
        <v>1308</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4"/>
        <v>0</v>
      </c>
      <c r="S38" s="243"/>
      <c r="T38" s="243">
        <f ca="1">+T39</f>
        <v>0</v>
      </c>
      <c r="U38" s="242">
        <f t="shared" si="5"/>
        <v>1</v>
      </c>
      <c r="V38" s="343" t="str">
        <f>+VLOOKUP(A38,bd_lista!$A$3:$E$590,5,FALSE)</f>
        <v>Universidades Públicas</v>
      </c>
      <c r="W38" s="260" t="str">
        <f>+V38</f>
        <v>Universidades Públicas</v>
      </c>
      <c r="X38" s="242">
        <f>+VLOOKUP(A38,[3]Sheet1!$A$13:$D$744,4,FALSE)</f>
        <v>0</v>
      </c>
      <c r="Y38" s="242" t="e">
        <f>+VLOOKUP(X38,bd_lista!$A$3:$C$590,3,FALSE)</f>
        <v>#N/A</v>
      </c>
      <c r="Z38" s="246">
        <f>+X38</f>
        <v>0</v>
      </c>
      <c r="AA38" s="247" t="e">
        <f>+Y38</f>
        <v>#N/A</v>
      </c>
    </row>
    <row r="39" spans="1:27" ht="15" hidden="1" customHeight="1">
      <c r="A39" s="32">
        <v>138</v>
      </c>
      <c r="B39" s="292"/>
      <c r="C39" s="343" t="str">
        <f>+VLOOKUP(A39,bd_lista!$A$3:$C$590,3,FALSE)</f>
        <v>Universidad Mayor Real y Pontificia de San Francisco Xavier</v>
      </c>
      <c r="D39" s="343"/>
      <c r="E39" s="343" t="s">
        <v>1309</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4"/>
        <v>0</v>
      </c>
      <c r="S39" s="245">
        <f ca="1">+R38+R39</f>
        <v>0</v>
      </c>
      <c r="T39" s="245">
        <f ca="1">+S39</f>
        <v>0</v>
      </c>
      <c r="U39" s="244">
        <f t="shared" si="5"/>
        <v>2</v>
      </c>
      <c r="V39" s="343" t="str">
        <f>+VLOOKUP(A39,bd_lista!$A$3:$E$590,5,FALSE)</f>
        <v>Universidades Públicas</v>
      </c>
      <c r="W39" s="248"/>
      <c r="X39" s="242">
        <f>+VLOOKUP(A39,[3]Sheet1!$A$13:$D$744,4,FALSE)</f>
        <v>0</v>
      </c>
      <c r="Y39" s="242" t="e">
        <f>+VLOOKUP(X39,bd_lista!$A$3:$C$590,3,FALSE)</f>
        <v>#N/A</v>
      </c>
      <c r="Z39" s="246"/>
      <c r="AA39" s="247"/>
    </row>
    <row r="40" spans="1:27" ht="15" hidden="1" customHeight="1">
      <c r="A40" s="252">
        <v>142</v>
      </c>
      <c r="B40" s="291">
        <f>+A40</f>
        <v>142</v>
      </c>
      <c r="C40" s="247" t="str">
        <f>+VLOOKUP(A40,bd_lista!$A$3:$C$590,3,FALSE)</f>
        <v>Universidad Técnica de Oruro</v>
      </c>
      <c r="D40" s="247" t="str">
        <f>+C40</f>
        <v>Universidad Técnica de Oruro</v>
      </c>
      <c r="E40" s="247" t="s">
        <v>1308</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4"/>
        <v>0</v>
      </c>
      <c r="S40" s="243"/>
      <c r="T40" s="243">
        <f ca="1">+T41</f>
        <v>0</v>
      </c>
      <c r="U40" s="242">
        <f t="shared" si="5"/>
        <v>1</v>
      </c>
      <c r="V40" s="343" t="str">
        <f>+VLOOKUP(A40,bd_lista!$A$3:$E$590,5,FALSE)</f>
        <v>Universidades Públicas</v>
      </c>
      <c r="W40" s="260" t="str">
        <f>+V40</f>
        <v>Universidades Públicas</v>
      </c>
      <c r="X40" s="242">
        <f>+VLOOKUP(A40,[3]Sheet1!$A$13:$D$744,4,FALSE)</f>
        <v>0</v>
      </c>
      <c r="Y40" s="242" t="e">
        <f>+VLOOKUP(X40,bd_lista!$A$3:$C$590,3,FALSE)</f>
        <v>#N/A</v>
      </c>
      <c r="Z40" s="246">
        <f>+X40</f>
        <v>0</v>
      </c>
      <c r="AA40" s="247" t="e">
        <f>+Y40</f>
        <v>#N/A</v>
      </c>
    </row>
    <row r="41" spans="1:27" ht="15" hidden="1" customHeight="1">
      <c r="A41" s="32">
        <v>142</v>
      </c>
      <c r="B41" s="292"/>
      <c r="C41" s="343" t="str">
        <f>+VLOOKUP(A41,bd_lista!$A$3:$C$590,3,FALSE)</f>
        <v>Universidad Técnica de Oruro</v>
      </c>
      <c r="D41" s="343"/>
      <c r="E41" s="343" t="s">
        <v>1309</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4"/>
        <v>0</v>
      </c>
      <c r="S41" s="245">
        <f ca="1">+R40+R41</f>
        <v>0</v>
      </c>
      <c r="T41" s="245">
        <f ca="1">+S41</f>
        <v>0</v>
      </c>
      <c r="U41" s="244">
        <f t="shared" si="5"/>
        <v>2</v>
      </c>
      <c r="V41" s="343" t="str">
        <f>+VLOOKUP(A41,bd_lista!$A$3:$E$590,5,FALSE)</f>
        <v>Universidades Públicas</v>
      </c>
      <c r="W41" s="248"/>
      <c r="X41" s="242">
        <f>+VLOOKUP(A41,[3]Sheet1!$A$13:$D$744,4,FALSE)</f>
        <v>0</v>
      </c>
      <c r="Y41" s="242" t="e">
        <f>+VLOOKUP(X41,bd_lista!$A$3:$C$590,3,FALSE)</f>
        <v>#N/A</v>
      </c>
      <c r="Z41" s="246"/>
      <c r="AA41" s="247"/>
    </row>
    <row r="42" spans="1:27" ht="15" hidden="1" customHeight="1">
      <c r="A42" s="252">
        <v>143</v>
      </c>
      <c r="B42" s="291">
        <f>+A42</f>
        <v>143</v>
      </c>
      <c r="C42" s="247" t="str">
        <f>+VLOOKUP(A42,bd_lista!$A$3:$C$590,3,FALSE)</f>
        <v>Universidad Autónoma Tomás Frías</v>
      </c>
      <c r="D42" s="247" t="str">
        <f>+C42</f>
        <v>Universidad Autónoma Tomás Frías</v>
      </c>
      <c r="E42" s="247" t="s">
        <v>1308</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4"/>
        <v>0</v>
      </c>
      <c r="S42" s="243"/>
      <c r="T42" s="243">
        <f ca="1">+T43</f>
        <v>0</v>
      </c>
      <c r="U42" s="242">
        <f t="shared" si="5"/>
        <v>1</v>
      </c>
      <c r="V42" s="343" t="str">
        <f>+VLOOKUP(A42,bd_lista!$A$3:$E$590,5,FALSE)</f>
        <v>Universidades Públicas</v>
      </c>
      <c r="W42" s="260" t="str">
        <f>+V42</f>
        <v>Universidades Públicas</v>
      </c>
      <c r="X42" s="242">
        <f>+VLOOKUP(A42,[3]Sheet1!$A$13:$D$744,4,FALSE)</f>
        <v>0</v>
      </c>
      <c r="Y42" s="242" t="e">
        <f>+VLOOKUP(X42,bd_lista!$A$3:$C$590,3,FALSE)</f>
        <v>#N/A</v>
      </c>
      <c r="Z42" s="246">
        <f>+X42</f>
        <v>0</v>
      </c>
      <c r="AA42" s="247" t="e">
        <f>+Y42</f>
        <v>#N/A</v>
      </c>
    </row>
    <row r="43" spans="1:27" ht="15" hidden="1" customHeight="1">
      <c r="A43" s="32">
        <v>143</v>
      </c>
      <c r="B43" s="292"/>
      <c r="C43" s="343" t="str">
        <f>+VLOOKUP(A43,bd_lista!$A$3:$C$590,3,FALSE)</f>
        <v>Universidad Autónoma Tomás Frías</v>
      </c>
      <c r="D43" s="343"/>
      <c r="E43" s="343" t="s">
        <v>1309</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4"/>
        <v>0</v>
      </c>
      <c r="S43" s="245">
        <f ca="1">+R42+R43</f>
        <v>0</v>
      </c>
      <c r="T43" s="245">
        <f ca="1">+S43</f>
        <v>0</v>
      </c>
      <c r="U43" s="244">
        <f t="shared" si="5"/>
        <v>2</v>
      </c>
      <c r="V43" s="343" t="str">
        <f>+VLOOKUP(A43,bd_lista!$A$3:$E$590,5,FALSE)</f>
        <v>Universidades Públicas</v>
      </c>
      <c r="W43" s="248"/>
      <c r="X43" s="242">
        <f>+VLOOKUP(A43,[3]Sheet1!$A$13:$D$744,4,FALSE)</f>
        <v>0</v>
      </c>
      <c r="Y43" s="242" t="e">
        <f>+VLOOKUP(X43,bd_lista!$A$3:$C$590,3,FALSE)</f>
        <v>#N/A</v>
      </c>
      <c r="Z43" s="246"/>
      <c r="AA43" s="247"/>
    </row>
    <row r="44" spans="1:27" ht="15" hidden="1" customHeight="1">
      <c r="A44" s="252">
        <v>146</v>
      </c>
      <c r="B44" s="291">
        <f>+A44</f>
        <v>146</v>
      </c>
      <c r="C44" s="247" t="str">
        <f>+VLOOKUP(A44,bd_lista!$A$3:$C$590,3,FALSE)</f>
        <v>Universidad Autónoma Gabriel René Moreno</v>
      </c>
      <c r="D44" s="247" t="str">
        <f>+C44</f>
        <v>Universidad Autónoma Gabriel René Moreno</v>
      </c>
      <c r="E44" s="247" t="s">
        <v>1308</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4"/>
        <v>0</v>
      </c>
      <c r="S44" s="243"/>
      <c r="T44" s="243">
        <f ca="1">+T45</f>
        <v>0</v>
      </c>
      <c r="U44" s="242">
        <f t="shared" si="5"/>
        <v>1</v>
      </c>
      <c r="V44" s="343" t="str">
        <f>+VLOOKUP(A44,bd_lista!$A$3:$E$590,5,FALSE)</f>
        <v>Universidades Públicas</v>
      </c>
      <c r="W44" s="260" t="str">
        <f>+V44</f>
        <v>Universidades Públicas</v>
      </c>
      <c r="X44" s="242">
        <f>+VLOOKUP(A44,[3]Sheet1!$A$13:$D$744,4,FALSE)</f>
        <v>0</v>
      </c>
      <c r="Y44" s="242" t="e">
        <f>+VLOOKUP(X44,bd_lista!$A$3:$C$590,3,FALSE)</f>
        <v>#N/A</v>
      </c>
      <c r="Z44" s="246">
        <f>+X44</f>
        <v>0</v>
      </c>
      <c r="AA44" s="247" t="e">
        <f>+Y44</f>
        <v>#N/A</v>
      </c>
    </row>
    <row r="45" spans="1:27" ht="15" hidden="1" customHeight="1">
      <c r="A45" s="32">
        <v>146</v>
      </c>
      <c r="B45" s="292"/>
      <c r="C45" s="343" t="str">
        <f>+VLOOKUP(A45,bd_lista!$A$3:$C$590,3,FALSE)</f>
        <v>Universidad Autónoma Gabriel René Moreno</v>
      </c>
      <c r="D45" s="343"/>
      <c r="E45" s="343" t="s">
        <v>1309</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4"/>
        <v>0</v>
      </c>
      <c r="S45" s="245">
        <f ca="1">+R44+R45</f>
        <v>0</v>
      </c>
      <c r="T45" s="245">
        <f ca="1">+S45</f>
        <v>0</v>
      </c>
      <c r="U45" s="244">
        <f t="shared" si="5"/>
        <v>2</v>
      </c>
      <c r="V45" s="343" t="str">
        <f>+VLOOKUP(A45,bd_lista!$A$3:$E$590,5,FALSE)</f>
        <v>Universidades Públicas</v>
      </c>
      <c r="W45" s="248"/>
      <c r="X45" s="242">
        <f>+VLOOKUP(A45,[3]Sheet1!$A$13:$D$744,4,FALSE)</f>
        <v>0</v>
      </c>
      <c r="Y45" s="242" t="e">
        <f>+VLOOKUP(X45,bd_lista!$A$3:$C$590,3,FALSE)</f>
        <v>#N/A</v>
      </c>
      <c r="Z45" s="246"/>
      <c r="AA45" s="247"/>
    </row>
    <row r="46" spans="1:27" ht="15" hidden="1" customHeight="1">
      <c r="A46" s="252">
        <v>147</v>
      </c>
      <c r="B46" s="291">
        <f>+A46</f>
        <v>147</v>
      </c>
      <c r="C46" s="247" t="str">
        <f>+VLOOKUP(A46,bd_lista!$A$3:$C$590,3,FALSE)</f>
        <v>Universidad Autónoma del Beni José Ballivián</v>
      </c>
      <c r="D46" s="342" t="str">
        <f>+C46</f>
        <v>Universidad Autónoma del Beni José Ballivián</v>
      </c>
      <c r="E46" s="247" t="s">
        <v>1308</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4"/>
        <v>0</v>
      </c>
      <c r="S46" s="243"/>
      <c r="T46" s="243">
        <f ca="1">+T47</f>
        <v>0</v>
      </c>
      <c r="U46" s="242">
        <f t="shared" si="5"/>
        <v>1</v>
      </c>
      <c r="V46" s="343" t="str">
        <f>+VLOOKUP(A46,bd_lista!$A$3:$E$590,5,FALSE)</f>
        <v>Universidades Públicas</v>
      </c>
      <c r="W46" s="342" t="str">
        <f>+V46</f>
        <v>Universidades Públicas</v>
      </c>
      <c r="X46" s="242">
        <f>+VLOOKUP(A46,[3]Sheet1!$A$13:$D$744,4,FALSE)</f>
        <v>0</v>
      </c>
      <c r="Y46" s="242" t="e">
        <f>+VLOOKUP(X46,bd_lista!$A$3:$C$590,3,FALSE)</f>
        <v>#N/A</v>
      </c>
      <c r="Z46" s="246">
        <f>+X46</f>
        <v>0</v>
      </c>
      <c r="AA46" s="306" t="e">
        <f>+Y46</f>
        <v>#N/A</v>
      </c>
    </row>
    <row r="47" spans="1:27" ht="15" hidden="1" customHeight="1">
      <c r="A47" s="32">
        <v>147</v>
      </c>
      <c r="B47" s="292"/>
      <c r="C47" s="343" t="str">
        <f>+VLOOKUP(A47,bd_lista!$A$3:$C$590,3,FALSE)</f>
        <v>Universidad Autónoma del Beni José Ballivián</v>
      </c>
      <c r="D47" s="343"/>
      <c r="E47" s="343" t="s">
        <v>1309</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4"/>
        <v>0</v>
      </c>
      <c r="S47" s="245">
        <f ca="1">+R46+R47</f>
        <v>0</v>
      </c>
      <c r="T47" s="245">
        <f ca="1">+S47</f>
        <v>0</v>
      </c>
      <c r="U47" s="244">
        <f t="shared" si="5"/>
        <v>2</v>
      </c>
      <c r="V47" s="343" t="str">
        <f>+VLOOKUP(A47,bd_lista!$A$3:$E$590,5,FALSE)</f>
        <v>Universidades Públicas</v>
      </c>
      <c r="W47" s="343"/>
      <c r="X47" s="242">
        <f>+VLOOKUP(A47,[3]Sheet1!$A$13:$D$744,4,FALSE)</f>
        <v>0</v>
      </c>
      <c r="Y47" s="242" t="e">
        <f>+VLOOKUP(X47,bd_lista!$A$3:$C$590,3,FALSE)</f>
        <v>#N/A</v>
      </c>
      <c r="Z47" s="299"/>
      <c r="AA47" s="300"/>
    </row>
    <row r="48" spans="1:27" ht="15" customHeight="1">
      <c r="A48" s="252">
        <v>15</v>
      </c>
      <c r="B48" s="395">
        <f>+A48</f>
        <v>15</v>
      </c>
      <c r="C48" s="247" t="str">
        <f>+VLOOKUP(A48,bd_lista!$A$3:$C$590,3,FALSE)</f>
        <v>Ministerio de Gobierno</v>
      </c>
      <c r="D48" s="393" t="str">
        <f>+C48</f>
        <v>Ministerio de Gobierno</v>
      </c>
      <c r="E48" s="247" t="s">
        <v>1308</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1871317.3794</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13202434.1974</v>
      </c>
      <c r="R48" s="243">
        <f t="shared" ca="1" si="4"/>
        <v>15073751.5768</v>
      </c>
      <c r="S48" s="243"/>
      <c r="T48" s="243">
        <f ca="1">+T49</f>
        <v>31718595.836800002</v>
      </c>
      <c r="U48" s="242">
        <f t="shared" si="5"/>
        <v>1</v>
      </c>
      <c r="V48" s="343" t="str">
        <f>+VLOOKUP(A48,bd_lista!$A$3:$E$590,5,FALSE)</f>
        <v>Órgano Ejecutivo</v>
      </c>
      <c r="W48" s="390" t="str">
        <f>+V48</f>
        <v>Órgano Ejecutivo</v>
      </c>
      <c r="X48" s="242">
        <f t="shared" ref="X48:X55" si="6">+A48</f>
        <v>15</v>
      </c>
      <c r="Y48" s="242" t="str">
        <f>+VLOOKUP(X48,bd_lista!$A$3:$C$590,3,FALSE)</f>
        <v>Ministerio de Gobierno</v>
      </c>
      <c r="Z48" s="301">
        <f>+X48</f>
        <v>15</v>
      </c>
      <c r="AA48" s="329" t="str">
        <f>+Y48</f>
        <v>Ministerio de Gobierno</v>
      </c>
    </row>
    <row r="49" spans="1:27" ht="15" customHeight="1">
      <c r="A49" s="32">
        <v>15</v>
      </c>
      <c r="B49" s="396"/>
      <c r="C49" s="343" t="str">
        <f>+VLOOKUP(A49,bd_lista!$A$3:$C$590,3,FALSE)</f>
        <v>Ministerio de Gobierno</v>
      </c>
      <c r="D49" s="394"/>
      <c r="E49" s="343" t="s">
        <v>1309</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100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1531200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1458.1100000000151</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1873417.3900000001</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13238668.760000004</v>
      </c>
      <c r="R49" s="245">
        <f t="shared" ca="1" si="4"/>
        <v>16644844.260000004</v>
      </c>
      <c r="S49" s="245">
        <f ca="1">+R48+R49</f>
        <v>31718595.836800002</v>
      </c>
      <c r="T49" s="245">
        <f ca="1">+S49</f>
        <v>31718595.836800002</v>
      </c>
      <c r="U49" s="244">
        <f t="shared" si="5"/>
        <v>2</v>
      </c>
      <c r="V49" s="343" t="str">
        <f>+VLOOKUP(A49,bd_lista!$A$3:$E$590,5,FALSE)</f>
        <v>Órgano Ejecutivo</v>
      </c>
      <c r="W49" s="391"/>
      <c r="X49" s="242">
        <f t="shared" si="6"/>
        <v>15</v>
      </c>
      <c r="Y49" s="242" t="str">
        <f>+VLOOKUP(X49,bd_lista!$A$3:$C$590,3,FALSE)</f>
        <v>Ministerio de Gobierno</v>
      </c>
      <c r="Z49" s="299"/>
      <c r="AA49" s="331"/>
    </row>
    <row r="50" spans="1:27" ht="15" customHeight="1">
      <c r="A50" s="252">
        <v>16</v>
      </c>
      <c r="B50" s="395">
        <f>+A50</f>
        <v>16</v>
      </c>
      <c r="C50" s="247" t="str">
        <f>+VLOOKUP(A50,bd_lista!$A$3:$C$590,3,FALSE)</f>
        <v>Ministerio de Educación</v>
      </c>
      <c r="D50" s="393" t="str">
        <f>+C50</f>
        <v>Ministerio de Educación</v>
      </c>
      <c r="E50" s="247" t="s">
        <v>1308</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26563748.57</v>
      </c>
      <c r="R50" s="243">
        <f t="shared" ca="1" si="4"/>
        <v>26563748.57</v>
      </c>
      <c r="S50" s="271"/>
      <c r="T50" s="243">
        <f ca="1">+T51</f>
        <v>36230941.030000001</v>
      </c>
      <c r="U50" s="242">
        <f t="shared" si="5"/>
        <v>1</v>
      </c>
      <c r="V50" s="343" t="str">
        <f>+VLOOKUP(A50,bd_lista!$A$3:$E$590,5,FALSE)</f>
        <v>Órgano Ejecutivo</v>
      </c>
      <c r="W50" s="390" t="str">
        <f>+V50</f>
        <v>Órgano Ejecutivo</v>
      </c>
      <c r="X50" s="242">
        <f t="shared" si="6"/>
        <v>16</v>
      </c>
      <c r="Y50" s="242" t="str">
        <f>+VLOOKUP(X50,bd_lista!$A$3:$C$590,3,FALSE)</f>
        <v>Ministerio de Educación</v>
      </c>
      <c r="Z50" s="301">
        <f>+X50</f>
        <v>16</v>
      </c>
      <c r="AA50" s="329" t="str">
        <f>+Y50</f>
        <v>Ministerio de Educación</v>
      </c>
    </row>
    <row r="51" spans="1:27" ht="15" customHeight="1">
      <c r="A51" s="32">
        <v>16</v>
      </c>
      <c r="B51" s="396"/>
      <c r="C51" s="343" t="str">
        <f>+VLOOKUP(A51,bd_lista!$A$3:$C$590,3,FALSE)</f>
        <v>Ministerio de Educación</v>
      </c>
      <c r="D51" s="394"/>
      <c r="E51" s="343" t="s">
        <v>1309</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368174.05</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9299018.4099999983</v>
      </c>
      <c r="R51" s="245">
        <f t="shared" ca="1" si="4"/>
        <v>9667192.459999999</v>
      </c>
      <c r="S51" s="245">
        <f ca="1">+R50+R51</f>
        <v>36230941.030000001</v>
      </c>
      <c r="T51" s="245">
        <f ca="1">+S51</f>
        <v>36230941.030000001</v>
      </c>
      <c r="U51" s="244">
        <f t="shared" si="5"/>
        <v>2</v>
      </c>
      <c r="V51" s="343" t="str">
        <f>+VLOOKUP(A51,bd_lista!$A$3:$E$590,5,FALSE)</f>
        <v>Órgano Ejecutivo</v>
      </c>
      <c r="W51" s="391"/>
      <c r="X51" s="242">
        <f t="shared" si="6"/>
        <v>16</v>
      </c>
      <c r="Y51" s="242" t="str">
        <f>+VLOOKUP(X51,bd_lista!$A$3:$C$590,3,FALSE)</f>
        <v>Ministerio de Educación</v>
      </c>
      <c r="Z51" s="299"/>
      <c r="AA51" s="331"/>
    </row>
    <row r="52" spans="1:27" ht="15" customHeight="1">
      <c r="A52" s="252">
        <v>20</v>
      </c>
      <c r="B52" s="395">
        <f>+A52</f>
        <v>20</v>
      </c>
      <c r="C52" s="247" t="str">
        <f>+VLOOKUP(A52,bd_lista!$A$3:$C$590,3,FALSE)</f>
        <v>Ministerio de Defensa</v>
      </c>
      <c r="D52" s="393" t="str">
        <f>+C52</f>
        <v>Ministerio de Defensa</v>
      </c>
      <c r="E52" s="247" t="s">
        <v>1308</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1531200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4"/>
        <v>1531200</v>
      </c>
      <c r="S52" s="243"/>
      <c r="T52" s="243">
        <f ca="1">+T53</f>
        <v>22073067.830000002</v>
      </c>
      <c r="U52" s="242">
        <f t="shared" si="5"/>
        <v>1</v>
      </c>
      <c r="V52" s="343" t="str">
        <f>+VLOOKUP(A52,bd_lista!$A$3:$E$590,5,FALSE)</f>
        <v>Órgano Ejecutivo</v>
      </c>
      <c r="W52" s="390" t="str">
        <f>+V52</f>
        <v>Órgano Ejecutivo</v>
      </c>
      <c r="X52" s="242">
        <f t="shared" si="6"/>
        <v>20</v>
      </c>
      <c r="Y52" s="242" t="str">
        <f>+VLOOKUP(X52,bd_lista!$A$3:$C$590,3,FALSE)</f>
        <v>Ministerio de Defensa</v>
      </c>
      <c r="Z52" s="301">
        <f>+X52</f>
        <v>20</v>
      </c>
      <c r="AA52" s="329" t="str">
        <f>+Y52</f>
        <v>Ministerio de Defensa</v>
      </c>
    </row>
    <row r="53" spans="1:27" ht="15" customHeight="1">
      <c r="A53" s="32">
        <v>20</v>
      </c>
      <c r="B53" s="396"/>
      <c r="C53" s="343" t="str">
        <f>+VLOOKUP(A53,bd_lista!$A$3:$C$590,3,FALSE)</f>
        <v>Ministerio de Defensa</v>
      </c>
      <c r="D53" s="394"/>
      <c r="E53" s="343" t="s">
        <v>1309</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5550.02</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20536317.810000002</v>
      </c>
      <c r="R53" s="245">
        <f t="shared" ca="1" si="4"/>
        <v>20541867.830000002</v>
      </c>
      <c r="S53" s="245">
        <f ca="1">+R52+R53</f>
        <v>22073067.830000002</v>
      </c>
      <c r="T53" s="245">
        <f ca="1">+S53</f>
        <v>22073067.830000002</v>
      </c>
      <c r="U53" s="244">
        <f t="shared" si="5"/>
        <v>2</v>
      </c>
      <c r="V53" s="343" t="str">
        <f>+VLOOKUP(A53,bd_lista!$A$3:$E$590,5,FALSE)</f>
        <v>Órgano Ejecutivo</v>
      </c>
      <c r="W53" s="391"/>
      <c r="X53" s="242">
        <f t="shared" si="6"/>
        <v>20</v>
      </c>
      <c r="Y53" s="242" t="str">
        <f>+VLOOKUP(X53,bd_lista!$A$3:$C$590,3,FALSE)</f>
        <v>Ministerio de Defensa</v>
      </c>
      <c r="Z53" s="299"/>
      <c r="AA53" s="331"/>
    </row>
    <row r="54" spans="1:27" customFormat="1" ht="15" customHeight="1">
      <c r="A54" s="252">
        <v>25</v>
      </c>
      <c r="B54" s="395">
        <f>+A54</f>
        <v>25</v>
      </c>
      <c r="C54" s="247" t="str">
        <f>+VLOOKUP(A54,bd_lista!$A$3:$C$590,3,FALSE)</f>
        <v>Ministerio de la Presidencia</v>
      </c>
      <c r="D54" s="393" t="str">
        <f>+C54</f>
        <v>Ministerio de la Presidencia</v>
      </c>
      <c r="E54" s="247" t="s">
        <v>1308</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3773237</v>
      </c>
      <c r="R54" s="243">
        <f t="shared" ca="1" si="4"/>
        <v>3773237</v>
      </c>
      <c r="S54" s="243"/>
      <c r="T54" s="243">
        <f ca="1">+T55</f>
        <v>14380293.82</v>
      </c>
      <c r="U54" s="242">
        <f t="shared" si="5"/>
        <v>1</v>
      </c>
      <c r="V54" s="343" t="str">
        <f>+VLOOKUP(A54,bd_lista!$A$3:$E$590,5,FALSE)</f>
        <v>Órgano Ejecutivo</v>
      </c>
      <c r="W54" s="390" t="str">
        <f>+V54</f>
        <v>Órgano Ejecutivo</v>
      </c>
      <c r="X54" s="242">
        <f t="shared" si="6"/>
        <v>25</v>
      </c>
      <c r="Y54" s="242" t="str">
        <f>+VLOOKUP(X54,bd_lista!$A$3:$C$590,3,FALSE)</f>
        <v>Ministerio de la Presidencia</v>
      </c>
      <c r="Z54" s="301">
        <f>+X54</f>
        <v>25</v>
      </c>
      <c r="AA54" s="329" t="str">
        <f>+Y54</f>
        <v>Ministerio de la Presidencia</v>
      </c>
    </row>
    <row r="55" spans="1:27" customFormat="1" ht="15" customHeight="1">
      <c r="A55" s="32">
        <v>25</v>
      </c>
      <c r="B55" s="396"/>
      <c r="C55" s="343" t="str">
        <f>+VLOOKUP(A55,bd_lista!$A$3:$C$590,3,FALSE)</f>
        <v>Ministerio de la Presidencia</v>
      </c>
      <c r="D55" s="394"/>
      <c r="E55" s="343" t="s">
        <v>1309</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3704218.07</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3820985</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4848.13</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3077005.62</v>
      </c>
      <c r="R55" s="245">
        <f t="shared" ca="1" si="4"/>
        <v>10607056.82</v>
      </c>
      <c r="S55" s="245">
        <f ca="1">+R54+R55</f>
        <v>14380293.82</v>
      </c>
      <c r="T55" s="245">
        <f ca="1">+S55</f>
        <v>14380293.82</v>
      </c>
      <c r="U55" s="244">
        <f t="shared" si="5"/>
        <v>2</v>
      </c>
      <c r="V55" s="343" t="str">
        <f>+VLOOKUP(A55,bd_lista!$A$3:$E$590,5,FALSE)</f>
        <v>Órgano Ejecutivo</v>
      </c>
      <c r="W55" s="391"/>
      <c r="X55" s="242">
        <f t="shared" si="6"/>
        <v>25</v>
      </c>
      <c r="Y55" s="242" t="str">
        <f>+VLOOKUP(X55,bd_lista!$A$3:$C$590,3,FALSE)</f>
        <v>Ministerio de la Presidencia</v>
      </c>
      <c r="Z55" s="299"/>
      <c r="AA55" s="331"/>
    </row>
    <row r="56" spans="1:27" customFormat="1" ht="15" customHeight="1">
      <c r="A56" s="32">
        <v>30</v>
      </c>
      <c r="B56" s="395">
        <f>+A56</f>
        <v>30</v>
      </c>
      <c r="C56" s="247" t="str">
        <f>+VLOOKUP(A56,bd_lista!$A$3:$C$590,3,FALSE)</f>
        <v>Ministerio de Justicia y Transparencia Institucional</v>
      </c>
      <c r="D56" s="393" t="str">
        <f>+C56</f>
        <v>Ministerio de Justicia y Transparencia Institucional</v>
      </c>
      <c r="E56" s="247" t="s">
        <v>1308</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4"/>
        <v>0</v>
      </c>
      <c r="S56" s="243"/>
      <c r="T56" s="243">
        <f ca="1">+T57</f>
        <v>1315016.1800000002</v>
      </c>
      <c r="U56" s="242">
        <f t="shared" si="5"/>
        <v>1</v>
      </c>
      <c r="V56" s="343" t="str">
        <f>+VLOOKUP(A56,bd_lista!$A$3:$E$590,5,FALSE)</f>
        <v>Órgano Ejecutivo</v>
      </c>
      <c r="W56" s="390" t="str">
        <f>+V56</f>
        <v>Órgano Ejecutivo</v>
      </c>
      <c r="X56" s="242">
        <f>+VLOOKUP(A56,[3]Sheet1!$A$13:$D$744,4,FALSE)</f>
        <v>0</v>
      </c>
      <c r="Y56" s="242" t="e">
        <f>+VLOOKUP(X56,bd_lista!$A$3:$C$590,3,FALSE)</f>
        <v>#N/A</v>
      </c>
      <c r="Z56" s="301">
        <f>+X56</f>
        <v>0</v>
      </c>
      <c r="AA56" s="329" t="e">
        <f>+Y56</f>
        <v>#N/A</v>
      </c>
    </row>
    <row r="57" spans="1:27" customFormat="1" ht="15" customHeight="1">
      <c r="A57" s="32">
        <v>30</v>
      </c>
      <c r="B57" s="396"/>
      <c r="C57" s="343" t="str">
        <f>+VLOOKUP(A57,bd_lista!$A$3:$C$590,3,FALSE)</f>
        <v>Ministerio de Justicia y Transparencia Institucional</v>
      </c>
      <c r="D57" s="394"/>
      <c r="E57" s="343" t="s">
        <v>1309</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1315016.1800000002</v>
      </c>
      <c r="R57" s="245">
        <f t="shared" ca="1" si="4"/>
        <v>1315016.1800000002</v>
      </c>
      <c r="S57" s="245">
        <f ca="1">+R56+R57</f>
        <v>1315016.1800000002</v>
      </c>
      <c r="T57" s="245">
        <f ca="1">+S57</f>
        <v>1315016.1800000002</v>
      </c>
      <c r="U57" s="244">
        <f t="shared" si="5"/>
        <v>2</v>
      </c>
      <c r="V57" s="343" t="str">
        <f>+VLOOKUP(A57,bd_lista!$A$3:$E$590,5,FALSE)</f>
        <v>Órgano Ejecutivo</v>
      </c>
      <c r="W57" s="391"/>
      <c r="X57" s="242">
        <f>+VLOOKUP(A57,[3]Sheet1!$A$13:$D$744,4,FALSE)</f>
        <v>0</v>
      </c>
      <c r="Y57" s="242" t="e">
        <f>+VLOOKUP(X57,bd_lista!$A$3:$C$590,3,FALSE)</f>
        <v>#N/A</v>
      </c>
      <c r="Z57" s="299"/>
      <c r="AA57" s="331"/>
    </row>
    <row r="58" spans="1:27" customFormat="1" ht="15" customHeight="1">
      <c r="A58" s="32">
        <v>35</v>
      </c>
      <c r="B58" s="395">
        <f>+A58</f>
        <v>35</v>
      </c>
      <c r="C58" s="247" t="str">
        <f>+VLOOKUP(A58,bd_lista!$A$3:$C$590,3,FALSE)</f>
        <v>Ministerio de Economía y Finanzas Públicas</v>
      </c>
      <c r="D58" s="393" t="str">
        <f>+C58</f>
        <v>Ministerio de Economía y Finanzas Públicas</v>
      </c>
      <c r="E58" s="247" t="s">
        <v>1308</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4"/>
        <v>0</v>
      </c>
      <c r="S58" s="243"/>
      <c r="T58" s="243">
        <f ca="1">+T59</f>
        <v>125373.65000000001</v>
      </c>
      <c r="U58" s="242">
        <f t="shared" si="5"/>
        <v>1</v>
      </c>
      <c r="V58" s="343" t="str">
        <f>+VLOOKUP(A58,bd_lista!$A$3:$E$590,5,FALSE)</f>
        <v>Órgano Ejecutivo</v>
      </c>
      <c r="W58" s="390" t="str">
        <f>+V58</f>
        <v>Órgano Ejecutivo</v>
      </c>
      <c r="X58" s="242">
        <f t="shared" ref="X58:X65" si="7">+A58</f>
        <v>35</v>
      </c>
      <c r="Y58" s="242" t="str">
        <f>+VLOOKUP(X58,bd_lista!$A$3:$C$590,3,FALSE)</f>
        <v>Ministerio de Economía y Finanzas Públicas</v>
      </c>
      <c r="Z58" s="301">
        <f>+X58</f>
        <v>35</v>
      </c>
      <c r="AA58" s="329" t="str">
        <f>+Y58</f>
        <v>Ministerio de Economía y Finanzas Públicas</v>
      </c>
    </row>
    <row r="59" spans="1:27" customFormat="1" ht="15" customHeight="1">
      <c r="A59" s="32">
        <v>35</v>
      </c>
      <c r="B59" s="396"/>
      <c r="C59" s="343" t="str">
        <f>+VLOOKUP(A59,bd_lista!$A$3:$C$590,3,FALSE)</f>
        <v>Ministerio de Economía y Finanzas Públicas</v>
      </c>
      <c r="D59" s="394"/>
      <c r="E59" s="343" t="s">
        <v>1309</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7980</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100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21862.89</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95430.760000000009</v>
      </c>
      <c r="R59" s="245">
        <f t="shared" ca="1" si="4"/>
        <v>125373.65000000001</v>
      </c>
      <c r="S59" s="245">
        <f ca="1">+R58+R59</f>
        <v>125373.65000000001</v>
      </c>
      <c r="T59" s="245">
        <f ca="1">+S59</f>
        <v>125373.65000000001</v>
      </c>
      <c r="U59" s="244">
        <f t="shared" si="5"/>
        <v>2</v>
      </c>
      <c r="V59" s="343" t="str">
        <f>+VLOOKUP(A59,bd_lista!$A$3:$E$590,5,FALSE)</f>
        <v>Órgano Ejecutivo</v>
      </c>
      <c r="W59" s="391"/>
      <c r="X59" s="242">
        <f t="shared" si="7"/>
        <v>35</v>
      </c>
      <c r="Y59" s="242" t="str">
        <f>+VLOOKUP(X59,bd_lista!$A$3:$C$590,3,FALSE)</f>
        <v>Ministerio de Economía y Finanzas Públicas</v>
      </c>
      <c r="Z59" s="299"/>
      <c r="AA59" s="331"/>
    </row>
    <row r="60" spans="1:27" ht="15" customHeight="1">
      <c r="A60" s="32">
        <v>41</v>
      </c>
      <c r="B60" s="395">
        <f>+A60</f>
        <v>41</v>
      </c>
      <c r="C60" s="247" t="str">
        <f>+VLOOKUP(A60,bd_lista!$A$3:$C$590,3,FALSE)</f>
        <v>Ministerio de Desarrollo Productivo y Economía Plural</v>
      </c>
      <c r="D60" s="393" t="str">
        <f>+C60</f>
        <v>Ministerio de Desarrollo Productivo y Economía Plural</v>
      </c>
      <c r="E60" s="247" t="s">
        <v>1308</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193542.9</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4"/>
        <v>193542.9</v>
      </c>
      <c r="S60" s="243"/>
      <c r="T60" s="243">
        <f ca="1">+T61</f>
        <v>7033739.6000000006</v>
      </c>
      <c r="U60" s="242">
        <f t="shared" si="5"/>
        <v>1</v>
      </c>
      <c r="V60" s="343" t="str">
        <f>+VLOOKUP(A60,bd_lista!$A$3:$E$590,5,FALSE)</f>
        <v>Órgano Ejecutivo</v>
      </c>
      <c r="W60" s="390" t="str">
        <f>+V60</f>
        <v>Órgano Ejecutivo</v>
      </c>
      <c r="X60" s="242">
        <f t="shared" si="7"/>
        <v>41</v>
      </c>
      <c r="Y60" s="242" t="str">
        <f>+VLOOKUP(X60,bd_lista!$A$3:$C$590,3,FALSE)</f>
        <v>Ministerio de Desarrollo Productivo y Economía Plural</v>
      </c>
      <c r="Z60" s="301">
        <f>+X60</f>
        <v>41</v>
      </c>
      <c r="AA60" s="329" t="str">
        <f>+Y60</f>
        <v>Ministerio de Desarrollo Productivo y Economía Plural</v>
      </c>
    </row>
    <row r="61" spans="1:27" ht="15" customHeight="1">
      <c r="A61" s="32">
        <v>41</v>
      </c>
      <c r="B61" s="396"/>
      <c r="C61" s="343" t="str">
        <f>+VLOOKUP(A61,bd_lista!$A$3:$C$590,3,FALSE)</f>
        <v>Ministerio de Desarrollo Productivo y Economía Plural</v>
      </c>
      <c r="D61" s="394"/>
      <c r="E61" s="343" t="s">
        <v>1309</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3649246.03</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1000105</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986687.98</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1204157.6900000002</v>
      </c>
      <c r="R61" s="245">
        <f t="shared" ca="1" si="4"/>
        <v>6840196.7000000002</v>
      </c>
      <c r="S61" s="245">
        <f ca="1">+R60+R61</f>
        <v>7033739.6000000006</v>
      </c>
      <c r="T61" s="245">
        <f ca="1">+S61</f>
        <v>7033739.6000000006</v>
      </c>
      <c r="U61" s="244">
        <f t="shared" si="5"/>
        <v>2</v>
      </c>
      <c r="V61" s="343" t="str">
        <f>+VLOOKUP(A61,bd_lista!$A$3:$E$590,5,FALSE)</f>
        <v>Órgano Ejecutivo</v>
      </c>
      <c r="W61" s="391"/>
      <c r="X61" s="242">
        <f t="shared" si="7"/>
        <v>41</v>
      </c>
      <c r="Y61" s="242" t="str">
        <f>+VLOOKUP(X61,bd_lista!$A$3:$C$590,3,FALSE)</f>
        <v>Ministerio de Desarrollo Productivo y Economía Plural</v>
      </c>
      <c r="Z61" s="299"/>
      <c r="AA61" s="331"/>
    </row>
    <row r="62" spans="1:27" customFormat="1" ht="15" customHeight="1">
      <c r="A62" s="252">
        <v>46</v>
      </c>
      <c r="B62" s="395">
        <f>+A62</f>
        <v>46</v>
      </c>
      <c r="C62" s="247" t="str">
        <f>+VLOOKUP(A62,bd_lista!$A$3:$C$590,3,FALSE)</f>
        <v>Ministerio de Salud y Deportes</v>
      </c>
      <c r="D62" s="393" t="str">
        <f>+C62</f>
        <v>Ministerio de Salud y Deportes</v>
      </c>
      <c r="E62" s="247" t="s">
        <v>1308</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6938944.8805999998</v>
      </c>
      <c r="R62" s="243">
        <f t="shared" ca="1" si="4"/>
        <v>6938944.8805999998</v>
      </c>
      <c r="S62" s="243"/>
      <c r="T62" s="243">
        <f ca="1">+T63</f>
        <v>50470134.400600001</v>
      </c>
      <c r="U62" s="242">
        <f t="shared" si="5"/>
        <v>1</v>
      </c>
      <c r="V62" s="343" t="str">
        <f>+VLOOKUP(A62,bd_lista!$A$3:$E$590,5,FALSE)</f>
        <v>Órgano Ejecutivo</v>
      </c>
      <c r="W62" s="390" t="str">
        <f>+V62</f>
        <v>Órgano Ejecutivo</v>
      </c>
      <c r="X62" s="242">
        <f t="shared" si="7"/>
        <v>46</v>
      </c>
      <c r="Y62" s="242" t="str">
        <f>+VLOOKUP(X62,bd_lista!$A$3:$C$590,3,FALSE)</f>
        <v>Ministerio de Salud y Deportes</v>
      </c>
      <c r="Z62" s="301">
        <f>+X62</f>
        <v>46</v>
      </c>
      <c r="AA62" s="329" t="str">
        <f>+Y62</f>
        <v>Ministerio de Salud y Deportes</v>
      </c>
    </row>
    <row r="63" spans="1:27" customFormat="1" ht="15" customHeight="1">
      <c r="A63" s="32">
        <v>46</v>
      </c>
      <c r="B63" s="396"/>
      <c r="C63" s="343" t="str">
        <f>+VLOOKUP(A63,bd_lista!$A$3:$C$590,3,FALSE)</f>
        <v>Ministerio de Salud y Deportes</v>
      </c>
      <c r="D63" s="394"/>
      <c r="E63" s="343" t="s">
        <v>1309</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11475802.49</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3690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5047</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15180.89</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480726.9</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55240.840000000004</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31495501.400000002</v>
      </c>
      <c r="R63" s="245">
        <f t="shared" ca="1" si="4"/>
        <v>43531189.520000003</v>
      </c>
      <c r="S63" s="245">
        <f ca="1">+R62+R63</f>
        <v>50470134.400600001</v>
      </c>
      <c r="T63" s="245">
        <f ca="1">+S63</f>
        <v>50470134.400600001</v>
      </c>
      <c r="U63" s="244">
        <f t="shared" si="5"/>
        <v>2</v>
      </c>
      <c r="V63" s="343" t="str">
        <f>+VLOOKUP(A63,bd_lista!$A$3:$E$590,5,FALSE)</f>
        <v>Órgano Ejecutivo</v>
      </c>
      <c r="W63" s="391"/>
      <c r="X63" s="242">
        <f t="shared" si="7"/>
        <v>46</v>
      </c>
      <c r="Y63" s="242" t="str">
        <f>+VLOOKUP(X63,bd_lista!$A$3:$C$590,3,FALSE)</f>
        <v>Ministerio de Salud y Deportes</v>
      </c>
      <c r="Z63" s="299"/>
      <c r="AA63" s="331"/>
    </row>
    <row r="64" spans="1:27" customFormat="1" ht="15" customHeight="1">
      <c r="A64" s="32">
        <v>47</v>
      </c>
      <c r="B64" s="395">
        <f>+A64</f>
        <v>47</v>
      </c>
      <c r="C64" s="247" t="str">
        <f>+VLOOKUP(A64,bd_lista!$A$3:$C$590,3,FALSE)</f>
        <v>Ministerio de Desarrollo Rural y Tierras</v>
      </c>
      <c r="D64" s="393" t="str">
        <f>+C64</f>
        <v>Ministerio de Desarrollo Rural y Tierras</v>
      </c>
      <c r="E64" s="247" t="s">
        <v>1308</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9261000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9060012.4991999995</v>
      </c>
      <c r="R64" s="243">
        <f t="shared" ca="1" si="4"/>
        <v>18321012.499200001</v>
      </c>
      <c r="S64" s="243"/>
      <c r="T64" s="243">
        <f ca="1">+T65</f>
        <v>33988852.819200002</v>
      </c>
      <c r="U64" s="242">
        <f t="shared" si="5"/>
        <v>1</v>
      </c>
      <c r="V64" s="343" t="str">
        <f>+VLOOKUP(A64,bd_lista!$A$3:$E$590,5,FALSE)</f>
        <v>Órgano Ejecutivo</v>
      </c>
      <c r="W64" s="390" t="str">
        <f>+V64</f>
        <v>Órgano Ejecutivo</v>
      </c>
      <c r="X64" s="242">
        <f t="shared" si="7"/>
        <v>47</v>
      </c>
      <c r="Y64" s="242" t="str">
        <f>+VLOOKUP(X64,bd_lista!$A$3:$C$590,3,FALSE)</f>
        <v>Ministerio de Desarrollo Rural y Tierras</v>
      </c>
      <c r="Z64" s="301">
        <f>+X64</f>
        <v>47</v>
      </c>
      <c r="AA64" s="329" t="str">
        <f>+Y64</f>
        <v>Ministerio de Desarrollo Rural y Tierras</v>
      </c>
    </row>
    <row r="65" spans="1:27" customFormat="1" ht="15" customHeight="1">
      <c r="A65" s="32">
        <v>47</v>
      </c>
      <c r="B65" s="396"/>
      <c r="C65" s="343" t="str">
        <f>+VLOOKUP(A65,bd_lista!$A$3:$C$590,3,FALSE)</f>
        <v>Ministerio de Desarrollo Rural y Tierras</v>
      </c>
      <c r="D65" s="394"/>
      <c r="E65" s="343" t="s">
        <v>1309</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1382327.3699999999</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713</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144.81</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9316731.5800000001</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4967923.5599999996</v>
      </c>
      <c r="R65" s="245">
        <f t="shared" ca="1" si="4"/>
        <v>15667840.32</v>
      </c>
      <c r="S65" s="245">
        <f ca="1">+R64+R65</f>
        <v>33988852.819200002</v>
      </c>
      <c r="T65" s="245">
        <f ca="1">+S65</f>
        <v>33988852.819200002</v>
      </c>
      <c r="U65" s="244">
        <f t="shared" si="5"/>
        <v>2</v>
      </c>
      <c r="V65" s="343" t="str">
        <f>+VLOOKUP(A65,bd_lista!$A$3:$E$590,5,FALSE)</f>
        <v>Órgano Ejecutivo</v>
      </c>
      <c r="W65" s="391"/>
      <c r="X65" s="242">
        <f t="shared" si="7"/>
        <v>47</v>
      </c>
      <c r="Y65" s="242" t="str">
        <f>+VLOOKUP(X65,bd_lista!$A$3:$C$590,3,FALSE)</f>
        <v>Ministerio de Desarrollo Rural y Tierras</v>
      </c>
      <c r="Z65" s="299"/>
      <c r="AA65" s="331"/>
    </row>
    <row r="66" spans="1:27" customFormat="1" ht="15" hidden="1" customHeight="1">
      <c r="A66" s="32">
        <v>512</v>
      </c>
      <c r="B66" s="395">
        <f>+A66</f>
        <v>512</v>
      </c>
      <c r="C66" s="247" t="str">
        <f>+VLOOKUP(A66,bd_lista!$A$3:$C$590,3,FALSE)</f>
        <v>Adm.de Aeropuertos y Servicios Auxiliares a la Naveg. Aérea</v>
      </c>
      <c r="D66" s="393" t="str">
        <f>+C66</f>
        <v>Adm.de Aeropuertos y Servicios Auxiliares a la Naveg. Aérea</v>
      </c>
      <c r="E66" s="247" t="s">
        <v>1308</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4"/>
        <v>0</v>
      </c>
      <c r="S66" s="266"/>
      <c r="T66" s="243">
        <f ca="1">+T67</f>
        <v>36151.33</v>
      </c>
      <c r="U66" s="242">
        <f t="shared" si="5"/>
        <v>1</v>
      </c>
      <c r="V66" s="343"/>
      <c r="W66" s="390">
        <f>+V66</f>
        <v>0</v>
      </c>
      <c r="X66" s="242">
        <f>+VLOOKUP(A66,[3]Sheet1!$A$13:$D$744,4,FALSE)</f>
        <v>81</v>
      </c>
      <c r="Y66" s="242" t="str">
        <f>+VLOOKUP(X66,bd_lista!$A$3:$C$590,3,FALSE)</f>
        <v>Ministerio de Obras Públicas, Servicios y Vivienda</v>
      </c>
      <c r="Z66" s="301">
        <f>+X66</f>
        <v>81</v>
      </c>
      <c r="AA66" s="329" t="str">
        <f>+Y66</f>
        <v>Ministerio de Obras Públicas, Servicios y Vivienda</v>
      </c>
    </row>
    <row r="67" spans="1:27" customFormat="1" ht="15" hidden="1" customHeight="1">
      <c r="A67" s="32">
        <v>512</v>
      </c>
      <c r="B67" s="396"/>
      <c r="C67" s="343" t="str">
        <f>+VLOOKUP(A67,bd_lista!$A$3:$C$590,3,FALSE)</f>
        <v>Adm.de Aeropuertos y Servicios Auxiliares a la Naveg. Aérea</v>
      </c>
      <c r="D67" s="394"/>
      <c r="E67" s="343" t="s">
        <v>1309</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4"/>
        <v>36151.33</v>
      </c>
      <c r="S67" s="265">
        <f ca="1">+R66+R67</f>
        <v>36151.33</v>
      </c>
      <c r="T67" s="245">
        <f ca="1">+S67</f>
        <v>36151.33</v>
      </c>
      <c r="U67" s="244">
        <f t="shared" si="5"/>
        <v>2</v>
      </c>
      <c r="V67" s="343"/>
      <c r="W67" s="391"/>
      <c r="X67" s="242">
        <f>+VLOOKUP(A67,[3]Sheet1!$A$13:$D$744,4,FALSE)</f>
        <v>81</v>
      </c>
      <c r="Y67" s="242" t="str">
        <f>+VLOOKUP(X67,bd_lista!$A$3:$C$590,3,FALSE)</f>
        <v>Ministerio de Obras Públicas, Servicios y Vivienda</v>
      </c>
      <c r="Z67" s="299"/>
      <c r="AA67" s="331"/>
    </row>
    <row r="68" spans="1:27" ht="15" customHeight="1">
      <c r="A68" s="32">
        <v>53</v>
      </c>
      <c r="B68" s="395">
        <f>+A68</f>
        <v>53</v>
      </c>
      <c r="C68" s="247" t="str">
        <f>+VLOOKUP(A68,bd_lista!$A$3:$C$590,3,FALSE)</f>
        <v>Ministerio de Culturas, Descolonización y Despatriarcalización</v>
      </c>
      <c r="D68" s="393" t="str">
        <f>+C68</f>
        <v>Ministerio de Culturas, Descolonización y Despatriarcalización</v>
      </c>
      <c r="E68" s="247" t="s">
        <v>1308</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4"/>
        <v>0</v>
      </c>
      <c r="S68" s="243"/>
      <c r="T68" s="243">
        <f ca="1">+T69</f>
        <v>12006.51</v>
      </c>
      <c r="U68" s="242">
        <f t="shared" si="5"/>
        <v>1</v>
      </c>
      <c r="V68" s="343" t="str">
        <f>+VLOOKUP(A68,bd_lista!$A$3:$E$590,5,FALSE)</f>
        <v>Órgano Ejecutivo</v>
      </c>
      <c r="W68" s="390" t="str">
        <f>+V68</f>
        <v>Órgano Ejecutivo</v>
      </c>
      <c r="X68" s="242" t="e">
        <f>+VLOOKUP(A68,[3]Sheet1!$A$13:$D$744,4,FALSE)</f>
        <v>#N/A</v>
      </c>
      <c r="Y68" s="242" t="e">
        <f>+VLOOKUP(X68,bd_lista!$A$3:$C$590,3,FALSE)</f>
        <v>#N/A</v>
      </c>
      <c r="Z68" s="301" t="e">
        <f>+X68</f>
        <v>#N/A</v>
      </c>
      <c r="AA68" s="329" t="e">
        <f>+Y68</f>
        <v>#N/A</v>
      </c>
    </row>
    <row r="69" spans="1:27" ht="15" customHeight="1">
      <c r="A69" s="32">
        <v>53</v>
      </c>
      <c r="B69" s="396"/>
      <c r="C69" s="343" t="str">
        <f>+VLOOKUP(A69,bd_lista!$A$3:$C$590,3,FALSE)</f>
        <v>Ministerio de Culturas, Descolonización y Despatriarcalización</v>
      </c>
      <c r="D69" s="394"/>
      <c r="E69" s="343" t="s">
        <v>1309</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12006.51</v>
      </c>
      <c r="R69" s="245">
        <f t="shared" ca="1" si="4"/>
        <v>12006.51</v>
      </c>
      <c r="S69" s="245">
        <f ca="1">+R68+R69</f>
        <v>12006.51</v>
      </c>
      <c r="T69" s="245">
        <f ca="1">+S69</f>
        <v>12006.51</v>
      </c>
      <c r="U69" s="244">
        <f t="shared" si="5"/>
        <v>2</v>
      </c>
      <c r="V69" s="343" t="str">
        <f>+VLOOKUP(A69,bd_lista!$A$3:$E$590,5,FALSE)</f>
        <v>Órgano Ejecutivo</v>
      </c>
      <c r="W69" s="391"/>
      <c r="X69" s="242" t="e">
        <f>+VLOOKUP(A69,[3]Sheet1!$A$13:$D$744,4,FALSE)</f>
        <v>#N/A</v>
      </c>
      <c r="Y69" s="242" t="e">
        <f>+VLOOKUP(X69,bd_lista!$A$3:$C$590,3,FALSE)</f>
        <v>#N/A</v>
      </c>
      <c r="Z69" s="299"/>
      <c r="AA69" s="331"/>
    </row>
    <row r="70" spans="1:27" customFormat="1" ht="15" customHeight="1">
      <c r="A70" s="252">
        <v>66</v>
      </c>
      <c r="B70" s="395">
        <f>+A70</f>
        <v>66</v>
      </c>
      <c r="C70" s="247" t="str">
        <f>+VLOOKUP(A70,bd_lista!$A$3:$C$590,3,FALSE)</f>
        <v>Ministerio de Planificación del Desarrollo</v>
      </c>
      <c r="D70" s="393" t="str">
        <f>+C70</f>
        <v>Ministerio de Planificación del Desarrollo</v>
      </c>
      <c r="E70" s="247" t="s">
        <v>1308</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21358570.899999999</v>
      </c>
      <c r="R70" s="243">
        <f t="shared" ca="1" si="4"/>
        <v>21358570.899999999</v>
      </c>
      <c r="S70" s="243"/>
      <c r="T70" s="243">
        <f ca="1">+T71</f>
        <v>41158655.170000002</v>
      </c>
      <c r="U70" s="242">
        <f t="shared" si="5"/>
        <v>1</v>
      </c>
      <c r="V70" s="343" t="str">
        <f>+VLOOKUP(A70,bd_lista!$A$3:$E$590,5,FALSE)</f>
        <v>Órgano Ejecutivo</v>
      </c>
      <c r="W70" s="390" t="str">
        <f>+V70</f>
        <v>Órgano Ejecutivo</v>
      </c>
      <c r="X70" s="242">
        <f t="shared" ref="X70:X77" si="8">+A70</f>
        <v>66</v>
      </c>
      <c r="Y70" s="242" t="str">
        <f>+VLOOKUP(X70,bd_lista!$A$3:$C$590,3,FALSE)</f>
        <v>Ministerio de Planificación del Desarrollo</v>
      </c>
      <c r="Z70" s="301">
        <f>+X70</f>
        <v>66</v>
      </c>
      <c r="AA70" s="329" t="str">
        <f>+Y70</f>
        <v>Ministerio de Planificación del Desarrollo</v>
      </c>
    </row>
    <row r="71" spans="1:27" customFormat="1" ht="15" customHeight="1">
      <c r="A71" s="32">
        <v>66</v>
      </c>
      <c r="B71" s="396"/>
      <c r="C71" s="343" t="str">
        <f>+VLOOKUP(A71,bd_lista!$A$3:$C$590,3,FALSE)</f>
        <v>Ministerio de Planificación del Desarrollo</v>
      </c>
      <c r="D71" s="394"/>
      <c r="E71" s="343" t="s">
        <v>1309</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19151.86</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2666.59</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19778265.820000004</v>
      </c>
      <c r="R71" s="245">
        <f t="shared" ca="1" si="4"/>
        <v>19800084.270000003</v>
      </c>
      <c r="S71" s="245">
        <f ca="1">+R70+R71</f>
        <v>41158655.170000002</v>
      </c>
      <c r="T71" s="245">
        <f ca="1">+S71</f>
        <v>41158655.170000002</v>
      </c>
      <c r="U71" s="244">
        <f t="shared" si="5"/>
        <v>2</v>
      </c>
      <c r="V71" s="343" t="str">
        <f>+VLOOKUP(A71,bd_lista!$A$3:$E$590,5,FALSE)</f>
        <v>Órgano Ejecutivo</v>
      </c>
      <c r="W71" s="391"/>
      <c r="X71" s="242">
        <f t="shared" si="8"/>
        <v>66</v>
      </c>
      <c r="Y71" s="242" t="str">
        <f>+VLOOKUP(X71,bd_lista!$A$3:$C$590,3,FALSE)</f>
        <v>Ministerio de Planificación del Desarrollo</v>
      </c>
      <c r="Z71" s="299"/>
      <c r="AA71" s="331"/>
    </row>
    <row r="72" spans="1:27" ht="15" customHeight="1">
      <c r="A72" s="32">
        <v>70</v>
      </c>
      <c r="B72" s="395">
        <f>+A72</f>
        <v>70</v>
      </c>
      <c r="C72" s="247" t="str">
        <f>+VLOOKUP(A72,bd_lista!$A$3:$C$590,3,FALSE)</f>
        <v>Ministerio de Trabajo, Empleo y Previsión Social</v>
      </c>
      <c r="D72" s="393" t="str">
        <f>+C72</f>
        <v>Ministerio de Trabajo, Empleo y Previsión Social</v>
      </c>
      <c r="E72" s="247" t="s">
        <v>1308</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4"/>
        <v>0</v>
      </c>
      <c r="S72" s="243"/>
      <c r="T72" s="243">
        <f ca="1">+T73</f>
        <v>30675</v>
      </c>
      <c r="U72" s="242">
        <f t="shared" si="5"/>
        <v>1</v>
      </c>
      <c r="V72" s="343" t="str">
        <f>+VLOOKUP(A72,bd_lista!$A$3:$E$590,5,FALSE)</f>
        <v>Órgano Ejecutivo</v>
      </c>
      <c r="W72" s="390" t="str">
        <f>+V72</f>
        <v>Órgano Ejecutivo</v>
      </c>
      <c r="X72" s="242">
        <f t="shared" si="8"/>
        <v>70</v>
      </c>
      <c r="Y72" s="242" t="str">
        <f>+VLOOKUP(X72,bd_lista!$A$3:$C$590,3,FALSE)</f>
        <v>Ministerio de Trabajo, Empleo y Previsión Social</v>
      </c>
      <c r="Z72" s="301">
        <f>+X72</f>
        <v>70</v>
      </c>
      <c r="AA72" s="329" t="str">
        <f>+Y72</f>
        <v>Ministerio de Trabajo, Empleo y Previsión Social</v>
      </c>
    </row>
    <row r="73" spans="1:27" ht="15" customHeight="1">
      <c r="A73" s="32">
        <v>70</v>
      </c>
      <c r="B73" s="396"/>
      <c r="C73" s="343" t="str">
        <f>+VLOOKUP(A73,bd_lista!$A$3:$C$590,3,FALSE)</f>
        <v>Ministerio de Trabajo, Empleo y Previsión Social</v>
      </c>
      <c r="D73" s="394"/>
      <c r="E73" s="343" t="s">
        <v>1309</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30675</v>
      </c>
      <c r="R73" s="245">
        <f t="shared" ca="1" si="4"/>
        <v>30675</v>
      </c>
      <c r="S73" s="245">
        <f ca="1">+R72+R73</f>
        <v>30675</v>
      </c>
      <c r="T73" s="245">
        <f ca="1">+S73</f>
        <v>30675</v>
      </c>
      <c r="U73" s="244">
        <f t="shared" si="5"/>
        <v>2</v>
      </c>
      <c r="V73" s="343" t="str">
        <f>+VLOOKUP(A73,bd_lista!$A$3:$E$590,5,FALSE)</f>
        <v>Órgano Ejecutivo</v>
      </c>
      <c r="W73" s="391"/>
      <c r="X73" s="242">
        <f t="shared" si="8"/>
        <v>70</v>
      </c>
      <c r="Y73" s="242" t="str">
        <f>+VLOOKUP(X73,bd_lista!$A$3:$C$590,3,FALSE)</f>
        <v>Ministerio de Trabajo, Empleo y Previsión Social</v>
      </c>
      <c r="Z73" s="299"/>
      <c r="AA73" s="331"/>
    </row>
    <row r="74" spans="1:27" ht="15" hidden="1" customHeight="1">
      <c r="A74" s="252">
        <v>76</v>
      </c>
      <c r="B74" s="395">
        <f>+A74</f>
        <v>76</v>
      </c>
      <c r="C74" s="247" t="str">
        <f>+VLOOKUP(A74,bd_lista!$A$3:$C$590,3,FALSE)</f>
        <v>Ministerio de Minería y Metalurgia</v>
      </c>
      <c r="D74" s="393" t="str">
        <f>+C74</f>
        <v>Ministerio de Minería y Metalurgia</v>
      </c>
      <c r="E74" s="247" t="s">
        <v>1308</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4"/>
        <v>0</v>
      </c>
      <c r="S74" s="243"/>
      <c r="T74" s="243">
        <f ca="1">+T75</f>
        <v>0</v>
      </c>
      <c r="U74" s="242">
        <f t="shared" si="5"/>
        <v>1</v>
      </c>
      <c r="V74" s="343" t="str">
        <f>+VLOOKUP(A74,bd_lista!$A$3:$E$590,5,FALSE)</f>
        <v>Órgano Ejecutivo</v>
      </c>
      <c r="W74" s="390" t="str">
        <f>+V74</f>
        <v>Órgano Ejecutivo</v>
      </c>
      <c r="X74" s="242">
        <f t="shared" si="8"/>
        <v>76</v>
      </c>
      <c r="Y74" s="242" t="str">
        <f>+VLOOKUP(X74,bd_lista!$A$3:$C$590,3,FALSE)</f>
        <v>Ministerio de Minería y Metalurgia</v>
      </c>
      <c r="Z74" s="301">
        <f>+X74</f>
        <v>76</v>
      </c>
      <c r="AA74" s="329" t="str">
        <f>+Y74</f>
        <v>Ministerio de Minería y Metalurgia</v>
      </c>
    </row>
    <row r="75" spans="1:27" ht="15" hidden="1" customHeight="1">
      <c r="A75" s="32">
        <v>76</v>
      </c>
      <c r="B75" s="396"/>
      <c r="C75" s="343" t="str">
        <f>+VLOOKUP(A75,bd_lista!$A$3:$C$590,3,FALSE)</f>
        <v>Ministerio de Minería y Metalurgia</v>
      </c>
      <c r="D75" s="394"/>
      <c r="E75" s="343" t="s">
        <v>1309</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4"/>
        <v>0</v>
      </c>
      <c r="S75" s="245">
        <f ca="1">+R74+R75</f>
        <v>0</v>
      </c>
      <c r="T75" s="245">
        <f ca="1">+S75</f>
        <v>0</v>
      </c>
      <c r="U75" s="244">
        <f t="shared" si="5"/>
        <v>2</v>
      </c>
      <c r="V75" s="343" t="str">
        <f>+VLOOKUP(A75,bd_lista!$A$3:$E$590,5,FALSE)</f>
        <v>Órgano Ejecutivo</v>
      </c>
      <c r="W75" s="391"/>
      <c r="X75" s="242">
        <f t="shared" si="8"/>
        <v>76</v>
      </c>
      <c r="Y75" s="242" t="str">
        <f>+VLOOKUP(X75,bd_lista!$A$3:$C$590,3,FALSE)</f>
        <v>Ministerio de Minería y Metalurgia</v>
      </c>
      <c r="Z75" s="299"/>
      <c r="AA75" s="331"/>
    </row>
    <row r="76" spans="1:27" ht="15" customHeight="1">
      <c r="A76" s="252">
        <v>78</v>
      </c>
      <c r="B76" s="395">
        <f>+A76</f>
        <v>78</v>
      </c>
      <c r="C76" s="247" t="str">
        <f>+VLOOKUP(A76,bd_lista!$A$3:$C$590,3,FALSE)</f>
        <v>Ministerio de Hidrocarburos y Energías</v>
      </c>
      <c r="D76" s="393" t="str">
        <f>+C76</f>
        <v>Ministerio de Hidrocarburos y Energías</v>
      </c>
      <c r="E76" s="247" t="s">
        <v>1308</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886080.11719999998</v>
      </c>
      <c r="R76" s="243">
        <f t="shared" ca="1" si="4"/>
        <v>886080.11719999998</v>
      </c>
      <c r="S76" s="243"/>
      <c r="T76" s="243">
        <f ca="1">+T77</f>
        <v>1870266.1972000001</v>
      </c>
      <c r="U76" s="242">
        <f t="shared" si="5"/>
        <v>1</v>
      </c>
      <c r="V76" s="343" t="str">
        <f>+VLOOKUP(A76,bd_lista!$A$3:$E$590,5,FALSE)</f>
        <v>Órgano Ejecutivo</v>
      </c>
      <c r="W76" s="390" t="str">
        <f>+V76</f>
        <v>Órgano Ejecutivo</v>
      </c>
      <c r="X76" s="242">
        <f t="shared" si="8"/>
        <v>78</v>
      </c>
      <c r="Y76" s="242" t="str">
        <f>+VLOOKUP(X76,bd_lista!$A$3:$C$590,3,FALSE)</f>
        <v>Ministerio de Hidrocarburos y Energías</v>
      </c>
      <c r="Z76" s="301">
        <f>+X76</f>
        <v>78</v>
      </c>
      <c r="AA76" s="329" t="str">
        <f>+Y76</f>
        <v>Ministerio de Hidrocarburos y Energías</v>
      </c>
    </row>
    <row r="77" spans="1:27" ht="15" customHeight="1">
      <c r="A77" s="32">
        <v>78</v>
      </c>
      <c r="B77" s="396"/>
      <c r="C77" s="343" t="str">
        <f>+VLOOKUP(A77,bd_lista!$A$3:$C$590,3,FALSE)</f>
        <v>Ministerio de Hidrocarburos y Energías</v>
      </c>
      <c r="D77" s="394"/>
      <c r="E77" s="343" t="s">
        <v>1309</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672</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67858.489999999991</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915655.59000000008</v>
      </c>
      <c r="R77" s="245">
        <f t="shared" ca="1" si="4"/>
        <v>984186.08000000007</v>
      </c>
      <c r="S77" s="245">
        <f ca="1">+R76+R77</f>
        <v>1870266.1972000001</v>
      </c>
      <c r="T77" s="245">
        <f ca="1">+S77</f>
        <v>1870266.1972000001</v>
      </c>
      <c r="U77" s="244">
        <f t="shared" si="5"/>
        <v>2</v>
      </c>
      <c r="V77" s="343" t="str">
        <f>+VLOOKUP(A77,bd_lista!$A$3:$E$590,5,FALSE)</f>
        <v>Órgano Ejecutivo</v>
      </c>
      <c r="W77" s="391"/>
      <c r="X77" s="242">
        <f t="shared" si="8"/>
        <v>78</v>
      </c>
      <c r="Y77" s="242" t="str">
        <f>+VLOOKUP(X77,bd_lista!$A$3:$C$590,3,FALSE)</f>
        <v>Ministerio de Hidrocarburos y Energías</v>
      </c>
      <c r="Z77" s="299"/>
      <c r="AA77" s="331"/>
    </row>
    <row r="78" spans="1:27" customFormat="1" ht="15" customHeight="1">
      <c r="A78" s="252">
        <v>81</v>
      </c>
      <c r="B78" s="395">
        <f>+A78</f>
        <v>81</v>
      </c>
      <c r="C78" s="247" t="str">
        <f>+VLOOKUP(A78,bd_lista!$A$3:$C$590,3,FALSE)</f>
        <v>Ministerio de Obras Públicas, Servicios y Vivienda</v>
      </c>
      <c r="D78" s="393" t="str">
        <f>+C78</f>
        <v>Ministerio de Obras Públicas, Servicios y Vivienda</v>
      </c>
      <c r="E78" s="247" t="s">
        <v>1308</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4"/>
        <v>0</v>
      </c>
      <c r="S78" s="243"/>
      <c r="T78" s="243">
        <f ca="1">+T79</f>
        <v>3810926.1900000004</v>
      </c>
      <c r="U78" s="242">
        <f t="shared" si="5"/>
        <v>1</v>
      </c>
      <c r="V78" s="343" t="str">
        <f>+VLOOKUP(A78,bd_lista!$A$3:$E$590,5,FALSE)</f>
        <v>Órgano Ejecutivo</v>
      </c>
      <c r="W78" s="390" t="str">
        <f>+V78</f>
        <v>Órgano Ejecutivo</v>
      </c>
      <c r="X78" s="242">
        <f>+VLOOKUP(A78,[3]Sheet1!$A$13:$D$744,4,FALSE)</f>
        <v>0</v>
      </c>
      <c r="Y78" s="242" t="e">
        <f>+VLOOKUP(X78,bd_lista!$A$3:$C$590,3,FALSE)</f>
        <v>#N/A</v>
      </c>
      <c r="Z78" s="301">
        <f>+X78</f>
        <v>0</v>
      </c>
      <c r="AA78" s="329" t="e">
        <f>+Y78</f>
        <v>#N/A</v>
      </c>
    </row>
    <row r="79" spans="1:27" customFormat="1" ht="15" customHeight="1">
      <c r="A79" s="32">
        <v>81</v>
      </c>
      <c r="B79" s="396"/>
      <c r="C79" s="343" t="str">
        <f>+VLOOKUP(A79,bd_lista!$A$3:$C$590,3,FALSE)</f>
        <v>Ministerio de Obras Públicas, Servicios y Vivienda</v>
      </c>
      <c r="D79" s="394"/>
      <c r="E79" s="343" t="s">
        <v>1309</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806051.42</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953206.01</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2051668.7600000002</v>
      </c>
      <c r="R79" s="245">
        <f t="shared" ca="1" si="4"/>
        <v>3810926.1900000004</v>
      </c>
      <c r="S79" s="245">
        <f ca="1">+R78+R79</f>
        <v>3810926.1900000004</v>
      </c>
      <c r="T79" s="245">
        <f ca="1">+S79</f>
        <v>3810926.1900000004</v>
      </c>
      <c r="U79" s="244">
        <f t="shared" si="5"/>
        <v>2</v>
      </c>
      <c r="V79" s="343" t="str">
        <f>+VLOOKUP(A79,bd_lista!$A$3:$E$590,5,FALSE)</f>
        <v>Órgano Ejecutivo</v>
      </c>
      <c r="W79" s="391"/>
      <c r="X79" s="242">
        <f>+VLOOKUP(A79,[3]Sheet1!$A$13:$D$744,4,FALSE)</f>
        <v>0</v>
      </c>
      <c r="Y79" s="242" t="e">
        <f>+VLOOKUP(X79,bd_lista!$A$3:$C$590,3,FALSE)</f>
        <v>#N/A</v>
      </c>
      <c r="Z79" s="299"/>
      <c r="AA79" s="331"/>
    </row>
    <row r="80" spans="1:27" customFormat="1" ht="15" customHeight="1">
      <c r="A80" s="32">
        <v>86</v>
      </c>
      <c r="B80" s="395">
        <f>+A80</f>
        <v>86</v>
      </c>
      <c r="C80" s="247" t="str">
        <f>+VLOOKUP(A80,bd_lista!$A$3:$C$590,3,FALSE)</f>
        <v>Ministerio de Medio Ambiente y Agua</v>
      </c>
      <c r="D80" s="393" t="str">
        <f>+C80</f>
        <v>Ministerio de Medio Ambiente y Agua</v>
      </c>
      <c r="E80" s="247" t="s">
        <v>1308</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2148794.56</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3745779.01</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6613.61</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536602.37</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1956358.1300000001</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35018159.412</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70465254.380999997</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94247615.398400024</v>
      </c>
      <c r="R80" s="243">
        <f t="shared" ca="1" si="4"/>
        <v>208125176.8714</v>
      </c>
      <c r="S80" s="243"/>
      <c r="T80" s="243">
        <f ca="1">+T81</f>
        <v>663264752.84140003</v>
      </c>
      <c r="U80" s="242">
        <f t="shared" si="5"/>
        <v>1</v>
      </c>
      <c r="V80" s="343" t="str">
        <f>+VLOOKUP(A80,bd_lista!$A$3:$E$590,5,FALSE)</f>
        <v>Órgano Ejecutivo</v>
      </c>
      <c r="W80" s="390" t="str">
        <f>+V80</f>
        <v>Órgano Ejecutivo</v>
      </c>
      <c r="X80" s="242">
        <f>+A80</f>
        <v>86</v>
      </c>
      <c r="Y80" s="242" t="str">
        <f>+VLOOKUP(X80,bd_lista!$A$3:$C$590,3,FALSE)</f>
        <v>Ministerio de Medio Ambiente y Agua</v>
      </c>
      <c r="Z80" s="301">
        <f>+X80</f>
        <v>86</v>
      </c>
      <c r="AA80" s="329" t="str">
        <f>+Y80</f>
        <v>Ministerio de Medio Ambiente y Agua</v>
      </c>
    </row>
    <row r="81" spans="1:27" customFormat="1" ht="15" customHeight="1">
      <c r="A81" s="32">
        <v>86</v>
      </c>
      <c r="B81" s="396"/>
      <c r="C81" s="343" t="str">
        <f>+VLOOKUP(A81,bd_lista!$A$3:$C$590,3,FALSE)</f>
        <v>Ministerio de Medio Ambiente y Agua</v>
      </c>
      <c r="D81" s="394"/>
      <c r="E81" s="343" t="s">
        <v>1309</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427081.14999999997</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887005.61999999988</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600582.17999999993</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1231671.71</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10268.349999999999</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2234</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310841.03000000003</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393102.09</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51367589.32</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185365144.34999999</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214544056.17000002</v>
      </c>
      <c r="R81" s="245">
        <f t="shared" ca="1" si="4"/>
        <v>455139575.97000003</v>
      </c>
      <c r="S81" s="245">
        <f ca="1">+R80+R81</f>
        <v>663264752.84140003</v>
      </c>
      <c r="T81" s="245">
        <f ca="1">+S81</f>
        <v>663264752.84140003</v>
      </c>
      <c r="U81" s="244">
        <f t="shared" si="5"/>
        <v>2</v>
      </c>
      <c r="V81" s="343" t="str">
        <f>+VLOOKUP(A81,bd_lista!$A$3:$E$590,5,FALSE)</f>
        <v>Órgano Ejecutivo</v>
      </c>
      <c r="W81" s="391"/>
      <c r="X81" s="242">
        <f>+A81</f>
        <v>86</v>
      </c>
      <c r="Y81" s="242" t="str">
        <f>+VLOOKUP(X81,bd_lista!$A$3:$C$590,3,FALSE)</f>
        <v>Ministerio de Medio Ambiente y Agua</v>
      </c>
      <c r="Z81" s="299"/>
      <c r="AA81" s="331"/>
    </row>
    <row r="82" spans="1:27" customFormat="1" ht="15" customHeight="1">
      <c r="A82" s="32">
        <v>109</v>
      </c>
      <c r="B82" s="395">
        <f>+A82</f>
        <v>109</v>
      </c>
      <c r="C82" s="247" t="str">
        <f>+VLOOKUP(A82,bd_lista!$A$3:$C$590,3,FALSE)</f>
        <v>Conservatorio Plurinacional de Musica</v>
      </c>
      <c r="D82" s="393" t="str">
        <f>+C82</f>
        <v>Conservatorio Plurinacional de Musica</v>
      </c>
      <c r="E82" s="247" t="s">
        <v>1308</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4"/>
        <v>0</v>
      </c>
      <c r="S82" s="243"/>
      <c r="T82" s="243">
        <f ca="1">+T83</f>
        <v>3635</v>
      </c>
      <c r="U82" s="242">
        <f t="shared" si="5"/>
        <v>1</v>
      </c>
      <c r="V82" s="343" t="str">
        <f>+VLOOKUP(A82,bd_lista!$A$3:$E$590,5,FALSE)</f>
        <v>Instituciones Descentralizadas</v>
      </c>
      <c r="W82" s="390" t="str">
        <f>+V82</f>
        <v>Instituciones Descentralizadas</v>
      </c>
      <c r="X82" s="242">
        <f>+VLOOKUP(A82,[3]Sheet1!$A$13:$D$744,4,FALSE)</f>
        <v>16</v>
      </c>
      <c r="Y82" s="242" t="str">
        <f>+VLOOKUP(X82,bd_lista!$A$3:$C$590,3,FALSE)</f>
        <v>Ministerio de Educación</v>
      </c>
      <c r="Z82" s="301">
        <f>+X82</f>
        <v>16</v>
      </c>
      <c r="AA82" s="329" t="str">
        <f>+Y82</f>
        <v>Ministerio de Educación</v>
      </c>
    </row>
    <row r="83" spans="1:27" customFormat="1" ht="15" customHeight="1">
      <c r="A83" s="32">
        <v>109</v>
      </c>
      <c r="B83" s="396"/>
      <c r="C83" s="343" t="str">
        <f>+VLOOKUP(A83,bd_lista!$A$3:$C$590,3,FALSE)</f>
        <v>Conservatorio Plurinacional de Musica</v>
      </c>
      <c r="D83" s="394"/>
      <c r="E83" s="343" t="s">
        <v>1309</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3635</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4"/>
        <v>3635</v>
      </c>
      <c r="S83" s="245">
        <f ca="1">+R82+R83</f>
        <v>3635</v>
      </c>
      <c r="T83" s="245">
        <f ca="1">+S83</f>
        <v>3635</v>
      </c>
      <c r="U83" s="244">
        <f t="shared" si="5"/>
        <v>2</v>
      </c>
      <c r="V83" s="343" t="str">
        <f>+VLOOKUP(A83,bd_lista!$A$3:$E$590,5,FALSE)</f>
        <v>Instituciones Descentralizadas</v>
      </c>
      <c r="W83" s="391"/>
      <c r="X83" s="242">
        <f>+VLOOKUP(A83,[3]Sheet1!$A$13:$D$744,4,FALSE)</f>
        <v>16</v>
      </c>
      <c r="Y83" s="242" t="str">
        <f>+VLOOKUP(X83,bd_lista!$A$3:$C$590,3,FALSE)</f>
        <v>Ministerio de Educación</v>
      </c>
      <c r="Z83" s="299"/>
      <c r="AA83" s="331"/>
    </row>
    <row r="84" spans="1:27" customFormat="1" ht="15" customHeight="1">
      <c r="A84" s="251">
        <v>117</v>
      </c>
      <c r="B84" s="395">
        <f>+A84</f>
        <v>117</v>
      </c>
      <c r="C84" s="247" t="str">
        <f>+VLOOKUP(A84,bd_lista!$A$3:$C$590,3,FALSE)</f>
        <v>Dirección General de Aeronáutica Civil</v>
      </c>
      <c r="D84" s="393" t="str">
        <f>+C84</f>
        <v>Dirección General de Aeronáutica Civil</v>
      </c>
      <c r="E84" s="247" t="s">
        <v>1308</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1224835.692</v>
      </c>
      <c r="R84" s="243">
        <f t="shared" ca="1" si="4"/>
        <v>1224835.692</v>
      </c>
      <c r="S84" s="243"/>
      <c r="T84" s="243">
        <f ca="1">+T85</f>
        <v>9013299.8220000006</v>
      </c>
      <c r="U84" s="242">
        <f t="shared" si="5"/>
        <v>1</v>
      </c>
      <c r="V84" s="343" t="str">
        <f>+VLOOKUP(A84,bd_lista!$A$3:$E$590,5,FALSE)</f>
        <v>Instituciones Descentralizadas</v>
      </c>
      <c r="W84" s="390" t="str">
        <f>+V84</f>
        <v>Instituciones Descentralizadas</v>
      </c>
      <c r="X84" s="242">
        <f>+VLOOKUP(A84,[3]Sheet1!$A$13:$D$744,4,FALSE)</f>
        <v>81</v>
      </c>
      <c r="Y84" s="242" t="str">
        <f>+VLOOKUP(X84,bd_lista!$A$3:$C$590,3,FALSE)</f>
        <v>Ministerio de Obras Públicas, Servicios y Vivienda</v>
      </c>
      <c r="Z84" s="301">
        <f>+X84</f>
        <v>81</v>
      </c>
      <c r="AA84" s="329" t="str">
        <f>+Y84</f>
        <v>Ministerio de Obras Públicas, Servicios y Vivienda</v>
      </c>
    </row>
    <row r="85" spans="1:27" customFormat="1" ht="15" customHeight="1">
      <c r="A85" s="252">
        <v>117</v>
      </c>
      <c r="B85" s="396"/>
      <c r="C85" s="343" t="str">
        <f>+VLOOKUP(A85,bd_lista!$A$3:$C$590,3,FALSE)</f>
        <v>Dirección General de Aeronáutica Civil</v>
      </c>
      <c r="D85" s="394"/>
      <c r="E85" s="343" t="s">
        <v>1309</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6563851.2999999998</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1224612.8299999998</v>
      </c>
      <c r="R85" s="245">
        <f t="shared" ca="1" si="4"/>
        <v>7788464.1299999999</v>
      </c>
      <c r="S85" s="245">
        <f ca="1">+R84+R85</f>
        <v>9013299.8220000006</v>
      </c>
      <c r="T85" s="245">
        <f ca="1">+S85</f>
        <v>9013299.8220000006</v>
      </c>
      <c r="U85" s="244">
        <f t="shared" si="5"/>
        <v>2</v>
      </c>
      <c r="V85" s="343" t="str">
        <f>+VLOOKUP(A85,bd_lista!$A$3:$E$590,5,FALSE)</f>
        <v>Instituciones Descentralizadas</v>
      </c>
      <c r="W85" s="391"/>
      <c r="X85" s="242">
        <f>+VLOOKUP(A85,[3]Sheet1!$A$13:$D$744,4,FALSE)</f>
        <v>81</v>
      </c>
      <c r="Y85" s="242" t="str">
        <f>+VLOOKUP(X85,bd_lista!$A$3:$C$590,3,FALSE)</f>
        <v>Ministerio de Obras Públicas, Servicios y Vivienda</v>
      </c>
      <c r="Z85" s="299"/>
      <c r="AA85" s="331"/>
    </row>
    <row r="86" spans="1:27" customFormat="1" ht="15" customHeight="1">
      <c r="A86" s="32">
        <v>119</v>
      </c>
      <c r="B86" s="395">
        <f>+A86</f>
        <v>119</v>
      </c>
      <c r="C86" s="247" t="str">
        <f>+VLOOKUP(A86,bd_lista!$A$3:$C$590,3,FALSE)</f>
        <v>Agencia para el Des. de la Soc. de la Información en Bolivia</v>
      </c>
      <c r="D86" s="393" t="str">
        <f>+C86</f>
        <v>Agencia para el Des. de la Soc. de la Información en Bolivia</v>
      </c>
      <c r="E86" s="247" t="s">
        <v>1308</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50</v>
      </c>
      <c r="R86" s="243">
        <f t="shared" ca="1" si="4"/>
        <v>50</v>
      </c>
      <c r="S86" s="243"/>
      <c r="T86" s="243">
        <f ca="1">+T87</f>
        <v>50</v>
      </c>
      <c r="U86" s="242">
        <f t="shared" si="5"/>
        <v>1</v>
      </c>
      <c r="V86" s="343" t="str">
        <f>+VLOOKUP(A86,bd_lista!$A$3:$E$590,5,FALSE)</f>
        <v>Instituciones Descentralizadas</v>
      </c>
      <c r="W86" s="390" t="str">
        <f>+V86</f>
        <v>Instituciones Descentralizadas</v>
      </c>
      <c r="X86" s="242">
        <f>+VLOOKUP(A86,[3]Sheet1!$A$13:$D$744,4,FALSE)</f>
        <v>6</v>
      </c>
      <c r="Y86" s="242" t="str">
        <f>+VLOOKUP(X86,bd_lista!$A$3:$C$590,3,FALSE)</f>
        <v>Vicepresidencia del Estado Plurinacional</v>
      </c>
      <c r="Z86" s="301">
        <f>+X86</f>
        <v>6</v>
      </c>
      <c r="AA86" s="329" t="str">
        <f>+Y86</f>
        <v>Vicepresidencia del Estado Plurinacional</v>
      </c>
    </row>
    <row r="87" spans="1:27" customFormat="1" ht="15" customHeight="1">
      <c r="A87" s="32">
        <v>119</v>
      </c>
      <c r="B87" s="396"/>
      <c r="C87" s="343" t="str">
        <f>+VLOOKUP(A87,bd_lista!$A$3:$C$590,3,FALSE)</f>
        <v>Agencia para el Des. de la Soc. de la Información en Bolivia</v>
      </c>
      <c r="D87" s="394"/>
      <c r="E87" s="343" t="s">
        <v>1309</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4"/>
        <v>0</v>
      </c>
      <c r="S87" s="245">
        <f ca="1">+R86+R87</f>
        <v>50</v>
      </c>
      <c r="T87" s="245">
        <f ca="1">+S87</f>
        <v>50</v>
      </c>
      <c r="U87" s="244">
        <f t="shared" si="5"/>
        <v>2</v>
      </c>
      <c r="V87" s="343" t="str">
        <f>+VLOOKUP(A87,bd_lista!$A$3:$E$590,5,FALSE)</f>
        <v>Instituciones Descentralizadas</v>
      </c>
      <c r="W87" s="391"/>
      <c r="X87" s="242">
        <f>+VLOOKUP(A87,[3]Sheet1!$A$13:$D$744,4,FALSE)</f>
        <v>6</v>
      </c>
      <c r="Y87" s="242" t="str">
        <f>+VLOOKUP(X87,bd_lista!$A$3:$C$590,3,FALSE)</f>
        <v>Vicepresidencia del Estado Plurinacional</v>
      </c>
      <c r="Z87" s="299"/>
      <c r="AA87" s="331"/>
    </row>
    <row r="88" spans="1:27" customFormat="1" ht="15" hidden="1" customHeight="1">
      <c r="A88" s="32">
        <v>600</v>
      </c>
      <c r="B88" s="395">
        <f>+A88</f>
        <v>600</v>
      </c>
      <c r="C88" s="247" t="str">
        <f>+VLOOKUP(A88,bd_lista!$A$3:$C$590,3,FALSE)</f>
        <v>Empresa Servicios Aéreos Bolivianos</v>
      </c>
      <c r="D88" s="393" t="str">
        <f>+C88</f>
        <v>Empresa Servicios Aéreos Bolivianos</v>
      </c>
      <c r="E88" s="247" t="s">
        <v>1308</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4"/>
        <v>0</v>
      </c>
      <c r="S88" s="250"/>
      <c r="T88" s="243">
        <f ca="1">+T89</f>
        <v>0</v>
      </c>
      <c r="U88" s="242">
        <f t="shared" si="5"/>
        <v>1</v>
      </c>
      <c r="V88" s="343" t="str">
        <f>+VLOOKUP(A88,bd_lista!$A$3:$E$590,5,FALSE)</f>
        <v>Empresas Nacionales</v>
      </c>
      <c r="W88" s="390" t="str">
        <f>+V88</f>
        <v>Empresas Nacionales</v>
      </c>
      <c r="X88" s="242">
        <f>+VLOOKUP(A88,[3]Sheet1!$A$13:$D$744,4,FALSE)</f>
        <v>20</v>
      </c>
      <c r="Y88" s="242" t="str">
        <f>+VLOOKUP(X88,bd_lista!$A$3:$C$590,3,FALSE)</f>
        <v>Ministerio de Defensa</v>
      </c>
      <c r="Z88" s="301">
        <f>+X88</f>
        <v>20</v>
      </c>
      <c r="AA88" s="302" t="str">
        <f>+Y88</f>
        <v>Ministerio de Defensa</v>
      </c>
    </row>
    <row r="89" spans="1:27" customFormat="1" ht="15" hidden="1" customHeight="1">
      <c r="A89" s="32">
        <v>600</v>
      </c>
      <c r="B89" s="396"/>
      <c r="C89" s="343" t="str">
        <f>+VLOOKUP(A89,bd_lista!$A$3:$C$590,3,FALSE)</f>
        <v>Empresa Servicios Aéreos Bolivianos</v>
      </c>
      <c r="D89" s="394"/>
      <c r="E89" s="343" t="s">
        <v>1309</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4"/>
        <v>0</v>
      </c>
      <c r="S89" s="262">
        <f ca="1">+R88+R89</f>
        <v>0</v>
      </c>
      <c r="T89" s="245">
        <f ca="1">+S89</f>
        <v>0</v>
      </c>
      <c r="U89" s="244">
        <f t="shared" si="5"/>
        <v>2</v>
      </c>
      <c r="V89" s="343" t="str">
        <f>+VLOOKUP(A89,bd_lista!$A$3:$E$590,5,FALSE)</f>
        <v>Empresas Nacionales</v>
      </c>
      <c r="W89" s="391"/>
      <c r="X89" s="242">
        <f>+VLOOKUP(A89,[3]Sheet1!$A$13:$D$744,4,FALSE)</f>
        <v>20</v>
      </c>
      <c r="Y89" s="242" t="str">
        <f>+VLOOKUP(X89,bd_lista!$A$3:$C$590,3,FALSE)</f>
        <v>Ministerio de Defensa</v>
      </c>
      <c r="Z89" s="299"/>
      <c r="AA89" s="300"/>
    </row>
    <row r="90" spans="1:27" customFormat="1" ht="15" hidden="1" customHeight="1">
      <c r="A90" s="32">
        <v>129</v>
      </c>
      <c r="B90" s="395">
        <f>+A90</f>
        <v>129</v>
      </c>
      <c r="C90" s="247" t="str">
        <f>+VLOOKUP(A90,bd_lista!$A$3:$C$590,3,FALSE)</f>
        <v>Escuela de Gestión Pública Plurinacional</v>
      </c>
      <c r="D90" s="393" t="str">
        <f>+C90</f>
        <v>Escuela de Gestión Pública Plurinacional</v>
      </c>
      <c r="E90" s="247" t="s">
        <v>1308</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4"/>
        <v>0</v>
      </c>
      <c r="S90" s="243"/>
      <c r="T90" s="243">
        <f ca="1">+T91</f>
        <v>0</v>
      </c>
      <c r="U90" s="242">
        <f t="shared" si="5"/>
        <v>1</v>
      </c>
      <c r="V90" s="343" t="str">
        <f>+VLOOKUP(A90,bd_lista!$A$3:$E$590,5,FALSE)</f>
        <v>Instituciones Descentralizadas</v>
      </c>
      <c r="W90" s="390" t="str">
        <f>+V90</f>
        <v>Instituciones Descentralizadas</v>
      </c>
      <c r="X90" s="242">
        <f>+VLOOKUP(A90,[3]Sheet1!$A$13:$D$744,4,FALSE)</f>
        <v>16</v>
      </c>
      <c r="Y90" s="242" t="str">
        <f>+VLOOKUP(X90,bd_lista!$A$3:$C$590,3,FALSE)</f>
        <v>Ministerio de Educación</v>
      </c>
      <c r="Z90" s="301">
        <f>+X90</f>
        <v>16</v>
      </c>
      <c r="AA90" s="329" t="str">
        <f>+Y90</f>
        <v>Ministerio de Educación</v>
      </c>
    </row>
    <row r="91" spans="1:27" customFormat="1" ht="15" hidden="1" customHeight="1">
      <c r="A91" s="32">
        <v>129</v>
      </c>
      <c r="B91" s="396"/>
      <c r="C91" s="343" t="str">
        <f>+VLOOKUP(A91,bd_lista!$A$3:$C$590,3,FALSE)</f>
        <v>Escuela de Gestión Pública Plurinacional</v>
      </c>
      <c r="D91" s="394"/>
      <c r="E91" s="343" t="s">
        <v>1309</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4"/>
        <v>0</v>
      </c>
      <c r="S91" s="245">
        <f ca="1">+R90+R91</f>
        <v>0</v>
      </c>
      <c r="T91" s="245">
        <f ca="1">+S91</f>
        <v>0</v>
      </c>
      <c r="U91" s="244">
        <f t="shared" si="5"/>
        <v>2</v>
      </c>
      <c r="V91" s="343" t="str">
        <f>+VLOOKUP(A91,bd_lista!$A$3:$E$590,5,FALSE)</f>
        <v>Instituciones Descentralizadas</v>
      </c>
      <c r="W91" s="391"/>
      <c r="X91" s="242">
        <f>+VLOOKUP(A91,[3]Sheet1!$A$13:$D$744,4,FALSE)</f>
        <v>16</v>
      </c>
      <c r="Y91" s="242" t="str">
        <f>+VLOOKUP(X91,bd_lista!$A$3:$C$590,3,FALSE)</f>
        <v>Ministerio de Educación</v>
      </c>
      <c r="Z91" s="299"/>
      <c r="AA91" s="331"/>
    </row>
    <row r="92" spans="1:27" customFormat="1" ht="15" hidden="1" customHeight="1">
      <c r="A92" s="32">
        <v>522</v>
      </c>
      <c r="B92" s="395">
        <f>+A92</f>
        <v>522</v>
      </c>
      <c r="C92" s="247" t="str">
        <f>+VLOOKUP(A92,bd_lista!$A$3:$C$590,3,FALSE)</f>
        <v>Empresa Nacional de Ferrocarriles - Residual</v>
      </c>
      <c r="D92" s="393" t="str">
        <f>+C92</f>
        <v>Empresa Nacional de Ferrocarriles - Residual</v>
      </c>
      <c r="E92" s="247" t="s">
        <v>1308</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4"/>
        <v>0</v>
      </c>
      <c r="S92" s="266"/>
      <c r="T92" s="243">
        <f ca="1">+T93</f>
        <v>0</v>
      </c>
      <c r="U92" s="242">
        <f t="shared" si="5"/>
        <v>1</v>
      </c>
      <c r="V92" s="343" t="str">
        <f>+VLOOKUP(A92,bd_lista!$A$3:$E$590,5,FALSE)</f>
        <v>Empresas Nacionales</v>
      </c>
      <c r="W92" s="390" t="str">
        <f>+V92</f>
        <v>Empresas Nacionales</v>
      </c>
      <c r="X92" s="242">
        <f>+VLOOKUP(A92,[3]Sheet1!$A$13:$D$744,4,FALSE)</f>
        <v>81</v>
      </c>
      <c r="Y92" s="242" t="str">
        <f>+VLOOKUP(X92,bd_lista!$A$3:$C$590,3,FALSE)</f>
        <v>Ministerio de Obras Públicas, Servicios y Vivienda</v>
      </c>
      <c r="Z92" s="301">
        <f>+X92</f>
        <v>81</v>
      </c>
      <c r="AA92" s="329" t="str">
        <f>+Y92</f>
        <v>Ministerio de Obras Públicas, Servicios y Vivienda</v>
      </c>
    </row>
    <row r="93" spans="1:27" customFormat="1" ht="15" hidden="1" customHeight="1">
      <c r="A93" s="32">
        <v>522</v>
      </c>
      <c r="B93" s="396"/>
      <c r="C93" s="343" t="str">
        <f>+VLOOKUP(A93,bd_lista!$A$3:$C$590,3,FALSE)</f>
        <v>Empresa Nacional de Ferrocarriles - Residual</v>
      </c>
      <c r="D93" s="394"/>
      <c r="E93" s="343" t="s">
        <v>1309</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4"/>
        <v>0</v>
      </c>
      <c r="S93" s="265">
        <f ca="1">+R92+R93</f>
        <v>0</v>
      </c>
      <c r="T93" s="245">
        <f ca="1">+S93</f>
        <v>0</v>
      </c>
      <c r="U93" s="244">
        <f t="shared" si="5"/>
        <v>2</v>
      </c>
      <c r="V93" s="343" t="str">
        <f>+VLOOKUP(A93,bd_lista!$A$3:$E$590,5,FALSE)</f>
        <v>Empresas Nacionales</v>
      </c>
      <c r="W93" s="391"/>
      <c r="X93" s="242">
        <f>+VLOOKUP(A93,[3]Sheet1!$A$13:$D$744,4,FALSE)</f>
        <v>81</v>
      </c>
      <c r="Y93" s="242" t="str">
        <f>+VLOOKUP(X93,bd_lista!$A$3:$C$590,3,FALSE)</f>
        <v>Ministerio de Obras Públicas, Servicios y Vivienda</v>
      </c>
      <c r="Z93" s="299"/>
      <c r="AA93" s="331"/>
    </row>
    <row r="94" spans="1:27" customFormat="1" ht="15" customHeight="1">
      <c r="A94" s="32">
        <v>130</v>
      </c>
      <c r="B94" s="395">
        <f>+A94</f>
        <v>130</v>
      </c>
      <c r="C94" s="247" t="str">
        <f>+VLOOKUP(A94,bd_lista!$A$3:$C$590,3,FALSE)</f>
        <v>Fondo de Financiamiento para la Minería</v>
      </c>
      <c r="D94" s="393" t="str">
        <f>+C94</f>
        <v>Fondo de Financiamiento para la Minería</v>
      </c>
      <c r="E94" s="247" t="s">
        <v>1308</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1">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1">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1">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1">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ref="R94:R157" ca="1" si="9">+SUM(F94:Q94)</f>
        <v>0</v>
      </c>
      <c r="S94" s="243"/>
      <c r="T94" s="243">
        <f ca="1">+T95</f>
        <v>27336.880000000001</v>
      </c>
      <c r="U94" s="242">
        <f t="shared" ref="U94:U157" si="10">+IF(E94="Débitos",1,2)</f>
        <v>1</v>
      </c>
      <c r="V94" s="343" t="str">
        <f>+VLOOKUP(A94,bd_lista!$A$3:$E$590,5,FALSE)</f>
        <v>Instituciones Descentralizadas</v>
      </c>
      <c r="W94" s="390" t="str">
        <f>+V94</f>
        <v>Instituciones Descentralizadas</v>
      </c>
      <c r="X94" s="242">
        <f>+VLOOKUP(A94,[3]Sheet1!$A$13:$D$744,4,FALSE)</f>
        <v>76</v>
      </c>
      <c r="Y94" s="242" t="str">
        <f>+VLOOKUP(X94,bd_lista!$A$3:$C$590,3,FALSE)</f>
        <v>Ministerio de Minería y Metalurgia</v>
      </c>
      <c r="Z94" s="301">
        <f>+X94</f>
        <v>76</v>
      </c>
      <c r="AA94" s="329" t="str">
        <f>+Y94</f>
        <v>Ministerio de Minería y Metalurgia</v>
      </c>
    </row>
    <row r="95" spans="1:27" customFormat="1" ht="15" customHeight="1">
      <c r="A95" s="32">
        <v>130</v>
      </c>
      <c r="B95" s="396"/>
      <c r="C95" s="343" t="str">
        <f>+VLOOKUP(A95,bd_lista!$A$3:$C$590,3,FALSE)</f>
        <v>Fondo de Financiamiento para la Minería</v>
      </c>
      <c r="D95" s="394"/>
      <c r="E95" s="343" t="s">
        <v>1309</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25000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2336.88</v>
      </c>
      <c r="R95" s="245">
        <f t="shared" ca="1" si="9"/>
        <v>27336.880000000001</v>
      </c>
      <c r="S95" s="245">
        <f ca="1">+R94+R95</f>
        <v>27336.880000000001</v>
      </c>
      <c r="T95" s="245">
        <f ca="1">+S95</f>
        <v>27336.880000000001</v>
      </c>
      <c r="U95" s="244">
        <f t="shared" si="10"/>
        <v>2</v>
      </c>
      <c r="V95" s="343" t="str">
        <f>+VLOOKUP(A95,bd_lista!$A$3:$E$590,5,FALSE)</f>
        <v>Instituciones Descentralizadas</v>
      </c>
      <c r="W95" s="391"/>
      <c r="X95" s="242">
        <f>+VLOOKUP(A95,[3]Sheet1!$A$13:$D$744,4,FALSE)</f>
        <v>76</v>
      </c>
      <c r="Y95" s="242" t="str">
        <f>+VLOOKUP(X95,bd_lista!$A$3:$C$590,3,FALSE)</f>
        <v>Ministerio de Minería y Metalurgia</v>
      </c>
      <c r="Z95" s="299"/>
      <c r="AA95" s="331"/>
    </row>
    <row r="96" spans="1:27" customFormat="1" ht="15" customHeight="1">
      <c r="A96" s="32">
        <v>132</v>
      </c>
      <c r="B96" s="395">
        <f>+A96</f>
        <v>132</v>
      </c>
      <c r="C96" s="247" t="str">
        <f>+VLOOKUP(A96,bd_lista!$A$3:$C$590,3,FALSE)</f>
        <v>Servicio de Desarrollo de las Empresas Púb. Productivas</v>
      </c>
      <c r="D96" s="393" t="str">
        <f>+C96</f>
        <v>Servicio de Desarrollo de las Empresas Púb. Productivas</v>
      </c>
      <c r="E96" s="247" t="s">
        <v>1308</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2453739.94</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611783.99239999999</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4645.72</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16912.09</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11145.480000000001</v>
      </c>
      <c r="R96" s="243">
        <f t="shared" ca="1" si="9"/>
        <v>3098227.2223999999</v>
      </c>
      <c r="S96" s="271"/>
      <c r="T96" s="243">
        <f ca="1">+T97</f>
        <v>49054475.862400003</v>
      </c>
      <c r="U96" s="242">
        <f t="shared" si="10"/>
        <v>1</v>
      </c>
      <c r="V96" s="343" t="str">
        <f>+VLOOKUP(A96,bd_lista!$A$3:$E$590,5,FALSE)</f>
        <v>Instituciones Descentralizadas</v>
      </c>
      <c r="W96" s="390" t="str">
        <f>+V96</f>
        <v>Instituciones Descentralizadas</v>
      </c>
      <c r="X96" s="242">
        <f>+VLOOKUP(A96,[3]Sheet1!$A$13:$D$744,4,FALSE)</f>
        <v>41</v>
      </c>
      <c r="Y96" s="242" t="str">
        <f>+VLOOKUP(X96,bd_lista!$A$3:$C$590,3,FALSE)</f>
        <v>Ministerio de Desarrollo Productivo y Economía Plural</v>
      </c>
      <c r="Z96" s="301">
        <f>+X96</f>
        <v>41</v>
      </c>
      <c r="AA96" s="302" t="str">
        <f>+Y96</f>
        <v>Ministerio de Desarrollo Productivo y Economía Plural</v>
      </c>
    </row>
    <row r="97" spans="1:27" customFormat="1" ht="15" customHeight="1">
      <c r="A97" s="32">
        <v>132</v>
      </c>
      <c r="B97" s="396"/>
      <c r="C97" s="343" t="str">
        <f>+VLOOKUP(A97,bd_lista!$A$3:$C$590,3,FALSE)</f>
        <v>Servicio de Desarrollo de las Empresas Púb. Productivas</v>
      </c>
      <c r="D97" s="394"/>
      <c r="E97" s="343" t="s">
        <v>1309</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41970082</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2453136</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611783.99</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16863.900000000001</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904382.75000000023</v>
      </c>
      <c r="R97" s="245">
        <f t="shared" ca="1" si="9"/>
        <v>45956248.640000001</v>
      </c>
      <c r="S97" s="245">
        <f ca="1">+R96+R97</f>
        <v>49054475.862400003</v>
      </c>
      <c r="T97" s="245">
        <f ca="1">+S97</f>
        <v>49054475.862400003</v>
      </c>
      <c r="U97" s="244">
        <f t="shared" si="10"/>
        <v>2</v>
      </c>
      <c r="V97" s="343" t="str">
        <f>+VLOOKUP(A97,bd_lista!$A$3:$E$590,5,FALSE)</f>
        <v>Instituciones Descentralizadas</v>
      </c>
      <c r="W97" s="391"/>
      <c r="X97" s="242">
        <f>+VLOOKUP(A97,[3]Sheet1!$A$13:$D$744,4,FALSE)</f>
        <v>41</v>
      </c>
      <c r="Y97" s="242" t="str">
        <f>+VLOOKUP(X97,bd_lista!$A$3:$C$590,3,FALSE)</f>
        <v>Ministerio de Desarrollo Productivo y Economía Plural</v>
      </c>
      <c r="Z97" s="299"/>
      <c r="AA97" s="300"/>
    </row>
    <row r="98" spans="1:27" customFormat="1" ht="15" customHeight="1">
      <c r="A98" s="32">
        <v>133</v>
      </c>
      <c r="B98" s="395">
        <f>+A98</f>
        <v>133</v>
      </c>
      <c r="C98" s="247" t="str">
        <f>+VLOOKUP(A98,bd_lista!$A$3:$C$590,3,FALSE)</f>
        <v>Lotería Nacional de Beneficencia y Salubridad</v>
      </c>
      <c r="D98" s="393" t="str">
        <f>+C98</f>
        <v>Lotería Nacional de Beneficencia y Salubridad</v>
      </c>
      <c r="E98" s="247" t="s">
        <v>1308</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9"/>
        <v>0</v>
      </c>
      <c r="S98" s="243"/>
      <c r="T98" s="243">
        <f ca="1">+T99</f>
        <v>1048343.97</v>
      </c>
      <c r="U98" s="242">
        <f t="shared" si="10"/>
        <v>1</v>
      </c>
      <c r="V98" s="343" t="str">
        <f>+VLOOKUP(A98,bd_lista!$A$3:$E$590,5,FALSE)</f>
        <v>Instituciones Descentralizadas</v>
      </c>
      <c r="W98" s="390" t="str">
        <f>+V98</f>
        <v>Instituciones Descentralizadas</v>
      </c>
      <c r="X98" s="242">
        <f>+VLOOKUP(A98,[3]Sheet1!$A$13:$D$744,4,FALSE)</f>
        <v>46</v>
      </c>
      <c r="Y98" s="242" t="str">
        <f>+VLOOKUP(X98,bd_lista!$A$3:$C$590,3,FALSE)</f>
        <v>Ministerio de Salud y Deportes</v>
      </c>
      <c r="Z98" s="301">
        <f>+X98</f>
        <v>46</v>
      </c>
      <c r="AA98" s="329" t="str">
        <f>+Y98</f>
        <v>Ministerio de Salud y Deportes</v>
      </c>
    </row>
    <row r="99" spans="1:27" customFormat="1" ht="15" customHeight="1">
      <c r="A99" s="32">
        <v>133</v>
      </c>
      <c r="B99" s="396"/>
      <c r="C99" s="343" t="str">
        <f>+VLOOKUP(A99,bd_lista!$A$3:$C$590,3,FALSE)</f>
        <v>Lotería Nacional de Beneficencia y Salubridad</v>
      </c>
      <c r="D99" s="394"/>
      <c r="E99" s="343" t="s">
        <v>1309</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1010066.72</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4667.87</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3020.38</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30589</v>
      </c>
      <c r="R99" s="245">
        <f t="shared" ca="1" si="9"/>
        <v>1048343.97</v>
      </c>
      <c r="S99" s="245">
        <f ca="1">+R98+R99</f>
        <v>1048343.97</v>
      </c>
      <c r="T99" s="245">
        <f ca="1">+S99</f>
        <v>1048343.97</v>
      </c>
      <c r="U99" s="244">
        <f t="shared" si="10"/>
        <v>2</v>
      </c>
      <c r="V99" s="343" t="str">
        <f>+VLOOKUP(A99,bd_lista!$A$3:$E$590,5,FALSE)</f>
        <v>Instituciones Descentralizadas</v>
      </c>
      <c r="W99" s="391"/>
      <c r="X99" s="242">
        <f>+VLOOKUP(A99,[3]Sheet1!$A$13:$D$744,4,FALSE)</f>
        <v>46</v>
      </c>
      <c r="Y99" s="242" t="str">
        <f>+VLOOKUP(X99,bd_lista!$A$3:$C$590,3,FALSE)</f>
        <v>Ministerio de Salud y Deportes</v>
      </c>
      <c r="Z99" s="299"/>
      <c r="AA99" s="331"/>
    </row>
    <row r="100" spans="1:27" ht="15" hidden="1" customHeight="1">
      <c r="A100" s="32">
        <v>2328</v>
      </c>
      <c r="B100" s="395">
        <f>+A100</f>
        <v>2328</v>
      </c>
      <c r="C100" s="247" t="str">
        <f>+VLOOKUP(A100,bd_lista!$A$3:$C$590,3,FALSE)</f>
        <v>EMPRESA MUNICIPAL DE AGUA POTABLE Y ALCANTARILLADO SANITARIO DE URIONDO</v>
      </c>
      <c r="D100" s="393" t="str">
        <f>+C100</f>
        <v>EMPRESA MUNICIPAL DE AGUA POTABLE Y ALCANTARILLADO SANITARIO DE URIONDO</v>
      </c>
      <c r="E100" s="242" t="s">
        <v>1308</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9"/>
        <v>0</v>
      </c>
      <c r="S100" s="250"/>
      <c r="T100" s="243">
        <f ca="1">+T101</f>
        <v>0</v>
      </c>
      <c r="U100" s="242">
        <f t="shared" si="10"/>
        <v>1</v>
      </c>
      <c r="V100" s="343" t="str">
        <f>+VLOOKUP(A100,bd_lista!$A$3:$E$590,5,FALSE)</f>
        <v>Instituciones Descentralizadas Municipales</v>
      </c>
      <c r="W100" s="390" t="str">
        <f>+V100</f>
        <v>Instituciones Descentralizadas Municipales</v>
      </c>
      <c r="X100" s="242">
        <f>+VLOOKUP(A100,[3]Sheet1!$A$13:$D$744,4,FALSE)</f>
        <v>0</v>
      </c>
      <c r="Y100" s="242" t="e">
        <f>+VLOOKUP(X100,bd_lista!$A$3:$C$590,3,FALSE)</f>
        <v>#N/A</v>
      </c>
      <c r="Z100" s="301">
        <f>+X100</f>
        <v>0</v>
      </c>
      <c r="AA100" s="329" t="e">
        <f>+Y100</f>
        <v>#N/A</v>
      </c>
    </row>
    <row r="101" spans="1:27" ht="15" hidden="1" customHeight="1">
      <c r="A101" s="32">
        <v>2328</v>
      </c>
      <c r="B101" s="396"/>
      <c r="C101" s="343" t="str">
        <f>+VLOOKUP(A101,bd_lista!$A$3:$C$590,3,FALSE)</f>
        <v>EMPRESA MUNICIPAL DE AGUA POTABLE Y ALCANTARILLADO SANITARIO DE URIONDO</v>
      </c>
      <c r="D101" s="394"/>
      <c r="E101" s="244" t="s">
        <v>1309</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9"/>
        <v>0</v>
      </c>
      <c r="S101" s="262">
        <f ca="1">+R100+R101</f>
        <v>0</v>
      </c>
      <c r="T101" s="245">
        <f ca="1">+S101</f>
        <v>0</v>
      </c>
      <c r="U101" s="244">
        <f t="shared" si="10"/>
        <v>2</v>
      </c>
      <c r="V101" s="343" t="str">
        <f>+VLOOKUP(A101,bd_lista!$A$3:$E$590,5,FALSE)</f>
        <v>Instituciones Descentralizadas Municipales</v>
      </c>
      <c r="W101" s="391"/>
      <c r="X101" s="242">
        <f>+VLOOKUP(A101,[3]Sheet1!$A$13:$D$744,4,FALSE)</f>
        <v>0</v>
      </c>
      <c r="Y101" s="242" t="e">
        <f>+VLOOKUP(X101,bd_lista!$A$3:$C$590,3,FALSE)</f>
        <v>#N/A</v>
      </c>
      <c r="Z101" s="299"/>
      <c r="AA101" s="331"/>
    </row>
    <row r="102" spans="1:27" ht="15" hidden="1" customHeight="1">
      <c r="A102" s="252">
        <v>2326</v>
      </c>
      <c r="B102" s="395">
        <f>+A102</f>
        <v>2326</v>
      </c>
      <c r="C102" s="247" t="str">
        <f>+VLOOKUP(A102,bd_lista!$A$3:$C$590,3,FALSE)</f>
        <v>ENTIDAD ORDEN Y SEGURIDAD CIUDADANA MUNICIPAL DE TARIJA</v>
      </c>
      <c r="D102" s="393" t="str">
        <f>+C102</f>
        <v>ENTIDAD ORDEN Y SEGURIDAD CIUDADANA MUNICIPAL DE TARIJA</v>
      </c>
      <c r="E102" s="242" t="s">
        <v>1308</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9"/>
        <v>0</v>
      </c>
      <c r="S102" s="250"/>
      <c r="T102" s="243">
        <f ca="1">+T103</f>
        <v>0</v>
      </c>
      <c r="U102" s="242">
        <f t="shared" si="10"/>
        <v>1</v>
      </c>
      <c r="V102" s="343" t="str">
        <f>+VLOOKUP(A102,bd_lista!$A$3:$E$590,5,FALSE)</f>
        <v>Instituciones Descentralizadas Municipales</v>
      </c>
      <c r="W102" s="390" t="str">
        <f>+V102</f>
        <v>Instituciones Descentralizadas Municipales</v>
      </c>
      <c r="X102" s="242">
        <f>+VLOOKUP(A102,[3]Sheet1!$A$13:$D$744,4,FALSE)</f>
        <v>0</v>
      </c>
      <c r="Y102" s="242" t="e">
        <f>+VLOOKUP(X102,bd_lista!$A$3:$C$590,3,FALSE)</f>
        <v>#N/A</v>
      </c>
      <c r="Z102" s="301">
        <f>+X102</f>
        <v>0</v>
      </c>
      <c r="AA102" s="329" t="e">
        <f>+Y102</f>
        <v>#N/A</v>
      </c>
    </row>
    <row r="103" spans="1:27" ht="15" hidden="1" customHeight="1">
      <c r="A103" s="32">
        <v>2326</v>
      </c>
      <c r="B103" s="396"/>
      <c r="C103" s="343" t="str">
        <f>+VLOOKUP(A103,bd_lista!$A$3:$C$590,3,FALSE)</f>
        <v>ENTIDAD ORDEN Y SEGURIDAD CIUDADANA MUNICIPAL DE TARIJA</v>
      </c>
      <c r="D103" s="394"/>
      <c r="E103" s="244" t="s">
        <v>1309</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9"/>
        <v>0</v>
      </c>
      <c r="S103" s="262">
        <f ca="1">+R102+R103</f>
        <v>0</v>
      </c>
      <c r="T103" s="245">
        <f ca="1">+S103</f>
        <v>0</v>
      </c>
      <c r="U103" s="244">
        <f t="shared" si="10"/>
        <v>2</v>
      </c>
      <c r="V103" s="343" t="str">
        <f>+VLOOKUP(A103,bd_lista!$A$3:$E$590,5,FALSE)</f>
        <v>Instituciones Descentralizadas Municipales</v>
      </c>
      <c r="W103" s="391"/>
      <c r="X103" s="242">
        <f>+VLOOKUP(A103,[3]Sheet1!$A$13:$D$744,4,FALSE)</f>
        <v>0</v>
      </c>
      <c r="Y103" s="242" t="e">
        <f>+VLOOKUP(X103,bd_lista!$A$3:$C$590,3,FALSE)</f>
        <v>#N/A</v>
      </c>
      <c r="Z103" s="299"/>
      <c r="AA103" s="331"/>
    </row>
    <row r="104" spans="1:27" ht="15" hidden="1" customHeight="1">
      <c r="A104" s="252">
        <v>2327</v>
      </c>
      <c r="B104" s="395">
        <f>+A104</f>
        <v>2327</v>
      </c>
      <c r="C104" s="247" t="str">
        <f>+VLOOKUP(A104,bd_lista!$A$3:$C$590,3,FALSE)</f>
        <v>EMPRESA MUNICIPAL AUTONOMA DE AGUA POTABLE Y ALCANTARILLADO  DE YACUIBA</v>
      </c>
      <c r="D104" s="393" t="str">
        <f>+C104</f>
        <v>EMPRESA MUNICIPAL AUTONOMA DE AGUA POTABLE Y ALCANTARILLADO  DE YACUIBA</v>
      </c>
      <c r="E104" s="242" t="s">
        <v>1308</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9"/>
        <v>0</v>
      </c>
      <c r="S104" s="250"/>
      <c r="T104" s="243">
        <f ca="1">+T105</f>
        <v>0</v>
      </c>
      <c r="U104" s="242">
        <f t="shared" si="10"/>
        <v>1</v>
      </c>
      <c r="V104" s="343" t="str">
        <f>+VLOOKUP(A104,bd_lista!$A$3:$E$590,5,FALSE)</f>
        <v>Instituciones Descentralizadas Municipales</v>
      </c>
      <c r="W104" s="390" t="str">
        <f>+V104</f>
        <v>Instituciones Descentralizadas Municipales</v>
      </c>
      <c r="X104" s="242">
        <f>+VLOOKUP(A104,[3]Sheet1!$A$13:$D$744,4,FALSE)</f>
        <v>0</v>
      </c>
      <c r="Y104" s="242" t="e">
        <f>+VLOOKUP(X104,bd_lista!$A$3:$C$590,3,FALSE)</f>
        <v>#N/A</v>
      </c>
      <c r="Z104" s="301">
        <f>+X104</f>
        <v>0</v>
      </c>
      <c r="AA104" s="329" t="e">
        <f>+Y104</f>
        <v>#N/A</v>
      </c>
    </row>
    <row r="105" spans="1:27" ht="15" hidden="1" customHeight="1">
      <c r="A105" s="32">
        <v>2327</v>
      </c>
      <c r="B105" s="396"/>
      <c r="C105" s="343" t="str">
        <f>+VLOOKUP(A105,bd_lista!$A$3:$C$590,3,FALSE)</f>
        <v>EMPRESA MUNICIPAL AUTONOMA DE AGUA POTABLE Y ALCANTARILLADO  DE YACUIBA</v>
      </c>
      <c r="D105" s="394"/>
      <c r="E105" s="244" t="s">
        <v>1309</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9"/>
        <v>0</v>
      </c>
      <c r="S105" s="262">
        <f ca="1">+R104+R105</f>
        <v>0</v>
      </c>
      <c r="T105" s="245">
        <f ca="1">+S105</f>
        <v>0</v>
      </c>
      <c r="U105" s="244">
        <f t="shared" si="10"/>
        <v>2</v>
      </c>
      <c r="V105" s="343" t="str">
        <f>+VLOOKUP(A105,bd_lista!$A$3:$E$590,5,FALSE)</f>
        <v>Instituciones Descentralizadas Municipales</v>
      </c>
      <c r="W105" s="391"/>
      <c r="X105" s="242">
        <f>+VLOOKUP(A105,[3]Sheet1!$A$13:$D$744,4,FALSE)</f>
        <v>0</v>
      </c>
      <c r="Y105" s="242" t="e">
        <f>+VLOOKUP(X105,bd_lista!$A$3:$C$590,3,FALSE)</f>
        <v>#N/A</v>
      </c>
      <c r="Z105" s="299"/>
      <c r="AA105" s="331"/>
    </row>
    <row r="106" spans="1:27" ht="15" hidden="1" customHeight="1">
      <c r="A106" s="252">
        <v>2322</v>
      </c>
      <c r="B106" s="395">
        <f>+A106</f>
        <v>2322</v>
      </c>
      <c r="C106" s="247" t="str">
        <f>+VLOOKUP(A106,bd_lista!$A$3:$C$590,3,FALSE)</f>
        <v>ENTIDAD MATADERO FRIGORIFICO MUNICIPAL DE TARIJA</v>
      </c>
      <c r="D106" s="393" t="str">
        <f>+C106</f>
        <v>ENTIDAD MATADERO FRIGORIFICO MUNICIPAL DE TARIJA</v>
      </c>
      <c r="E106" s="242" t="s">
        <v>1308</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9"/>
        <v>0</v>
      </c>
      <c r="S106" s="250"/>
      <c r="T106" s="243">
        <f ca="1">+T107</f>
        <v>0</v>
      </c>
      <c r="U106" s="242">
        <f t="shared" si="10"/>
        <v>1</v>
      </c>
      <c r="V106" s="343" t="str">
        <f>+VLOOKUP(A106,bd_lista!$A$3:$E$590,5,FALSE)</f>
        <v>Instituciones Descentralizadas Municipales</v>
      </c>
      <c r="W106" s="390" t="str">
        <f>+V106</f>
        <v>Instituciones Descentralizadas Municipales</v>
      </c>
      <c r="X106" s="242">
        <f>+VLOOKUP(A106,[3]Sheet1!$A$13:$D$744,4,FALSE)</f>
        <v>0</v>
      </c>
      <c r="Y106" s="242" t="e">
        <f>+VLOOKUP(X106,bd_lista!$A$3:$C$590,3,FALSE)</f>
        <v>#N/A</v>
      </c>
      <c r="Z106" s="301">
        <f>+X106</f>
        <v>0</v>
      </c>
      <c r="AA106" s="302" t="e">
        <f>+Y106</f>
        <v>#N/A</v>
      </c>
    </row>
    <row r="107" spans="1:27" ht="15" hidden="1" customHeight="1">
      <c r="A107" s="32">
        <v>2322</v>
      </c>
      <c r="B107" s="396"/>
      <c r="C107" s="343" t="str">
        <f>+VLOOKUP(A107,bd_lista!$A$3:$C$590,3,FALSE)</f>
        <v>ENTIDAD MATADERO FRIGORIFICO MUNICIPAL DE TARIJA</v>
      </c>
      <c r="D107" s="394"/>
      <c r="E107" s="244" t="s">
        <v>1309</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9"/>
        <v>0</v>
      </c>
      <c r="S107" s="262">
        <f ca="1">+R106+R107</f>
        <v>0</v>
      </c>
      <c r="T107" s="245">
        <f ca="1">+S107</f>
        <v>0</v>
      </c>
      <c r="U107" s="244">
        <f t="shared" si="10"/>
        <v>2</v>
      </c>
      <c r="V107" s="343" t="str">
        <f>+VLOOKUP(A107,bd_lista!$A$3:$E$590,5,FALSE)</f>
        <v>Instituciones Descentralizadas Municipales</v>
      </c>
      <c r="W107" s="391"/>
      <c r="X107" s="242">
        <f>+VLOOKUP(A107,[3]Sheet1!$A$13:$D$744,4,FALSE)</f>
        <v>0</v>
      </c>
      <c r="Y107" s="242" t="e">
        <f>+VLOOKUP(X107,bd_lista!$A$3:$C$590,3,FALSE)</f>
        <v>#N/A</v>
      </c>
      <c r="Z107" s="299"/>
      <c r="AA107" s="300"/>
    </row>
    <row r="108" spans="1:27" ht="15" hidden="1" customHeight="1">
      <c r="A108" s="252">
        <v>2323</v>
      </c>
      <c r="B108" s="395">
        <f>+A108</f>
        <v>2323</v>
      </c>
      <c r="C108" s="247" t="str">
        <f>+VLOOKUP(A108,bd_lista!$A$3:$C$590,3,FALSE)</f>
        <v>ENTIDAD ASEO MUNICIPAL DE TARIJA</v>
      </c>
      <c r="D108" s="393" t="str">
        <f>+C108</f>
        <v>ENTIDAD ASEO MUNICIPAL DE TARIJA</v>
      </c>
      <c r="E108" s="242" t="s">
        <v>1308</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9"/>
        <v>0</v>
      </c>
      <c r="S108" s="250"/>
      <c r="T108" s="243">
        <f ca="1">+T109</f>
        <v>0</v>
      </c>
      <c r="U108" s="242">
        <f t="shared" si="10"/>
        <v>1</v>
      </c>
      <c r="V108" s="343" t="str">
        <f>+VLOOKUP(A108,bd_lista!$A$3:$E$590,5,FALSE)</f>
        <v>Instituciones Descentralizadas Municipales</v>
      </c>
      <c r="W108" s="390" t="str">
        <f>+V108</f>
        <v>Instituciones Descentralizadas Municipales</v>
      </c>
      <c r="X108" s="242">
        <f>+VLOOKUP(A108,[3]Sheet1!$A$13:$D$744,4,FALSE)</f>
        <v>0</v>
      </c>
      <c r="Y108" s="242" t="e">
        <f>+VLOOKUP(X108,bd_lista!$A$3:$C$590,3,FALSE)</f>
        <v>#N/A</v>
      </c>
      <c r="Z108" s="301">
        <f>+X108</f>
        <v>0</v>
      </c>
      <c r="AA108" s="302" t="e">
        <f>+Y108</f>
        <v>#N/A</v>
      </c>
    </row>
    <row r="109" spans="1:27" ht="15" hidden="1" customHeight="1">
      <c r="A109" s="32">
        <v>2323</v>
      </c>
      <c r="B109" s="396"/>
      <c r="C109" s="343" t="str">
        <f>+VLOOKUP(A109,bd_lista!$A$3:$C$590,3,FALSE)</f>
        <v>ENTIDAD ASEO MUNICIPAL DE TARIJA</v>
      </c>
      <c r="D109" s="394"/>
      <c r="E109" s="244" t="s">
        <v>1309</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9"/>
        <v>0</v>
      </c>
      <c r="S109" s="262">
        <f ca="1">+R108+R109</f>
        <v>0</v>
      </c>
      <c r="T109" s="245">
        <f ca="1">+S109</f>
        <v>0</v>
      </c>
      <c r="U109" s="244">
        <f t="shared" si="10"/>
        <v>2</v>
      </c>
      <c r="V109" s="343" t="str">
        <f>+VLOOKUP(A109,bd_lista!$A$3:$E$590,5,FALSE)</f>
        <v>Instituciones Descentralizadas Municipales</v>
      </c>
      <c r="W109" s="391"/>
      <c r="X109" s="242">
        <f>+VLOOKUP(A109,[3]Sheet1!$A$13:$D$744,4,FALSE)</f>
        <v>0</v>
      </c>
      <c r="Y109" s="242" t="e">
        <f>+VLOOKUP(X109,bd_lista!$A$3:$C$590,3,FALSE)</f>
        <v>#N/A</v>
      </c>
      <c r="Z109" s="299"/>
      <c r="AA109" s="300"/>
    </row>
    <row r="110" spans="1:27" ht="15" hidden="1" customHeight="1">
      <c r="A110" s="252">
        <v>2324</v>
      </c>
      <c r="B110" s="395">
        <f>+A110</f>
        <v>2324</v>
      </c>
      <c r="C110" s="247" t="str">
        <f>+VLOOKUP(A110,bd_lista!$A$3:$C$590,3,FALSE)</f>
        <v>ENTIDAD OBRAS PUBLICAS MUNICIPALES DE TARIJA</v>
      </c>
      <c r="D110" s="393" t="str">
        <f>+C110</f>
        <v>ENTIDAD OBRAS PUBLICAS MUNICIPALES DE TARIJA</v>
      </c>
      <c r="E110" s="242" t="s">
        <v>1308</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9"/>
        <v>0</v>
      </c>
      <c r="S110" s="250"/>
      <c r="T110" s="243">
        <f ca="1">+T111</f>
        <v>0</v>
      </c>
      <c r="U110" s="242">
        <f t="shared" si="10"/>
        <v>1</v>
      </c>
      <c r="V110" s="343" t="str">
        <f>+VLOOKUP(A110,bd_lista!$A$3:$E$590,5,FALSE)</f>
        <v>Instituciones Descentralizadas Municipales</v>
      </c>
      <c r="W110" s="390" t="str">
        <f>+V110</f>
        <v>Instituciones Descentralizadas Municipales</v>
      </c>
      <c r="X110" s="242">
        <f>+VLOOKUP(A110,[3]Sheet1!$A$13:$D$744,4,FALSE)</f>
        <v>0</v>
      </c>
      <c r="Y110" s="242" t="e">
        <f>+VLOOKUP(X110,bd_lista!$A$3:$C$590,3,FALSE)</f>
        <v>#N/A</v>
      </c>
      <c r="Z110" s="301">
        <f>+X110</f>
        <v>0</v>
      </c>
      <c r="AA110" s="302" t="e">
        <f>+Y110</f>
        <v>#N/A</v>
      </c>
    </row>
    <row r="111" spans="1:27" ht="15" hidden="1" customHeight="1">
      <c r="A111" s="32">
        <v>2324</v>
      </c>
      <c r="B111" s="396"/>
      <c r="C111" s="343" t="str">
        <f>+VLOOKUP(A111,bd_lista!$A$3:$C$590,3,FALSE)</f>
        <v>ENTIDAD OBRAS PUBLICAS MUNICIPALES DE TARIJA</v>
      </c>
      <c r="D111" s="394"/>
      <c r="E111" s="244" t="s">
        <v>1309</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9"/>
        <v>0</v>
      </c>
      <c r="S111" s="262">
        <f ca="1">+R110+R111</f>
        <v>0</v>
      </c>
      <c r="T111" s="245">
        <f ca="1">+S111</f>
        <v>0</v>
      </c>
      <c r="U111" s="244">
        <f t="shared" si="10"/>
        <v>2</v>
      </c>
      <c r="V111" s="343" t="str">
        <f>+VLOOKUP(A111,bd_lista!$A$3:$E$590,5,FALSE)</f>
        <v>Instituciones Descentralizadas Municipales</v>
      </c>
      <c r="W111" s="391"/>
      <c r="X111" s="242">
        <f>+VLOOKUP(A111,[3]Sheet1!$A$13:$D$744,4,FALSE)</f>
        <v>0</v>
      </c>
      <c r="Y111" s="242" t="e">
        <f>+VLOOKUP(X111,bd_lista!$A$3:$C$590,3,FALSE)</f>
        <v>#N/A</v>
      </c>
      <c r="Z111" s="299"/>
      <c r="AA111" s="300"/>
    </row>
    <row r="112" spans="1:27" ht="15" hidden="1" customHeight="1">
      <c r="A112" s="252">
        <v>2325</v>
      </c>
      <c r="B112" s="395">
        <f>+A112</f>
        <v>2325</v>
      </c>
      <c r="C112" s="247" t="str">
        <f>+VLOOKUP(A112,bd_lista!$A$3:$C$590,3,FALSE)</f>
        <v>ENTIDAD ORDENAMIENTO TERRITORIAL DE TARIJA</v>
      </c>
      <c r="D112" s="393" t="str">
        <f>+C112</f>
        <v>ENTIDAD ORDENAMIENTO TERRITORIAL DE TARIJA</v>
      </c>
      <c r="E112" s="242" t="s">
        <v>1308</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9"/>
        <v>0</v>
      </c>
      <c r="S112" s="250"/>
      <c r="T112" s="243">
        <f ca="1">+T113</f>
        <v>0</v>
      </c>
      <c r="U112" s="242">
        <f t="shared" si="10"/>
        <v>1</v>
      </c>
      <c r="V112" s="343" t="str">
        <f>+VLOOKUP(A112,bd_lista!$A$3:$E$590,5,FALSE)</f>
        <v>Instituciones Descentralizadas Municipales</v>
      </c>
      <c r="W112" s="390" t="str">
        <f>+V112</f>
        <v>Instituciones Descentralizadas Municipales</v>
      </c>
      <c r="X112" s="242">
        <f>+VLOOKUP(A112,[3]Sheet1!$A$13:$D$744,4,FALSE)</f>
        <v>0</v>
      </c>
      <c r="Y112" s="242" t="e">
        <f>+VLOOKUP(X112,bd_lista!$A$3:$C$590,3,FALSE)</f>
        <v>#N/A</v>
      </c>
      <c r="Z112" s="301">
        <f>+X112</f>
        <v>0</v>
      </c>
      <c r="AA112" s="302" t="e">
        <f>+Y112</f>
        <v>#N/A</v>
      </c>
    </row>
    <row r="113" spans="1:27" ht="15" hidden="1" customHeight="1">
      <c r="A113" s="32">
        <v>2325</v>
      </c>
      <c r="B113" s="396"/>
      <c r="C113" s="343" t="str">
        <f>+VLOOKUP(A113,bd_lista!$A$3:$C$590,3,FALSE)</f>
        <v>ENTIDAD ORDENAMIENTO TERRITORIAL DE TARIJA</v>
      </c>
      <c r="D113" s="394"/>
      <c r="E113" s="244" t="s">
        <v>1309</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9"/>
        <v>0</v>
      </c>
      <c r="S113" s="262">
        <f ca="1">+R112+R113</f>
        <v>0</v>
      </c>
      <c r="T113" s="245">
        <f ca="1">+S113</f>
        <v>0</v>
      </c>
      <c r="U113" s="244">
        <f t="shared" si="10"/>
        <v>2</v>
      </c>
      <c r="V113" s="343" t="str">
        <f>+VLOOKUP(A113,bd_lista!$A$3:$E$590,5,FALSE)</f>
        <v>Instituciones Descentralizadas Municipales</v>
      </c>
      <c r="W113" s="391"/>
      <c r="X113" s="242">
        <f>+VLOOKUP(A113,[3]Sheet1!$A$13:$D$744,4,FALSE)</f>
        <v>0</v>
      </c>
      <c r="Y113" s="242" t="e">
        <f>+VLOOKUP(X113,bd_lista!$A$3:$C$590,3,FALSE)</f>
        <v>#N/A</v>
      </c>
      <c r="Z113" s="299"/>
      <c r="AA113" s="300"/>
    </row>
    <row r="114" spans="1:27" ht="15" hidden="1" customHeight="1">
      <c r="A114" s="252">
        <v>2330</v>
      </c>
      <c r="B114" s="395">
        <f>+A114</f>
        <v>2330</v>
      </c>
      <c r="C114" s="247" t="str">
        <f>+VLOOKUP(A114,bd_lista!$A$3:$C$590,3,FALSE)</f>
        <v>EMPRESA PÚBLICA DEPARTAMENTAL DE SERVICIOS ELECTRICOS TARIJA - SETAR</v>
      </c>
      <c r="D114" s="393" t="str">
        <f>+C114</f>
        <v>EMPRESA PÚBLICA DEPARTAMENTAL DE SERVICIOS ELECTRICOS TARIJA - SETAR</v>
      </c>
      <c r="E114" s="242" t="s">
        <v>1308</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9"/>
        <v>0</v>
      </c>
      <c r="S114" s="250"/>
      <c r="T114" s="243">
        <f ca="1">+T115</f>
        <v>0</v>
      </c>
      <c r="U114" s="242">
        <f t="shared" si="10"/>
        <v>1</v>
      </c>
      <c r="V114" s="343" t="str">
        <f>+VLOOKUP(A114,bd_lista!$A$3:$E$590,5,FALSE)</f>
        <v>Instituciones Descentralizadas Municipales</v>
      </c>
      <c r="W114" s="390" t="str">
        <f>+V114</f>
        <v>Instituciones Descentralizadas Municipales</v>
      </c>
      <c r="X114" s="242">
        <f>+VLOOKUP(A114,[3]Sheet1!$A$13:$D$744,4,FALSE)</f>
        <v>0</v>
      </c>
      <c r="Y114" s="242" t="e">
        <f>+VLOOKUP(X114,bd_lista!$A$3:$C$590,3,FALSE)</f>
        <v>#N/A</v>
      </c>
      <c r="Z114" s="301">
        <f>+X114</f>
        <v>0</v>
      </c>
      <c r="AA114" s="302" t="e">
        <f>+Y114</f>
        <v>#N/A</v>
      </c>
    </row>
    <row r="115" spans="1:27" ht="15" hidden="1" customHeight="1">
      <c r="A115" s="32">
        <v>2330</v>
      </c>
      <c r="B115" s="396"/>
      <c r="C115" s="343" t="str">
        <f>+VLOOKUP(A115,bd_lista!$A$3:$C$590,3,FALSE)</f>
        <v>EMPRESA PÚBLICA DEPARTAMENTAL DE SERVICIOS ELECTRICOS TARIJA - SETAR</v>
      </c>
      <c r="D115" s="394"/>
      <c r="E115" s="244" t="s">
        <v>1309</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9"/>
        <v>0</v>
      </c>
      <c r="S115" s="262">
        <f ca="1">+R114+R115</f>
        <v>0</v>
      </c>
      <c r="T115" s="245">
        <f ca="1">+S115</f>
        <v>0</v>
      </c>
      <c r="U115" s="244">
        <f t="shared" si="10"/>
        <v>2</v>
      </c>
      <c r="V115" s="343" t="str">
        <f>+VLOOKUP(A115,bd_lista!$A$3:$E$590,5,FALSE)</f>
        <v>Instituciones Descentralizadas Municipales</v>
      </c>
      <c r="W115" s="391"/>
      <c r="X115" s="242">
        <f>+VLOOKUP(A115,[3]Sheet1!$A$13:$D$744,4,FALSE)</f>
        <v>0</v>
      </c>
      <c r="Y115" s="242" t="e">
        <f>+VLOOKUP(X115,bd_lista!$A$3:$C$590,3,FALSE)</f>
        <v>#N/A</v>
      </c>
      <c r="Z115" s="299"/>
      <c r="AA115" s="300"/>
    </row>
    <row r="116" spans="1:27" customFormat="1" ht="15" hidden="1" customHeight="1">
      <c r="A116" s="252">
        <v>2331</v>
      </c>
      <c r="B116" s="395">
        <f>+A116</f>
        <v>2331</v>
      </c>
      <c r="C116" s="247" t="str">
        <f>+VLOOKUP(A116,bd_lista!$A$3:$C$590,3,FALSE)</f>
        <v>ENTIDAD DESCENTRALIZADA MUNICIPAL TERMINAL DE BUSES LA PAZ</v>
      </c>
      <c r="D116" s="393" t="str">
        <f>+C116</f>
        <v>ENTIDAD DESCENTRALIZADA MUNICIPAL TERMINAL DE BUSES LA PAZ</v>
      </c>
      <c r="E116" s="242" t="s">
        <v>1308</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9"/>
        <v>0</v>
      </c>
      <c r="S116" s="250"/>
      <c r="T116" s="243">
        <f ca="1">+T117</f>
        <v>0</v>
      </c>
      <c r="U116" s="242">
        <f t="shared" si="10"/>
        <v>1</v>
      </c>
      <c r="V116" s="343" t="str">
        <f>+VLOOKUP(A116,bd_lista!$A$3:$E$590,5,FALSE)</f>
        <v>Instituciones Descentralizadas Municipales</v>
      </c>
      <c r="W116" s="390" t="str">
        <f>+V116</f>
        <v>Instituciones Descentralizadas Municipales</v>
      </c>
      <c r="X116" s="242">
        <f>+VLOOKUP(A116,[3]Sheet1!$A$13:$D$744,4,FALSE)</f>
        <v>0</v>
      </c>
      <c r="Y116" s="242" t="e">
        <f>+VLOOKUP(X116,bd_lista!$A$3:$C$590,3,FALSE)</f>
        <v>#N/A</v>
      </c>
      <c r="Z116" s="301">
        <f>+X116</f>
        <v>0</v>
      </c>
      <c r="AA116" s="302" t="e">
        <f>+Y116</f>
        <v>#N/A</v>
      </c>
    </row>
    <row r="117" spans="1:27" customFormat="1" ht="15" hidden="1" customHeight="1">
      <c r="A117" s="32">
        <v>2331</v>
      </c>
      <c r="B117" s="396"/>
      <c r="C117" s="343" t="str">
        <f>+VLOOKUP(A117,bd_lista!$A$3:$C$590,3,FALSE)</f>
        <v>ENTIDAD DESCENTRALIZADA MUNICIPAL TERMINAL DE BUSES LA PAZ</v>
      </c>
      <c r="D117" s="394"/>
      <c r="E117" s="244" t="s">
        <v>1309</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9"/>
        <v>0</v>
      </c>
      <c r="S117" s="262">
        <f ca="1">+R116+R117</f>
        <v>0</v>
      </c>
      <c r="T117" s="245">
        <f ca="1">+S117</f>
        <v>0</v>
      </c>
      <c r="U117" s="244">
        <f t="shared" si="10"/>
        <v>2</v>
      </c>
      <c r="V117" s="343" t="str">
        <f>+VLOOKUP(A117,bd_lista!$A$3:$E$590,5,FALSE)</f>
        <v>Instituciones Descentralizadas Municipales</v>
      </c>
      <c r="W117" s="391"/>
      <c r="X117" s="242">
        <f>+VLOOKUP(A117,[3]Sheet1!$A$13:$D$744,4,FALSE)</f>
        <v>0</v>
      </c>
      <c r="Y117" s="242" t="e">
        <f>+VLOOKUP(X117,bd_lista!$A$3:$C$590,3,FALSE)</f>
        <v>#N/A</v>
      </c>
      <c r="Z117" s="299"/>
      <c r="AA117" s="300"/>
    </row>
    <row r="118" spans="1:27" ht="15" hidden="1" customHeight="1">
      <c r="A118" s="32">
        <v>2333</v>
      </c>
      <c r="B118" s="395">
        <f>+A118</f>
        <v>2333</v>
      </c>
      <c r="C118" s="247" t="str">
        <f>+VLOOKUP(A118,bd_lista!$A$3:$C$590,3,FALSE)</f>
        <v>ENTIDAD DIRECCIÓN DE LA TERMINAL DE BUSES DE TARIJA</v>
      </c>
      <c r="D118" s="393" t="str">
        <f>+C118</f>
        <v>ENTIDAD DIRECCIÓN DE LA TERMINAL DE BUSES DE TARIJA</v>
      </c>
      <c r="E118" s="242" t="s">
        <v>1308</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9"/>
        <v>0</v>
      </c>
      <c r="S118" s="250"/>
      <c r="T118" s="243">
        <f ca="1">+T119</f>
        <v>0</v>
      </c>
      <c r="U118" s="242">
        <f t="shared" si="10"/>
        <v>1</v>
      </c>
      <c r="V118" s="343" t="str">
        <f>+VLOOKUP(A118,bd_lista!$A$3:$E$590,5,FALSE)</f>
        <v>Instituciones Descentralizadas Municipales</v>
      </c>
      <c r="W118" s="390" t="str">
        <f>+V118</f>
        <v>Instituciones Descentralizadas Municipales</v>
      </c>
      <c r="X118" s="242">
        <f>+VLOOKUP(A118,[3]Sheet1!$A$13:$D$744,4,FALSE)</f>
        <v>0</v>
      </c>
      <c r="Y118" s="242" t="e">
        <f>+VLOOKUP(X118,bd_lista!$A$3:$C$590,3,FALSE)</f>
        <v>#N/A</v>
      </c>
      <c r="Z118" s="301">
        <f>+X118</f>
        <v>0</v>
      </c>
      <c r="AA118" s="302" t="e">
        <f>+Y118</f>
        <v>#N/A</v>
      </c>
    </row>
    <row r="119" spans="1:27" ht="15" hidden="1" customHeight="1">
      <c r="A119" s="32">
        <v>2333</v>
      </c>
      <c r="B119" s="396"/>
      <c r="C119" s="343" t="str">
        <f>+VLOOKUP(A119,bd_lista!$A$3:$C$590,3,FALSE)</f>
        <v>ENTIDAD DIRECCIÓN DE LA TERMINAL DE BUSES DE TARIJA</v>
      </c>
      <c r="D119" s="394"/>
      <c r="E119" s="244" t="s">
        <v>1309</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9"/>
        <v>0</v>
      </c>
      <c r="S119" s="262">
        <f ca="1">+R118+R119</f>
        <v>0</v>
      </c>
      <c r="T119" s="245">
        <f ca="1">+S119</f>
        <v>0</v>
      </c>
      <c r="U119" s="244">
        <f t="shared" si="10"/>
        <v>2</v>
      </c>
      <c r="V119" s="343" t="str">
        <f>+VLOOKUP(A119,bd_lista!$A$3:$E$590,5,FALSE)</f>
        <v>Instituciones Descentralizadas Municipales</v>
      </c>
      <c r="W119" s="391"/>
      <c r="X119" s="242">
        <f>+VLOOKUP(A119,[3]Sheet1!$A$13:$D$744,4,FALSE)</f>
        <v>0</v>
      </c>
      <c r="Y119" s="242" t="e">
        <f>+VLOOKUP(X119,bd_lista!$A$3:$C$590,3,FALSE)</f>
        <v>#N/A</v>
      </c>
      <c r="Z119" s="299"/>
      <c r="AA119" s="300"/>
    </row>
    <row r="120" spans="1:27" ht="15" hidden="1" customHeight="1">
      <c r="A120" s="252">
        <v>2311</v>
      </c>
      <c r="B120" s="395">
        <f>+A120</f>
        <v>2311</v>
      </c>
      <c r="C120" s="247" t="str">
        <f>+VLOOKUP(A120,bd_lista!$A$3:$C$590,3,FALSE)</f>
        <v>SERVICIO DE ENCAUZAMIENTO DE RIOS (SEARPI)</v>
      </c>
      <c r="D120" s="393" t="str">
        <f>+C120</f>
        <v>SERVICIO DE ENCAUZAMIENTO DE RIOS (SEARPI)</v>
      </c>
      <c r="E120" s="242" t="s">
        <v>1308</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9"/>
        <v>0</v>
      </c>
      <c r="S120" s="250"/>
      <c r="T120" s="243">
        <f ca="1">+T121</f>
        <v>0</v>
      </c>
      <c r="U120" s="242">
        <f t="shared" si="10"/>
        <v>1</v>
      </c>
      <c r="V120" s="343" t="str">
        <f>+VLOOKUP(A120,bd_lista!$A$3:$E$590,5,FALSE)</f>
        <v>Instituciones Descentralizadas Departamentales</v>
      </c>
      <c r="W120" s="390" t="str">
        <f>+V120</f>
        <v>Instituciones Descentralizadas Departamentales</v>
      </c>
      <c r="X120" s="242">
        <f>+VLOOKUP(A120,[3]Sheet1!$A$13:$D$744,4,FALSE)</f>
        <v>0</v>
      </c>
      <c r="Y120" s="242" t="e">
        <f>+VLOOKUP(X120,bd_lista!$A$3:$C$590,3,FALSE)</f>
        <v>#N/A</v>
      </c>
      <c r="Z120" s="301">
        <f>+X120</f>
        <v>0</v>
      </c>
      <c r="AA120" s="329" t="e">
        <f>+Y120</f>
        <v>#N/A</v>
      </c>
    </row>
    <row r="121" spans="1:27" ht="15" hidden="1" customHeight="1">
      <c r="A121" s="32">
        <v>2311</v>
      </c>
      <c r="B121" s="396"/>
      <c r="C121" s="343" t="str">
        <f>+VLOOKUP(A121,bd_lista!$A$3:$C$590,3,FALSE)</f>
        <v>SERVICIO DE ENCAUZAMIENTO DE RIOS (SEARPI)</v>
      </c>
      <c r="D121" s="394"/>
      <c r="E121" s="244" t="s">
        <v>1309</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9"/>
        <v>0</v>
      </c>
      <c r="S121" s="262">
        <f ca="1">+R120+R121</f>
        <v>0</v>
      </c>
      <c r="T121" s="245">
        <f ca="1">+S121</f>
        <v>0</v>
      </c>
      <c r="U121" s="244">
        <f t="shared" si="10"/>
        <v>2</v>
      </c>
      <c r="V121" s="343" t="str">
        <f>+VLOOKUP(A121,bd_lista!$A$3:$E$590,5,FALSE)</f>
        <v>Instituciones Descentralizadas Departamentales</v>
      </c>
      <c r="W121" s="391"/>
      <c r="X121" s="242">
        <f>+VLOOKUP(A121,[3]Sheet1!$A$13:$D$744,4,FALSE)</f>
        <v>0</v>
      </c>
      <c r="Y121" s="242" t="e">
        <f>+VLOOKUP(X121,bd_lista!$A$3:$C$590,3,FALSE)</f>
        <v>#N/A</v>
      </c>
      <c r="Z121" s="299"/>
      <c r="AA121" s="331"/>
    </row>
    <row r="122" spans="1:27" ht="15" customHeight="1">
      <c r="A122" s="252">
        <v>134</v>
      </c>
      <c r="B122" s="395">
        <f>+A122</f>
        <v>134</v>
      </c>
      <c r="C122" s="247" t="str">
        <f>+VLOOKUP(A122,bd_lista!$A$3:$C$590,3,FALSE)</f>
        <v>Consejo Nacional de Vivienda Policial</v>
      </c>
      <c r="D122" s="393" t="str">
        <f>+C122</f>
        <v>Consejo Nacional de Vivienda Policial</v>
      </c>
      <c r="E122" s="247" t="s">
        <v>1308</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9"/>
        <v>0</v>
      </c>
      <c r="S122" s="243"/>
      <c r="T122" s="243">
        <f ca="1">+T123</f>
        <v>26935831.780000001</v>
      </c>
      <c r="U122" s="242">
        <f t="shared" si="10"/>
        <v>1</v>
      </c>
      <c r="V122" s="343" t="str">
        <f>+VLOOKUP(A122,bd_lista!$A$3:$E$590,5,FALSE)</f>
        <v>Instituciones Descentralizadas</v>
      </c>
      <c r="W122" s="390" t="str">
        <f>+V122</f>
        <v>Instituciones Descentralizadas</v>
      </c>
      <c r="X122" s="242">
        <f>+VLOOKUP(A122,[3]Sheet1!$A$13:$D$744,4,FALSE)</f>
        <v>81</v>
      </c>
      <c r="Y122" s="242" t="str">
        <f>+VLOOKUP(X122,bd_lista!$A$3:$C$590,3,FALSE)</f>
        <v>Ministerio de Obras Públicas, Servicios y Vivienda</v>
      </c>
      <c r="Z122" s="301">
        <f>+X122</f>
        <v>81</v>
      </c>
      <c r="AA122" s="329" t="str">
        <f>+Y122</f>
        <v>Ministerio de Obras Públicas, Servicios y Vivienda</v>
      </c>
    </row>
    <row r="123" spans="1:27" ht="15" customHeight="1">
      <c r="A123" s="32">
        <v>134</v>
      </c>
      <c r="B123" s="396"/>
      <c r="C123" s="343" t="str">
        <f>+VLOOKUP(A123,bd_lista!$A$3:$C$590,3,FALSE)</f>
        <v>Consejo Nacional de Vivienda Policial</v>
      </c>
      <c r="D123" s="394"/>
      <c r="E123" s="343" t="s">
        <v>1309</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26935692.41</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139.37</v>
      </c>
      <c r="R123" s="245">
        <f t="shared" ca="1" si="9"/>
        <v>26935831.780000001</v>
      </c>
      <c r="S123" s="245">
        <f ca="1">+R122+R123</f>
        <v>26935831.780000001</v>
      </c>
      <c r="T123" s="245">
        <f ca="1">+S123</f>
        <v>26935831.780000001</v>
      </c>
      <c r="U123" s="244">
        <f t="shared" si="10"/>
        <v>2</v>
      </c>
      <c r="V123" s="343" t="str">
        <f>+VLOOKUP(A123,bd_lista!$A$3:$E$590,5,FALSE)</f>
        <v>Instituciones Descentralizadas</v>
      </c>
      <c r="W123" s="391"/>
      <c r="X123" s="242">
        <f>+VLOOKUP(A123,[3]Sheet1!$A$13:$D$744,4,FALSE)</f>
        <v>81</v>
      </c>
      <c r="Y123" s="242" t="str">
        <f>+VLOOKUP(X123,bd_lista!$A$3:$C$590,3,FALSE)</f>
        <v>Ministerio de Obras Públicas, Servicios y Vivienda</v>
      </c>
      <c r="Z123" s="299"/>
      <c r="AA123" s="331"/>
    </row>
    <row r="124" spans="1:27" customFormat="1" ht="15" customHeight="1">
      <c r="A124" s="252">
        <v>152</v>
      </c>
      <c r="B124" s="395">
        <f>+A124</f>
        <v>152</v>
      </c>
      <c r="C124" s="247" t="str">
        <f>+VLOOKUP(A124,bd_lista!$A$3:$C$590,3,FALSE)</f>
        <v>Servicio Plurinacional de Defensa Pública</v>
      </c>
      <c r="D124" s="393" t="str">
        <f>+C124</f>
        <v>Servicio Plurinacional de Defensa Pública</v>
      </c>
      <c r="E124" s="247" t="s">
        <v>1308</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9"/>
        <v>0</v>
      </c>
      <c r="S124" s="243"/>
      <c r="T124" s="243">
        <f ca="1">+T125</f>
        <v>40</v>
      </c>
      <c r="U124" s="242">
        <f t="shared" si="10"/>
        <v>1</v>
      </c>
      <c r="V124" s="343" t="str">
        <f>+VLOOKUP(A124,bd_lista!$A$3:$E$590,5,FALSE)</f>
        <v>Instituciones Descentralizadas</v>
      </c>
      <c r="W124" s="390" t="str">
        <f>+V124</f>
        <v>Instituciones Descentralizadas</v>
      </c>
      <c r="X124" s="242">
        <f>+VLOOKUP(A124,[3]Sheet1!$A$13:$D$744,4,FALSE)</f>
        <v>30</v>
      </c>
      <c r="Y124" s="242" t="str">
        <f>+VLOOKUP(X124,bd_lista!$A$3:$C$590,3,FALSE)</f>
        <v>Ministerio de Justicia y Transparencia Institucional</v>
      </c>
      <c r="Z124" s="301">
        <f>+X124</f>
        <v>30</v>
      </c>
      <c r="AA124" s="329" t="str">
        <f>+Y124</f>
        <v>Ministerio de Justicia y Transparencia Institucional</v>
      </c>
    </row>
    <row r="125" spans="1:27" customFormat="1" ht="15" customHeight="1">
      <c r="A125" s="32">
        <v>152</v>
      </c>
      <c r="B125" s="396"/>
      <c r="C125" s="343" t="str">
        <f>+VLOOKUP(A125,bd_lista!$A$3:$C$590,3,FALSE)</f>
        <v>Servicio Plurinacional de Defensa Pública</v>
      </c>
      <c r="D125" s="394"/>
      <c r="E125" s="343" t="s">
        <v>1309</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40</v>
      </c>
      <c r="R125" s="245">
        <f t="shared" ca="1" si="9"/>
        <v>40</v>
      </c>
      <c r="S125" s="245">
        <f ca="1">+R124+R125</f>
        <v>40</v>
      </c>
      <c r="T125" s="245">
        <f ca="1">+S125</f>
        <v>40</v>
      </c>
      <c r="U125" s="244">
        <f t="shared" si="10"/>
        <v>2</v>
      </c>
      <c r="V125" s="343" t="str">
        <f>+VLOOKUP(A125,bd_lista!$A$3:$E$590,5,FALSE)</f>
        <v>Instituciones Descentralizadas</v>
      </c>
      <c r="W125" s="391"/>
      <c r="X125" s="242">
        <f>+VLOOKUP(A125,[3]Sheet1!$A$13:$D$744,4,FALSE)</f>
        <v>30</v>
      </c>
      <c r="Y125" s="242" t="str">
        <f>+VLOOKUP(X125,bd_lista!$A$3:$C$590,3,FALSE)</f>
        <v>Ministerio de Justicia y Transparencia Institucional</v>
      </c>
      <c r="Z125" s="299"/>
      <c r="AA125" s="331"/>
    </row>
    <row r="126" spans="1:27" ht="15" hidden="1" customHeight="1">
      <c r="A126" s="32">
        <v>153</v>
      </c>
      <c r="B126" s="395">
        <f>+A126</f>
        <v>153</v>
      </c>
      <c r="C126" s="247" t="str">
        <f>+VLOOKUP(A126,bd_lista!$A$3:$C$590,3,FALSE)</f>
        <v>Observatorio Plurinacional de la Calidad  Educativa</v>
      </c>
      <c r="D126" s="393" t="str">
        <f>+C126</f>
        <v>Observatorio Plurinacional de la Calidad  Educativa</v>
      </c>
      <c r="E126" s="247" t="s">
        <v>1308</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9"/>
        <v>0</v>
      </c>
      <c r="S126" s="243"/>
      <c r="T126" s="243">
        <f ca="1">+T127</f>
        <v>0</v>
      </c>
      <c r="U126" s="242">
        <f t="shared" si="10"/>
        <v>1</v>
      </c>
      <c r="V126" s="343" t="str">
        <f>+VLOOKUP(A126,bd_lista!$A$3:$E$590,5,FALSE)</f>
        <v>Instituciones Descentralizadas</v>
      </c>
      <c r="W126" s="390" t="str">
        <f>+V126</f>
        <v>Instituciones Descentralizadas</v>
      </c>
      <c r="X126" s="242">
        <f>+VLOOKUP(A126,[3]Sheet1!$A$13:$D$744,4,FALSE)</f>
        <v>16</v>
      </c>
      <c r="Y126" s="242" t="str">
        <f>+VLOOKUP(X126,bd_lista!$A$3:$C$590,3,FALSE)</f>
        <v>Ministerio de Educación</v>
      </c>
      <c r="Z126" s="301">
        <f>+X126</f>
        <v>16</v>
      </c>
      <c r="AA126" s="329" t="str">
        <f>+Y126</f>
        <v>Ministerio de Educación</v>
      </c>
    </row>
    <row r="127" spans="1:27" ht="15" hidden="1" customHeight="1">
      <c r="A127" s="32">
        <v>153</v>
      </c>
      <c r="B127" s="396"/>
      <c r="C127" s="343" t="str">
        <f>+VLOOKUP(A127,bd_lista!$A$3:$C$590,3,FALSE)</f>
        <v>Observatorio Plurinacional de la Calidad  Educativa</v>
      </c>
      <c r="D127" s="394"/>
      <c r="E127" s="343" t="s">
        <v>1309</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9"/>
        <v>0</v>
      </c>
      <c r="S127" s="245">
        <f ca="1">+R126+R127</f>
        <v>0</v>
      </c>
      <c r="T127" s="245">
        <f ca="1">+S127</f>
        <v>0</v>
      </c>
      <c r="U127" s="244">
        <f t="shared" si="10"/>
        <v>2</v>
      </c>
      <c r="V127" s="343" t="str">
        <f>+VLOOKUP(A127,bd_lista!$A$3:$E$590,5,FALSE)</f>
        <v>Instituciones Descentralizadas</v>
      </c>
      <c r="W127" s="391"/>
      <c r="X127" s="242">
        <f>+VLOOKUP(A127,[3]Sheet1!$A$13:$D$744,4,FALSE)</f>
        <v>16</v>
      </c>
      <c r="Y127" s="242" t="str">
        <f>+VLOOKUP(X127,bd_lista!$A$3:$C$590,3,FALSE)</f>
        <v>Ministerio de Educación</v>
      </c>
      <c r="Z127" s="299"/>
      <c r="AA127" s="331"/>
    </row>
    <row r="128" spans="1:27" ht="15" hidden="1" customHeight="1">
      <c r="A128" s="252">
        <v>584</v>
      </c>
      <c r="B128" s="395">
        <f>+A128</f>
        <v>584</v>
      </c>
      <c r="C128" s="247" t="str">
        <f>+VLOOKUP(A128,bd_lista!$A$3:$C$590,3,FALSE)</f>
        <v>Empresa Boliviana de Industrializacion de Hidrocarburos</v>
      </c>
      <c r="D128" s="393" t="str">
        <f>+C128</f>
        <v>Empresa Boliviana de Industrializacion de Hidrocarburos</v>
      </c>
      <c r="E128" s="247" t="s">
        <v>1308</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9"/>
        <v>0</v>
      </c>
      <c r="S128" s="266"/>
      <c r="T128" s="243">
        <f ca="1">+T129</f>
        <v>0</v>
      </c>
      <c r="U128" s="242">
        <f t="shared" si="10"/>
        <v>1</v>
      </c>
      <c r="V128" s="343" t="str">
        <f>+VLOOKUP(A128,bd_lista!$A$3:$E$590,5,FALSE)</f>
        <v>Empresas Nacionales</v>
      </c>
      <c r="W128" s="390" t="str">
        <f>+V128</f>
        <v>Empresas Nacionales</v>
      </c>
      <c r="X128" s="242">
        <v>78</v>
      </c>
      <c r="Y128" s="242" t="str">
        <f>+VLOOKUP(X128,bd_lista!$A$3:$C$590,3,FALSE)</f>
        <v>Ministerio de Hidrocarburos y Energías</v>
      </c>
      <c r="Z128" s="301">
        <f>+X128</f>
        <v>78</v>
      </c>
      <c r="AA128" s="329" t="str">
        <f>+Y128</f>
        <v>Ministerio de Hidrocarburos y Energías</v>
      </c>
    </row>
    <row r="129" spans="1:27" ht="15" hidden="1" customHeight="1">
      <c r="A129" s="32">
        <v>584</v>
      </c>
      <c r="B129" s="396"/>
      <c r="C129" s="343" t="str">
        <f>+VLOOKUP(A129,bd_lista!$A$3:$C$590,3,FALSE)</f>
        <v>Empresa Boliviana de Industrializacion de Hidrocarburos</v>
      </c>
      <c r="D129" s="394"/>
      <c r="E129" s="343" t="s">
        <v>1309</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9"/>
        <v>0</v>
      </c>
      <c r="S129" s="265">
        <f ca="1">+R128+R129</f>
        <v>0</v>
      </c>
      <c r="T129" s="245">
        <f ca="1">+S129</f>
        <v>0</v>
      </c>
      <c r="U129" s="244">
        <f t="shared" si="10"/>
        <v>2</v>
      </c>
      <c r="V129" s="343" t="str">
        <f>+VLOOKUP(A129,bd_lista!$A$3:$E$590,5,FALSE)</f>
        <v>Empresas Nacionales</v>
      </c>
      <c r="W129" s="391"/>
      <c r="X129" s="242">
        <v>78</v>
      </c>
      <c r="Y129" s="242" t="str">
        <f>+VLOOKUP(X129,bd_lista!$A$3:$C$590,3,FALSE)</f>
        <v>Ministerio de Hidrocarburos y Energías</v>
      </c>
      <c r="Z129" s="299"/>
      <c r="AA129" s="331"/>
    </row>
    <row r="130" spans="1:27" ht="15" customHeight="1">
      <c r="A130" s="252">
        <v>154</v>
      </c>
      <c r="B130" s="395">
        <f>+A130</f>
        <v>154</v>
      </c>
      <c r="C130" s="247" t="str">
        <f>+VLOOKUP(A130,bd_lista!$A$3:$C$590,3,FALSE)</f>
        <v>Museo Nacional de Historia Natural</v>
      </c>
      <c r="D130" s="393" t="str">
        <f>+C130</f>
        <v>Museo Nacional de Historia Natural</v>
      </c>
      <c r="E130" s="247" t="s">
        <v>1308</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9"/>
        <v>0</v>
      </c>
      <c r="S130" s="243"/>
      <c r="T130" s="243">
        <f ca="1">+T131</f>
        <v>98</v>
      </c>
      <c r="U130" s="242">
        <f t="shared" si="10"/>
        <v>1</v>
      </c>
      <c r="V130" s="343" t="str">
        <f>+VLOOKUP(A130,bd_lista!$A$3:$E$590,5,FALSE)</f>
        <v>Instituciones Descentralizadas</v>
      </c>
      <c r="W130" s="390" t="str">
        <f>+V130</f>
        <v>Instituciones Descentralizadas</v>
      </c>
      <c r="X130" s="242">
        <f>+VLOOKUP(A130,[3]Sheet1!$A$13:$D$744,4,FALSE)</f>
        <v>86</v>
      </c>
      <c r="Y130" s="242" t="str">
        <f>+VLOOKUP(X130,bd_lista!$A$3:$C$590,3,FALSE)</f>
        <v>Ministerio de Medio Ambiente y Agua</v>
      </c>
      <c r="Z130" s="301">
        <f>+X130</f>
        <v>86</v>
      </c>
      <c r="AA130" s="302" t="str">
        <f>+Y130</f>
        <v>Ministerio de Medio Ambiente y Agua</v>
      </c>
    </row>
    <row r="131" spans="1:27" ht="15" customHeight="1">
      <c r="A131" s="32">
        <v>154</v>
      </c>
      <c r="B131" s="396"/>
      <c r="C131" s="343" t="str">
        <f>+VLOOKUP(A131,bd_lista!$A$3:$C$590,3,FALSE)</f>
        <v>Museo Nacional de Historia Natural</v>
      </c>
      <c r="D131" s="394"/>
      <c r="E131" s="343" t="s">
        <v>1309</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98</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9"/>
        <v>98</v>
      </c>
      <c r="S131" s="245">
        <f ca="1">+R130+R131</f>
        <v>98</v>
      </c>
      <c r="T131" s="245">
        <f ca="1">+S131</f>
        <v>98</v>
      </c>
      <c r="U131" s="244">
        <f t="shared" si="10"/>
        <v>2</v>
      </c>
      <c r="V131" s="343" t="str">
        <f>+VLOOKUP(A131,bd_lista!$A$3:$E$590,5,FALSE)</f>
        <v>Instituciones Descentralizadas</v>
      </c>
      <c r="W131" s="391"/>
      <c r="X131" s="242">
        <f>+VLOOKUP(A131,[3]Sheet1!$A$13:$D$744,4,FALSE)</f>
        <v>86</v>
      </c>
      <c r="Y131" s="242" t="str">
        <f>+VLOOKUP(X131,bd_lista!$A$3:$C$590,3,FALSE)</f>
        <v>Ministerio de Medio Ambiente y Agua</v>
      </c>
      <c r="Z131" s="299"/>
      <c r="AA131" s="300"/>
    </row>
    <row r="132" spans="1:27" ht="15" customHeight="1">
      <c r="A132" s="252">
        <v>155</v>
      </c>
      <c r="B132" s="395">
        <f>+A132</f>
        <v>155</v>
      </c>
      <c r="C132" s="247" t="str">
        <f>+VLOOKUP(A132,bd_lista!$A$3:$C$590,3,FALSE)</f>
        <v>Dirección del Notariado Plurinacional</v>
      </c>
      <c r="D132" s="393" t="str">
        <f>+C132</f>
        <v>Dirección del Notariado Plurinacional</v>
      </c>
      <c r="E132" s="247" t="s">
        <v>1308</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9"/>
        <v>0</v>
      </c>
      <c r="S132" s="243"/>
      <c r="T132" s="243">
        <f ca="1">+T133</f>
        <v>1080317.99</v>
      </c>
      <c r="U132" s="242">
        <f t="shared" si="10"/>
        <v>1</v>
      </c>
      <c r="V132" s="343" t="str">
        <f>+VLOOKUP(A132,bd_lista!$A$3:$E$590,5,FALSE)</f>
        <v>Instituciones Descentralizadas</v>
      </c>
      <c r="W132" s="390" t="str">
        <f>+V132</f>
        <v>Instituciones Descentralizadas</v>
      </c>
      <c r="X132" s="242">
        <f>+VLOOKUP(A132,[3]Sheet1!$A$13:$D$744,4,FALSE)</f>
        <v>30</v>
      </c>
      <c r="Y132" s="242" t="str">
        <f>+VLOOKUP(X132,bd_lista!$A$3:$C$590,3,FALSE)</f>
        <v>Ministerio de Justicia y Transparencia Institucional</v>
      </c>
      <c r="Z132" s="301">
        <f>+X132</f>
        <v>30</v>
      </c>
      <c r="AA132" s="329" t="str">
        <f>+Y132</f>
        <v>Ministerio de Justicia y Transparencia Institucional</v>
      </c>
    </row>
    <row r="133" spans="1:27" ht="15" customHeight="1">
      <c r="A133" s="32">
        <v>155</v>
      </c>
      <c r="B133" s="396"/>
      <c r="C133" s="343" t="str">
        <f>+VLOOKUP(A133,bd_lista!$A$3:$C$590,3,FALSE)</f>
        <v>Dirección del Notariado Plurinacional</v>
      </c>
      <c r="D133" s="394"/>
      <c r="E133" s="343" t="s">
        <v>1309</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1080317.99</v>
      </c>
      <c r="R133" s="245">
        <f t="shared" ca="1" si="9"/>
        <v>1080317.99</v>
      </c>
      <c r="S133" s="245">
        <f ca="1">+R132+R133</f>
        <v>1080317.99</v>
      </c>
      <c r="T133" s="245">
        <f ca="1">+S133</f>
        <v>1080317.99</v>
      </c>
      <c r="U133" s="244">
        <f t="shared" si="10"/>
        <v>2</v>
      </c>
      <c r="V133" s="343" t="str">
        <f>+VLOOKUP(A133,bd_lista!$A$3:$E$590,5,FALSE)</f>
        <v>Instituciones Descentralizadas</v>
      </c>
      <c r="W133" s="391"/>
      <c r="X133" s="242">
        <f>+VLOOKUP(A133,[3]Sheet1!$A$13:$D$744,4,FALSE)</f>
        <v>30</v>
      </c>
      <c r="Y133" s="242" t="str">
        <f>+VLOOKUP(X133,bd_lista!$A$3:$C$590,3,FALSE)</f>
        <v>Ministerio de Justicia y Transparencia Institucional</v>
      </c>
      <c r="Z133" s="299"/>
      <c r="AA133" s="331"/>
    </row>
    <row r="134" spans="1:27" ht="15" hidden="1" customHeight="1">
      <c r="A134" s="252">
        <v>411</v>
      </c>
      <c r="B134" s="395">
        <f>+A134</f>
        <v>411</v>
      </c>
      <c r="C134" s="247" t="str">
        <f>+VLOOKUP(A134,bd_lista!$A$3:$C$590,3,FALSE)</f>
        <v>Corporación del Seguro Social Militar</v>
      </c>
      <c r="D134" s="393" t="str">
        <f>+C134</f>
        <v>Corporación del Seguro Social Militar</v>
      </c>
      <c r="E134" s="247" t="s">
        <v>1308</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ca="1" si="9"/>
        <v>0</v>
      </c>
      <c r="S134" s="250"/>
      <c r="T134" s="243">
        <f ca="1">+T135</f>
        <v>0</v>
      </c>
      <c r="U134" s="242">
        <f t="shared" si="10"/>
        <v>1</v>
      </c>
      <c r="V134" s="343" t="str">
        <f>+VLOOKUP(A134,bd_lista!$A$3:$E$590,5,FALSE)</f>
        <v>Instituciones de Seguridad Social</v>
      </c>
      <c r="W134" s="390" t="str">
        <f>+V134</f>
        <v>Instituciones de Seguridad Social</v>
      </c>
      <c r="X134" s="242">
        <f>+VLOOKUP(A134,[3]Sheet1!$A$13:$D$744,4,FALSE)</f>
        <v>20</v>
      </c>
      <c r="Y134" s="242" t="str">
        <f>+VLOOKUP(X134,bd_lista!$A$3:$C$590,3,FALSE)</f>
        <v>Ministerio de Defensa</v>
      </c>
      <c r="Z134" s="301">
        <f>+X134</f>
        <v>20</v>
      </c>
      <c r="AA134" s="302" t="str">
        <f>+Y134</f>
        <v>Ministerio de Defensa</v>
      </c>
    </row>
    <row r="135" spans="1:27" ht="15" hidden="1" customHeight="1">
      <c r="A135" s="32">
        <v>411</v>
      </c>
      <c r="B135" s="396"/>
      <c r="C135" s="343" t="str">
        <f>+VLOOKUP(A135,bd_lista!$A$3:$C$590,3,FALSE)</f>
        <v>Corporación del Seguro Social Militar</v>
      </c>
      <c r="D135" s="394"/>
      <c r="E135" s="343" t="s">
        <v>1309</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9"/>
        <v>0</v>
      </c>
      <c r="S135" s="262">
        <f ca="1">+R134+R135</f>
        <v>0</v>
      </c>
      <c r="T135" s="245">
        <f ca="1">+S135</f>
        <v>0</v>
      </c>
      <c r="U135" s="244">
        <f t="shared" si="10"/>
        <v>2</v>
      </c>
      <c r="V135" s="343" t="str">
        <f>+VLOOKUP(A135,bd_lista!$A$3:$E$590,5,FALSE)</f>
        <v>Instituciones de Seguridad Social</v>
      </c>
      <c r="W135" s="391"/>
      <c r="X135" s="242">
        <f>+VLOOKUP(A135,[3]Sheet1!$A$13:$D$744,4,FALSE)</f>
        <v>20</v>
      </c>
      <c r="Y135" s="242" t="str">
        <f>+VLOOKUP(X135,bd_lista!$A$3:$C$590,3,FALSE)</f>
        <v>Ministerio de Defensa</v>
      </c>
      <c r="Z135" s="299"/>
      <c r="AA135" s="300"/>
    </row>
    <row r="136" spans="1:27" ht="15" hidden="1" customHeight="1">
      <c r="A136" s="252">
        <v>1430</v>
      </c>
      <c r="B136" s="395">
        <f>+A136</f>
        <v>1430</v>
      </c>
      <c r="C136" s="247" t="str">
        <f>+VLOOKUP(A136,bd_lista!$A$3:$C$590,3,FALSE)</f>
        <v>Gobierno Autónomo Municipal de Carangas</v>
      </c>
      <c r="D136" s="393" t="str">
        <f>+C136</f>
        <v>Gobierno Autónomo Municipal de Carangas</v>
      </c>
      <c r="E136" s="242" t="s">
        <v>1308</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9"/>
        <v>0</v>
      </c>
      <c r="S136" s="250"/>
      <c r="T136" s="243">
        <f ca="1">+T137</f>
        <v>0</v>
      </c>
      <c r="U136" s="242">
        <f t="shared" si="10"/>
        <v>1</v>
      </c>
      <c r="V136" s="343" t="str">
        <f>+VLOOKUP(A136,bd_lista!$A$3:$E$590,5,FALSE)</f>
        <v>Gobiernos Autonomos Municipales</v>
      </c>
      <c r="W136" s="390" t="str">
        <f>+V136</f>
        <v>Gobiernos Autonomos Municipales</v>
      </c>
      <c r="X136" s="242">
        <f>+VLOOKUP(A136,[3]Sheet1!$A$13:$D$744,4,FALSE)</f>
        <v>0</v>
      </c>
      <c r="Y136" s="242" t="e">
        <f>+VLOOKUP(X136,bd_lista!$A$3:$C$590,3,FALSE)</f>
        <v>#N/A</v>
      </c>
      <c r="Z136" s="301">
        <f>+X136</f>
        <v>0</v>
      </c>
      <c r="AA136" s="302" t="e">
        <f>+Y136</f>
        <v>#N/A</v>
      </c>
    </row>
    <row r="137" spans="1:27" ht="15" hidden="1" customHeight="1">
      <c r="A137" s="32">
        <v>1430</v>
      </c>
      <c r="B137" s="396"/>
      <c r="C137" s="343" t="str">
        <f>+VLOOKUP(A137,bd_lista!$A$3:$C$590,3,FALSE)</f>
        <v>Gobierno Autónomo Municipal de Carangas</v>
      </c>
      <c r="D137" s="394"/>
      <c r="E137" s="244" t="s">
        <v>1309</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9"/>
        <v>0</v>
      </c>
      <c r="S137" s="262">
        <f ca="1">+R136+R137</f>
        <v>0</v>
      </c>
      <c r="T137" s="245">
        <f ca="1">+S137</f>
        <v>0</v>
      </c>
      <c r="U137" s="244">
        <f t="shared" si="10"/>
        <v>2</v>
      </c>
      <c r="V137" s="343" t="str">
        <f>+VLOOKUP(A137,bd_lista!$A$3:$E$590,5,FALSE)</f>
        <v>Gobiernos Autonomos Municipales</v>
      </c>
      <c r="W137" s="391"/>
      <c r="X137" s="242">
        <f>+VLOOKUP(A137,[3]Sheet1!$A$13:$D$744,4,FALSE)</f>
        <v>0</v>
      </c>
      <c r="Y137" s="242" t="e">
        <f>+VLOOKUP(X137,bd_lista!$A$3:$C$590,3,FALSE)</f>
        <v>#N/A</v>
      </c>
      <c r="Z137" s="299"/>
      <c r="AA137" s="300"/>
    </row>
    <row r="138" spans="1:27" ht="15" customHeight="1">
      <c r="A138" s="252">
        <v>163</v>
      </c>
      <c r="B138" s="395">
        <f>+A138</f>
        <v>163</v>
      </c>
      <c r="C138" s="247" t="str">
        <f>+VLOOKUP(A138,bd_lista!$A$3:$C$590,3,FALSE)</f>
        <v>Agencia Nacional de Hidrocarburos</v>
      </c>
      <c r="D138" s="393" t="str">
        <f>+C138</f>
        <v>Agencia Nacional de Hidrocarburos</v>
      </c>
      <c r="E138" s="247" t="s">
        <v>1308</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95.35</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9"/>
        <v>95.35</v>
      </c>
      <c r="S138" s="243"/>
      <c r="T138" s="243">
        <f ca="1">+T139</f>
        <v>4271680.4899999993</v>
      </c>
      <c r="U138" s="242">
        <f t="shared" si="10"/>
        <v>1</v>
      </c>
      <c r="V138" s="343" t="str">
        <f>+VLOOKUP(A138,bd_lista!$A$3:$E$590,5,FALSE)</f>
        <v>Instituciones Descentralizadas</v>
      </c>
      <c r="W138" s="390" t="str">
        <f>+V138</f>
        <v>Instituciones Descentralizadas</v>
      </c>
      <c r="X138" s="242">
        <f>+VLOOKUP(A138,[3]Sheet1!$A$13:$D$744,4,FALSE)</f>
        <v>78</v>
      </c>
      <c r="Y138" s="242" t="str">
        <f>+VLOOKUP(X138,bd_lista!$A$3:$C$590,3,FALSE)</f>
        <v>Ministerio de Hidrocarburos y Energías</v>
      </c>
      <c r="Z138" s="301">
        <f>+X138</f>
        <v>78</v>
      </c>
      <c r="AA138" s="329" t="str">
        <f>+Y138</f>
        <v>Ministerio de Hidrocarburos y Energías</v>
      </c>
    </row>
    <row r="139" spans="1:27" ht="15" customHeight="1">
      <c r="A139" s="32">
        <v>163</v>
      </c>
      <c r="B139" s="396"/>
      <c r="C139" s="343" t="str">
        <f>+VLOOKUP(A139,bd_lista!$A$3:$C$590,3,FALSE)</f>
        <v>Agencia Nacional de Hidrocarburos</v>
      </c>
      <c r="D139" s="394"/>
      <c r="E139" s="343" t="s">
        <v>1309</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4173297</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98288.140000000014</v>
      </c>
      <c r="R139" s="245">
        <f t="shared" ca="1" si="9"/>
        <v>4271585.1399999997</v>
      </c>
      <c r="S139" s="245">
        <f ca="1">+R138+R139</f>
        <v>4271680.4899999993</v>
      </c>
      <c r="T139" s="245">
        <f ca="1">+S139</f>
        <v>4271680.4899999993</v>
      </c>
      <c r="U139" s="244">
        <f t="shared" si="10"/>
        <v>2</v>
      </c>
      <c r="V139" s="343" t="str">
        <f>+VLOOKUP(A139,bd_lista!$A$3:$E$590,5,FALSE)</f>
        <v>Instituciones Descentralizadas</v>
      </c>
      <c r="W139" s="391"/>
      <c r="X139" s="242">
        <f>+VLOOKUP(A139,[3]Sheet1!$A$13:$D$744,4,FALSE)</f>
        <v>78</v>
      </c>
      <c r="Y139" s="242" t="str">
        <f>+VLOOKUP(X139,bd_lista!$A$3:$C$590,3,FALSE)</f>
        <v>Ministerio de Hidrocarburos y Energías</v>
      </c>
      <c r="Z139" s="299"/>
      <c r="AA139" s="331"/>
    </row>
    <row r="140" spans="1:27" ht="15" customHeight="1">
      <c r="A140" s="252">
        <v>150</v>
      </c>
      <c r="B140" s="395">
        <f>+A140</f>
        <v>150</v>
      </c>
      <c r="C140" s="247" t="str">
        <f>+VLOOKUP(A140,bd_lista!$A$3:$C$590,3,FALSE)</f>
        <v>Proyecto Sucre Ciudad Universitaria</v>
      </c>
      <c r="D140" s="393" t="str">
        <f>+C140</f>
        <v>Proyecto Sucre Ciudad Universitaria</v>
      </c>
      <c r="E140" s="247" t="s">
        <v>1308</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9"/>
        <v>0</v>
      </c>
      <c r="S140" s="243"/>
      <c r="T140" s="243">
        <f ca="1">+T141</f>
        <v>59648.61</v>
      </c>
      <c r="U140" s="242">
        <f t="shared" si="10"/>
        <v>1</v>
      </c>
      <c r="V140" s="343" t="str">
        <f>+VLOOKUP(A140,bd_lista!$A$3:$E$590,5,FALSE)</f>
        <v>Instituciones Descentralizadas</v>
      </c>
      <c r="W140" s="390" t="str">
        <f>+V140</f>
        <v>Instituciones Descentralizadas</v>
      </c>
      <c r="X140" s="242">
        <f>+VLOOKUP(A140,[3]Sheet1!$A$13:$D$744,4,FALSE)</f>
        <v>16</v>
      </c>
      <c r="Y140" s="242" t="str">
        <f>+VLOOKUP(X140,bd_lista!$A$3:$C$590,3,FALSE)</f>
        <v>Ministerio de Educación</v>
      </c>
      <c r="Z140" s="301">
        <f>+X140</f>
        <v>16</v>
      </c>
      <c r="AA140" s="302" t="str">
        <f>+Y140</f>
        <v>Ministerio de Educación</v>
      </c>
    </row>
    <row r="141" spans="1:27" ht="15" customHeight="1">
      <c r="A141" s="32">
        <v>150</v>
      </c>
      <c r="B141" s="396"/>
      <c r="C141" s="343" t="str">
        <f>+VLOOKUP(A141,bd_lista!$A$3:$C$590,3,FALSE)</f>
        <v>Proyecto Sucre Ciudad Universitaria</v>
      </c>
      <c r="D141" s="394"/>
      <c r="E141" s="343" t="s">
        <v>1309</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59648.61</v>
      </c>
      <c r="R141" s="245">
        <f t="shared" ca="1" si="9"/>
        <v>59648.61</v>
      </c>
      <c r="S141" s="245">
        <f ca="1">+R140+R141</f>
        <v>59648.61</v>
      </c>
      <c r="T141" s="245">
        <f ca="1">+S141</f>
        <v>59648.61</v>
      </c>
      <c r="U141" s="244">
        <f t="shared" si="10"/>
        <v>2</v>
      </c>
      <c r="V141" s="343" t="str">
        <f>+VLOOKUP(A141,bd_lista!$A$3:$E$590,5,FALSE)</f>
        <v>Instituciones Descentralizadas</v>
      </c>
      <c r="W141" s="391"/>
      <c r="X141" s="242">
        <f>+VLOOKUP(A141,[3]Sheet1!$A$13:$D$744,4,FALSE)</f>
        <v>16</v>
      </c>
      <c r="Y141" s="242" t="str">
        <f>+VLOOKUP(X141,bd_lista!$A$3:$C$590,3,FALSE)</f>
        <v>Ministerio de Educación</v>
      </c>
      <c r="Z141" s="299"/>
      <c r="AA141" s="300"/>
    </row>
    <row r="142" spans="1:27" ht="15" customHeight="1">
      <c r="A142" s="252">
        <v>192</v>
      </c>
      <c r="B142" s="395">
        <f>+A142</f>
        <v>192</v>
      </c>
      <c r="C142" s="247" t="str">
        <f>+VLOOKUP(A142,bd_lista!$A$3:$C$590,3,FALSE)</f>
        <v>Servicio al Mejoramiento de la Navegación Amazónica</v>
      </c>
      <c r="D142" s="393" t="str">
        <f>+C142</f>
        <v>Servicio al Mejoramiento de la Navegación Amazónica</v>
      </c>
      <c r="E142" s="247" t="s">
        <v>1308</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9"/>
        <v>0</v>
      </c>
      <c r="S142" s="243"/>
      <c r="T142" s="243">
        <f ca="1">+T143</f>
        <v>876.43</v>
      </c>
      <c r="U142" s="242">
        <f t="shared" si="10"/>
        <v>1</v>
      </c>
      <c r="V142" s="343" t="str">
        <f>+VLOOKUP(A142,bd_lista!$A$3:$E$590,5,FALSE)</f>
        <v>Instituciones Descentralizadas</v>
      </c>
      <c r="W142" s="390" t="str">
        <f>+V142</f>
        <v>Instituciones Descentralizadas</v>
      </c>
      <c r="X142" s="242">
        <f>+VLOOKUP(A142,[3]Sheet1!$A$13:$D$744,4,FALSE)</f>
        <v>81</v>
      </c>
      <c r="Y142" s="242" t="str">
        <f>+VLOOKUP(X142,bd_lista!$A$3:$C$590,3,FALSE)</f>
        <v>Ministerio de Obras Públicas, Servicios y Vivienda</v>
      </c>
      <c r="Z142" s="301">
        <f>+X142</f>
        <v>81</v>
      </c>
      <c r="AA142" s="329" t="str">
        <f>+Y142</f>
        <v>Ministerio de Obras Públicas, Servicios y Vivienda</v>
      </c>
    </row>
    <row r="143" spans="1:27" ht="15" customHeight="1">
      <c r="A143" s="32">
        <v>192</v>
      </c>
      <c r="B143" s="396"/>
      <c r="C143" s="343" t="str">
        <f>+VLOOKUP(A143,bd_lista!$A$3:$C$590,3,FALSE)</f>
        <v>Servicio al Mejoramiento de la Navegación Amazónica</v>
      </c>
      <c r="D143" s="394"/>
      <c r="E143" s="343" t="s">
        <v>1309</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50</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84</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742.43</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9"/>
        <v>876.43</v>
      </c>
      <c r="S143" s="245">
        <f ca="1">+R142+R143</f>
        <v>876.43</v>
      </c>
      <c r="T143" s="245">
        <f ca="1">+S143</f>
        <v>876.43</v>
      </c>
      <c r="U143" s="244">
        <f t="shared" si="10"/>
        <v>2</v>
      </c>
      <c r="V143" s="343" t="str">
        <f>+VLOOKUP(A143,bd_lista!$A$3:$E$590,5,FALSE)</f>
        <v>Instituciones Descentralizadas</v>
      </c>
      <c r="W143" s="391"/>
      <c r="X143" s="242">
        <f>+VLOOKUP(A143,[3]Sheet1!$A$13:$D$744,4,FALSE)</f>
        <v>81</v>
      </c>
      <c r="Y143" s="242" t="str">
        <f>+VLOOKUP(X143,bd_lista!$A$3:$C$590,3,FALSE)</f>
        <v>Ministerio de Obras Públicas, Servicios y Vivienda</v>
      </c>
      <c r="Z143" s="299"/>
      <c r="AA143" s="331"/>
    </row>
    <row r="144" spans="1:27" ht="15" hidden="1" customHeight="1">
      <c r="A144" s="252">
        <v>197</v>
      </c>
      <c r="B144" s="395">
        <f>+A144</f>
        <v>197</v>
      </c>
      <c r="C144" s="247" t="str">
        <f>+VLOOKUP(A144,bd_lista!$A$3:$C$590,3,FALSE)</f>
        <v>DIRECCIÓN ESTRATÉGICA DE REIVINDICACION MARÍTIMA, SILALA Y RECURSOS HÍDRICOS INTERNACIONALES</v>
      </c>
      <c r="D144" s="393" t="str">
        <f>+C144</f>
        <v>DIRECCIÓN ESTRATÉGICA DE REIVINDICACION MARÍTIMA, SILALA Y RECURSOS HÍDRICOS INTERNACIONALES</v>
      </c>
      <c r="E144" s="247" t="s">
        <v>1308</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9"/>
        <v>0</v>
      </c>
      <c r="S144" s="243"/>
      <c r="T144" s="243">
        <f ca="1">+T145</f>
        <v>0</v>
      </c>
      <c r="U144" s="242">
        <f t="shared" si="10"/>
        <v>1</v>
      </c>
      <c r="V144" s="343" t="str">
        <f>+VLOOKUP(A144,bd_lista!$A$3:$E$590,5,FALSE)</f>
        <v>Instituciones Descentralizadas</v>
      </c>
      <c r="W144" s="390" t="str">
        <f>+V144</f>
        <v>Instituciones Descentralizadas</v>
      </c>
      <c r="X144" s="242">
        <f>+VLOOKUP(A144,[3]Sheet1!$A$13:$D$744,4,FALSE)</f>
        <v>10</v>
      </c>
      <c r="Y144" s="242" t="str">
        <f>+VLOOKUP(X144,bd_lista!$A$3:$C$590,3,FALSE)</f>
        <v>Ministerio de Relaciones Exteriores</v>
      </c>
      <c r="Z144" s="301">
        <f>+X144</f>
        <v>10</v>
      </c>
      <c r="AA144" s="329" t="str">
        <f>+Y144</f>
        <v>Ministerio de Relaciones Exteriores</v>
      </c>
    </row>
    <row r="145" spans="1:27" ht="15" hidden="1" customHeight="1">
      <c r="A145" s="32">
        <v>197</v>
      </c>
      <c r="B145" s="396"/>
      <c r="C145" s="343" t="str">
        <f>+VLOOKUP(A145,bd_lista!$A$3:$C$590,3,FALSE)</f>
        <v>DIRECCIÓN ESTRATÉGICA DE REIVINDICACION MARÍTIMA, SILALA Y RECURSOS HÍDRICOS INTERNACIONALES</v>
      </c>
      <c r="D145" s="394"/>
      <c r="E145" s="343" t="s">
        <v>1309</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9"/>
        <v>0</v>
      </c>
      <c r="S145" s="245">
        <f ca="1">+R144+R145</f>
        <v>0</v>
      </c>
      <c r="T145" s="245">
        <f ca="1">+S145</f>
        <v>0</v>
      </c>
      <c r="U145" s="244">
        <f t="shared" si="10"/>
        <v>2</v>
      </c>
      <c r="V145" s="343" t="str">
        <f>+VLOOKUP(A145,bd_lista!$A$3:$E$590,5,FALSE)</f>
        <v>Instituciones Descentralizadas</v>
      </c>
      <c r="W145" s="391"/>
      <c r="X145" s="242">
        <f>+VLOOKUP(A145,[3]Sheet1!$A$13:$D$744,4,FALSE)</f>
        <v>10</v>
      </c>
      <c r="Y145" s="242" t="str">
        <f>+VLOOKUP(X145,bd_lista!$A$3:$C$590,3,FALSE)</f>
        <v>Ministerio de Relaciones Exteriores</v>
      </c>
      <c r="Z145" s="299"/>
      <c r="AA145" s="331"/>
    </row>
    <row r="146" spans="1:27" ht="15" customHeight="1">
      <c r="A146" s="252">
        <v>201</v>
      </c>
      <c r="B146" s="395">
        <f>+A146</f>
        <v>201</v>
      </c>
      <c r="C146" s="247" t="str">
        <f>+VLOOKUP(A146,bd_lista!$A$3:$C$590,3,FALSE)</f>
        <v>Agencia para el Des. de las Macroreg. y Zonas Fronterizas</v>
      </c>
      <c r="D146" s="393" t="str">
        <f>+C146</f>
        <v>Agencia para el Des. de las Macroreg. y Zonas Fronterizas</v>
      </c>
      <c r="E146" s="247" t="s">
        <v>1308</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9"/>
        <v>0</v>
      </c>
      <c r="S146" s="243"/>
      <c r="T146" s="243">
        <f ca="1">+T147</f>
        <v>129.96</v>
      </c>
      <c r="U146" s="242">
        <f t="shared" si="10"/>
        <v>1</v>
      </c>
      <c r="V146" s="343" t="str">
        <f>+VLOOKUP(A146,bd_lista!$A$3:$E$590,5,FALSE)</f>
        <v>Instituciones Descentralizadas</v>
      </c>
      <c r="W146" s="390" t="str">
        <f>+V146</f>
        <v>Instituciones Descentralizadas</v>
      </c>
      <c r="X146" s="242">
        <f>+VLOOKUP(A146,[3]Sheet1!$A$13:$D$744,4,FALSE)</f>
        <v>66</v>
      </c>
      <c r="Y146" s="242" t="str">
        <f>+VLOOKUP(X146,bd_lista!$A$3:$C$590,3,FALSE)</f>
        <v>Ministerio de Planificación del Desarrollo</v>
      </c>
      <c r="Z146" s="301">
        <f>+X146</f>
        <v>66</v>
      </c>
      <c r="AA146" s="329" t="str">
        <f>+Y146</f>
        <v>Ministerio de Planificación del Desarrollo</v>
      </c>
    </row>
    <row r="147" spans="1:27" ht="15" customHeight="1">
      <c r="A147" s="32">
        <v>201</v>
      </c>
      <c r="B147" s="396"/>
      <c r="C147" s="343" t="str">
        <f>+VLOOKUP(A147,bd_lista!$A$3:$C$590,3,FALSE)</f>
        <v>Agencia para el Des. de las Macroreg. y Zonas Fronterizas</v>
      </c>
      <c r="D147" s="394"/>
      <c r="E147" s="343" t="s">
        <v>1309</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129.96</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9"/>
        <v>129.96</v>
      </c>
      <c r="S147" s="245">
        <f ca="1">+R146+R147</f>
        <v>129.96</v>
      </c>
      <c r="T147" s="245">
        <f ca="1">+S147</f>
        <v>129.96</v>
      </c>
      <c r="U147" s="244">
        <f t="shared" si="10"/>
        <v>2</v>
      </c>
      <c r="V147" s="343" t="str">
        <f>+VLOOKUP(A147,bd_lista!$A$3:$E$590,5,FALSE)</f>
        <v>Instituciones Descentralizadas</v>
      </c>
      <c r="W147" s="391"/>
      <c r="X147" s="242">
        <f>+VLOOKUP(A147,[3]Sheet1!$A$13:$D$744,4,FALSE)</f>
        <v>66</v>
      </c>
      <c r="Y147" s="242" t="str">
        <f>+VLOOKUP(X147,bd_lista!$A$3:$C$590,3,FALSE)</f>
        <v>Ministerio de Planificación del Desarrollo</v>
      </c>
      <c r="Z147" s="299"/>
      <c r="AA147" s="331"/>
    </row>
    <row r="148" spans="1:27" ht="15" hidden="1" customHeight="1">
      <c r="A148" s="252">
        <v>156</v>
      </c>
      <c r="B148" s="395">
        <f>+A148</f>
        <v>156</v>
      </c>
      <c r="C148" s="247" t="str">
        <f>+VLOOKUP(A148,bd_lista!$A$3:$C$590,3,FALSE)</f>
        <v>Servicio Plurinacional de Asistencia a la Víctima</v>
      </c>
      <c r="D148" s="393" t="str">
        <f>+C148</f>
        <v>Servicio Plurinacional de Asistencia a la Víctima</v>
      </c>
      <c r="E148" s="247" t="s">
        <v>1308</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9"/>
        <v>0</v>
      </c>
      <c r="S148" s="243"/>
      <c r="T148" s="243">
        <f ca="1">+T149</f>
        <v>0</v>
      </c>
      <c r="U148" s="242">
        <f t="shared" si="10"/>
        <v>1</v>
      </c>
      <c r="V148" s="343" t="str">
        <f>+VLOOKUP(A148,bd_lista!$A$3:$E$590,5,FALSE)</f>
        <v>Instituciones Descentralizadas</v>
      </c>
      <c r="W148" s="390" t="str">
        <f>+V148</f>
        <v>Instituciones Descentralizadas</v>
      </c>
      <c r="X148" s="242">
        <f>+VLOOKUP(A148,[3]Sheet1!$A$13:$D$744,4,FALSE)</f>
        <v>30</v>
      </c>
      <c r="Y148" s="242" t="str">
        <f>+VLOOKUP(X148,bd_lista!$A$3:$C$590,3,FALSE)</f>
        <v>Ministerio de Justicia y Transparencia Institucional</v>
      </c>
      <c r="Z148" s="301">
        <f>+X148</f>
        <v>30</v>
      </c>
      <c r="AA148" s="329" t="str">
        <f>+Y148</f>
        <v>Ministerio de Justicia y Transparencia Institucional</v>
      </c>
    </row>
    <row r="149" spans="1:27" ht="15" hidden="1" customHeight="1">
      <c r="A149" s="32">
        <v>156</v>
      </c>
      <c r="B149" s="396"/>
      <c r="C149" s="343" t="str">
        <f>+VLOOKUP(A149,bd_lista!$A$3:$C$590,3,FALSE)</f>
        <v>Servicio Plurinacional de Asistencia a la Víctima</v>
      </c>
      <c r="D149" s="394"/>
      <c r="E149" s="343" t="s">
        <v>1309</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9"/>
        <v>0</v>
      </c>
      <c r="S149" s="245">
        <f ca="1">+R148+R149</f>
        <v>0</v>
      </c>
      <c r="T149" s="245">
        <f ca="1">+S149</f>
        <v>0</v>
      </c>
      <c r="U149" s="244">
        <f t="shared" si="10"/>
        <v>2</v>
      </c>
      <c r="V149" s="343" t="str">
        <f>+VLOOKUP(A149,bd_lista!$A$3:$E$590,5,FALSE)</f>
        <v>Instituciones Descentralizadas</v>
      </c>
      <c r="W149" s="391"/>
      <c r="X149" s="242">
        <f>+VLOOKUP(A149,[3]Sheet1!$A$13:$D$744,4,FALSE)</f>
        <v>30</v>
      </c>
      <c r="Y149" s="242" t="str">
        <f>+VLOOKUP(X149,bd_lista!$A$3:$C$590,3,FALSE)</f>
        <v>Ministerio de Justicia y Transparencia Institucional</v>
      </c>
      <c r="Z149" s="299"/>
      <c r="AA149" s="331"/>
    </row>
    <row r="150" spans="1:27" ht="15" customHeight="1">
      <c r="A150" s="252">
        <v>203</v>
      </c>
      <c r="B150" s="395">
        <f>+A150</f>
        <v>203</v>
      </c>
      <c r="C150" s="247" t="str">
        <f>+VLOOKUP(A150,bd_lista!$A$3:$C$590,3,FALSE)</f>
        <v>Autoridad de Supervisión del Sistema Financiero</v>
      </c>
      <c r="D150" s="393" t="str">
        <f>+C150</f>
        <v>Autoridad de Supervisión del Sistema Financiero</v>
      </c>
      <c r="E150" s="247" t="s">
        <v>1308</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1503.3</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9"/>
        <v>1503.3</v>
      </c>
      <c r="S150" s="243"/>
      <c r="T150" s="243">
        <f ca="1">+T151</f>
        <v>60098.98</v>
      </c>
      <c r="U150" s="242">
        <f t="shared" si="10"/>
        <v>1</v>
      </c>
      <c r="V150" s="343" t="str">
        <f>+VLOOKUP(A150,bd_lista!$A$3:$E$590,5,FALSE)</f>
        <v>Instituciones Descentralizadas</v>
      </c>
      <c r="W150" s="390" t="str">
        <f>+V150</f>
        <v>Instituciones Descentralizadas</v>
      </c>
      <c r="X150" s="242">
        <f>+VLOOKUP(A150,[3]Sheet1!$A$13:$D$744,4,FALSE)</f>
        <v>35</v>
      </c>
      <c r="Y150" s="242" t="str">
        <f>+VLOOKUP(X150,bd_lista!$A$3:$C$590,3,FALSE)</f>
        <v>Ministerio de Economía y Finanzas Públicas</v>
      </c>
      <c r="Z150" s="301">
        <f>+X150</f>
        <v>35</v>
      </c>
      <c r="AA150" s="329" t="str">
        <f>+Y150</f>
        <v>Ministerio de Economía y Finanzas Públicas</v>
      </c>
    </row>
    <row r="151" spans="1:27" ht="15" customHeight="1">
      <c r="A151" s="32">
        <v>203</v>
      </c>
      <c r="B151" s="396"/>
      <c r="C151" s="343" t="str">
        <f>+VLOOKUP(A151,bd_lista!$A$3:$C$590,3,FALSE)</f>
        <v>Autoridad de Supervisión del Sistema Financiero</v>
      </c>
      <c r="D151" s="394"/>
      <c r="E151" s="343" t="s">
        <v>1309</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19355.55</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0.03</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35898.050000000003</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45</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891</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15</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105</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575.85</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1710.2</v>
      </c>
      <c r="R151" s="245">
        <f t="shared" ca="1" si="9"/>
        <v>58595.68</v>
      </c>
      <c r="S151" s="245">
        <f ca="1">+R150+R151</f>
        <v>60098.98</v>
      </c>
      <c r="T151" s="245">
        <f ca="1">+S151</f>
        <v>60098.98</v>
      </c>
      <c r="U151" s="244">
        <f t="shared" si="10"/>
        <v>2</v>
      </c>
      <c r="V151" s="343" t="str">
        <f>+VLOOKUP(A151,bd_lista!$A$3:$E$590,5,FALSE)</f>
        <v>Instituciones Descentralizadas</v>
      </c>
      <c r="W151" s="391"/>
      <c r="X151" s="242">
        <f>+VLOOKUP(A151,[3]Sheet1!$A$13:$D$744,4,FALSE)</f>
        <v>35</v>
      </c>
      <c r="Y151" s="242" t="str">
        <f>+VLOOKUP(X151,bd_lista!$A$3:$C$590,3,FALSE)</f>
        <v>Ministerio de Economía y Finanzas Públicas</v>
      </c>
      <c r="Z151" s="299"/>
      <c r="AA151" s="331"/>
    </row>
    <row r="152" spans="1:27" ht="15" customHeight="1">
      <c r="A152" s="252">
        <v>206</v>
      </c>
      <c r="B152" s="395">
        <f>+A152</f>
        <v>206</v>
      </c>
      <c r="C152" s="247" t="str">
        <f>+VLOOKUP(A152,bd_lista!$A$3:$C$590,3,FALSE)</f>
        <v>Instituto Nacional de Estadística</v>
      </c>
      <c r="D152" s="393" t="str">
        <f>+C152</f>
        <v>Instituto Nacional de Estadística</v>
      </c>
      <c r="E152" s="247" t="s">
        <v>1308</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50.01</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54880200.039999999</v>
      </c>
      <c r="R152" s="243">
        <f t="shared" ca="1" si="9"/>
        <v>54880250.049999997</v>
      </c>
      <c r="S152" s="243"/>
      <c r="T152" s="243">
        <f ca="1">+T153</f>
        <v>249988167.44999999</v>
      </c>
      <c r="U152" s="242">
        <f t="shared" si="10"/>
        <v>1</v>
      </c>
      <c r="V152" s="343" t="str">
        <f>+VLOOKUP(A152,bd_lista!$A$3:$E$590,5,FALSE)</f>
        <v>Instituciones Descentralizadas</v>
      </c>
      <c r="W152" s="390" t="str">
        <f>+V152</f>
        <v>Instituciones Descentralizadas</v>
      </c>
      <c r="X152" s="242">
        <f>+VLOOKUP(A152,[3]Sheet1!$A$13:$D$744,4,FALSE)</f>
        <v>66</v>
      </c>
      <c r="Y152" s="242" t="str">
        <f>+VLOOKUP(X152,bd_lista!$A$3:$C$590,3,FALSE)</f>
        <v>Ministerio de Planificación del Desarrollo</v>
      </c>
      <c r="Z152" s="301">
        <f>+X152</f>
        <v>66</v>
      </c>
      <c r="AA152" s="329" t="str">
        <f>+Y152</f>
        <v>Ministerio de Planificación del Desarrollo</v>
      </c>
    </row>
    <row r="153" spans="1:27" ht="15" customHeight="1">
      <c r="A153" s="32">
        <v>206</v>
      </c>
      <c r="B153" s="396"/>
      <c r="C153" s="343" t="str">
        <f>+VLOOKUP(A153,bd_lista!$A$3:$C$590,3,FALSE)</f>
        <v>Instituto Nacional de Estadística</v>
      </c>
      <c r="D153" s="394"/>
      <c r="E153" s="343" t="s">
        <v>1309</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195107917.40000001</v>
      </c>
      <c r="R153" s="245">
        <f t="shared" ca="1" si="9"/>
        <v>195107917.40000001</v>
      </c>
      <c r="S153" s="245">
        <f ca="1">+R152+R153</f>
        <v>249988167.44999999</v>
      </c>
      <c r="T153" s="245">
        <f ca="1">+S153</f>
        <v>249988167.44999999</v>
      </c>
      <c r="U153" s="244">
        <f t="shared" si="10"/>
        <v>2</v>
      </c>
      <c r="V153" s="343" t="str">
        <f>+VLOOKUP(A153,bd_lista!$A$3:$E$590,5,FALSE)</f>
        <v>Instituciones Descentralizadas</v>
      </c>
      <c r="W153" s="391"/>
      <c r="X153" s="242">
        <f>+VLOOKUP(A153,[3]Sheet1!$A$13:$D$744,4,FALSE)</f>
        <v>66</v>
      </c>
      <c r="Y153" s="242" t="str">
        <f>+VLOOKUP(X153,bd_lista!$A$3:$C$590,3,FALSE)</f>
        <v>Ministerio de Planificación del Desarrollo</v>
      </c>
      <c r="Z153" s="299"/>
      <c r="AA153" s="331"/>
    </row>
    <row r="154" spans="1:27" ht="15" customHeight="1">
      <c r="A154" s="252">
        <v>169</v>
      </c>
      <c r="B154" s="395">
        <f>+A154</f>
        <v>169</v>
      </c>
      <c r="C154" s="247" t="str">
        <f>+VLOOKUP(A154,bd_lista!$A$3:$C$590,3,FALSE)</f>
        <v>Autoridad General de Impugnación Tributaria</v>
      </c>
      <c r="D154" s="393" t="str">
        <f>+C154</f>
        <v>Autoridad General de Impugnación Tributaria</v>
      </c>
      <c r="E154" s="247" t="s">
        <v>1308</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9"/>
        <v>0</v>
      </c>
      <c r="S154" s="243"/>
      <c r="T154" s="243">
        <f ca="1">+T155</f>
        <v>11370.13</v>
      </c>
      <c r="U154" s="242">
        <f t="shared" si="10"/>
        <v>1</v>
      </c>
      <c r="V154" s="343" t="str">
        <f>+VLOOKUP(A154,bd_lista!$A$3:$E$590,5,FALSE)</f>
        <v>Instituciones Descentralizadas</v>
      </c>
      <c r="W154" s="390" t="str">
        <f>+V154</f>
        <v>Instituciones Descentralizadas</v>
      </c>
      <c r="X154" s="242">
        <f>+VLOOKUP(A154,[3]Sheet1!$A$13:$D$744,4,FALSE)</f>
        <v>35</v>
      </c>
      <c r="Y154" s="242" t="str">
        <f>+VLOOKUP(X154,bd_lista!$A$3:$C$590,3,FALSE)</f>
        <v>Ministerio de Economía y Finanzas Públicas</v>
      </c>
      <c r="Z154" s="301">
        <f>+X154</f>
        <v>35</v>
      </c>
      <c r="AA154" s="329" t="str">
        <f>+Y154</f>
        <v>Ministerio de Economía y Finanzas Públicas</v>
      </c>
    </row>
    <row r="155" spans="1:27" ht="15" customHeight="1">
      <c r="A155" s="32">
        <v>169</v>
      </c>
      <c r="B155" s="396"/>
      <c r="C155" s="343" t="str">
        <f>+VLOOKUP(A155,bd_lista!$A$3:$C$590,3,FALSE)</f>
        <v>Autoridad General de Impugnación Tributaria</v>
      </c>
      <c r="D155" s="394"/>
      <c r="E155" s="343" t="s">
        <v>1309</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2000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8630.4699999999993</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739.66</v>
      </c>
      <c r="R155" s="245">
        <f t="shared" ca="1" si="9"/>
        <v>11370.13</v>
      </c>
      <c r="S155" s="245">
        <f ca="1">+R154+R155</f>
        <v>11370.13</v>
      </c>
      <c r="T155" s="245">
        <f ca="1">+S155</f>
        <v>11370.13</v>
      </c>
      <c r="U155" s="244">
        <f t="shared" si="10"/>
        <v>2</v>
      </c>
      <c r="V155" s="343" t="str">
        <f>+VLOOKUP(A155,bd_lista!$A$3:$E$590,5,FALSE)</f>
        <v>Instituciones Descentralizadas</v>
      </c>
      <c r="W155" s="391"/>
      <c r="X155" s="242">
        <f>+VLOOKUP(A155,[3]Sheet1!$A$13:$D$744,4,FALSE)</f>
        <v>35</v>
      </c>
      <c r="Y155" s="242" t="str">
        <f>+VLOOKUP(X155,bd_lista!$A$3:$C$590,3,FALSE)</f>
        <v>Ministerio de Economía y Finanzas Públicas</v>
      </c>
      <c r="Z155" s="299"/>
      <c r="AA155" s="331"/>
    </row>
    <row r="156" spans="1:27" ht="15" customHeight="1">
      <c r="A156" s="252">
        <v>190</v>
      </c>
      <c r="B156" s="395">
        <f>+A156</f>
        <v>190</v>
      </c>
      <c r="C156" s="247" t="str">
        <f>+VLOOKUP(A156,bd_lista!$A$3:$C$590,3,FALSE)</f>
        <v>Autoridad Jurisdiccional Administrativa Minera</v>
      </c>
      <c r="D156" s="393" t="str">
        <f>+C156</f>
        <v>Autoridad Jurisdiccional Administrativa Minera</v>
      </c>
      <c r="E156" s="247" t="s">
        <v>1308</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9"/>
        <v>0</v>
      </c>
      <c r="S156" s="243"/>
      <c r="T156" s="243">
        <f ca="1">+T157</f>
        <v>22459.48</v>
      </c>
      <c r="U156" s="242">
        <f t="shared" si="10"/>
        <v>1</v>
      </c>
      <c r="V156" s="343" t="str">
        <f>+VLOOKUP(A156,bd_lista!$A$3:$E$590,5,FALSE)</f>
        <v>Instituciones Descentralizadas</v>
      </c>
      <c r="W156" s="390" t="str">
        <f>+V156</f>
        <v>Instituciones Descentralizadas</v>
      </c>
      <c r="X156" s="242">
        <f>+VLOOKUP(A156,[3]Sheet1!$A$13:$D$744,4,FALSE)</f>
        <v>76</v>
      </c>
      <c r="Y156" s="242" t="str">
        <f>+VLOOKUP(X156,bd_lista!$A$3:$C$590,3,FALSE)</f>
        <v>Ministerio de Minería y Metalurgia</v>
      </c>
      <c r="Z156" s="301">
        <f>+X156</f>
        <v>76</v>
      </c>
      <c r="AA156" s="329" t="str">
        <f>+Y156</f>
        <v>Ministerio de Minería y Metalurgia</v>
      </c>
    </row>
    <row r="157" spans="1:27" ht="15" customHeight="1">
      <c r="A157" s="32">
        <v>190</v>
      </c>
      <c r="B157" s="396"/>
      <c r="C157" s="343" t="str">
        <f>+VLOOKUP(A157,bd_lista!$A$3:$C$590,3,FALSE)</f>
        <v>Autoridad Jurisdiccional Administrativa Minera</v>
      </c>
      <c r="D157" s="394"/>
      <c r="E157" s="343" t="s">
        <v>1309</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1542.4099999999999</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20917.07</v>
      </c>
      <c r="R157" s="245">
        <f t="shared" ca="1" si="9"/>
        <v>22459.48</v>
      </c>
      <c r="S157" s="245">
        <f ca="1">+R156+R157</f>
        <v>22459.48</v>
      </c>
      <c r="T157" s="245">
        <f ca="1">+S157</f>
        <v>22459.48</v>
      </c>
      <c r="U157" s="244">
        <f t="shared" si="10"/>
        <v>2</v>
      </c>
      <c r="V157" s="343" t="str">
        <f>+VLOOKUP(A157,bd_lista!$A$3:$E$590,5,FALSE)</f>
        <v>Instituciones Descentralizadas</v>
      </c>
      <c r="W157" s="391"/>
      <c r="X157" s="242">
        <f>+VLOOKUP(A157,[3]Sheet1!$A$13:$D$744,4,FALSE)</f>
        <v>76</v>
      </c>
      <c r="Y157" s="242" t="str">
        <f>+VLOOKUP(X157,bd_lista!$A$3:$C$590,3,FALSE)</f>
        <v>Ministerio de Minería y Metalurgia</v>
      </c>
      <c r="Z157" s="299"/>
      <c r="AA157" s="331"/>
    </row>
    <row r="158" spans="1:27" ht="15" customHeight="1">
      <c r="A158" s="252">
        <v>212</v>
      </c>
      <c r="B158" s="395">
        <f>+A158</f>
        <v>212</v>
      </c>
      <c r="C158" s="247" t="str">
        <f>+VLOOKUP(A158,bd_lista!$A$3:$C$590,3,FALSE)</f>
        <v>Instituto Nacional de Reforma Agraria</v>
      </c>
      <c r="D158" s="393" t="str">
        <f>+C158</f>
        <v>Instituto Nacional de Reforma Agraria</v>
      </c>
      <c r="E158" s="247" t="s">
        <v>1308</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6406512.8399999999</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22844803.550000004</v>
      </c>
      <c r="R158" s="243">
        <f t="shared" ref="R158:R221" ca="1" si="11">+SUM(F158:Q158)</f>
        <v>29251316.390000004</v>
      </c>
      <c r="S158" s="243"/>
      <c r="T158" s="243">
        <f ca="1">+T159</f>
        <v>58608150.609999999</v>
      </c>
      <c r="U158" s="242">
        <f t="shared" ref="U158:U221" si="12">+IF(E158="Débitos",1,2)</f>
        <v>1</v>
      </c>
      <c r="V158" s="343" t="str">
        <f>+VLOOKUP(A158,bd_lista!$A$3:$E$590,5,FALSE)</f>
        <v>Instituciones Descentralizadas</v>
      </c>
      <c r="W158" s="390" t="str">
        <f>+V158</f>
        <v>Instituciones Descentralizadas</v>
      </c>
      <c r="X158" s="242">
        <f>+VLOOKUP(A158,[3]Sheet1!$A$13:$D$744,4,FALSE)</f>
        <v>47</v>
      </c>
      <c r="Y158" s="242" t="str">
        <f>+VLOOKUP(X158,bd_lista!$A$3:$C$590,3,FALSE)</f>
        <v>Ministerio de Desarrollo Rural y Tierras</v>
      </c>
      <c r="Z158" s="301">
        <f>+X158</f>
        <v>47</v>
      </c>
      <c r="AA158" s="302" t="str">
        <f>+Y158</f>
        <v>Ministerio de Desarrollo Rural y Tierras</v>
      </c>
    </row>
    <row r="159" spans="1:27" ht="15" customHeight="1">
      <c r="A159" s="32">
        <v>212</v>
      </c>
      <c r="B159" s="396"/>
      <c r="C159" s="343" t="str">
        <f>+VLOOKUP(A159,bd_lista!$A$3:$C$590,3,FALSE)</f>
        <v>Instituto Nacional de Reforma Agraria</v>
      </c>
      <c r="D159" s="394"/>
      <c r="E159" s="343" t="s">
        <v>1309</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6348.06</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6476338.3999999994</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22874147.759999998</v>
      </c>
      <c r="R159" s="245">
        <f t="shared" ca="1" si="11"/>
        <v>29356834.219999999</v>
      </c>
      <c r="S159" s="245">
        <f ca="1">+R158+R159</f>
        <v>58608150.609999999</v>
      </c>
      <c r="T159" s="245">
        <f ca="1">+S159</f>
        <v>58608150.609999999</v>
      </c>
      <c r="U159" s="244">
        <f t="shared" si="12"/>
        <v>2</v>
      </c>
      <c r="V159" s="343" t="str">
        <f>+VLOOKUP(A159,bd_lista!$A$3:$E$590,5,FALSE)</f>
        <v>Instituciones Descentralizadas</v>
      </c>
      <c r="W159" s="391"/>
      <c r="X159" s="242">
        <f>+VLOOKUP(A159,[3]Sheet1!$A$13:$D$744,4,FALSE)</f>
        <v>47</v>
      </c>
      <c r="Y159" s="242" t="str">
        <f>+VLOOKUP(X159,bd_lista!$A$3:$C$590,3,FALSE)</f>
        <v>Ministerio de Desarrollo Rural y Tierras</v>
      </c>
      <c r="Z159" s="299"/>
      <c r="AA159" s="300"/>
    </row>
    <row r="160" spans="1:27" customFormat="1" ht="15" customHeight="1">
      <c r="A160" s="252">
        <v>213</v>
      </c>
      <c r="B160" s="395">
        <f>+A160</f>
        <v>213</v>
      </c>
      <c r="C160" s="247" t="str">
        <f>+VLOOKUP(A160,bd_lista!$A$3:$C$590,3,FALSE)</f>
        <v>Servicio Nacional de Meteorología e Hidrología</v>
      </c>
      <c r="D160" s="393" t="str">
        <f>+C160</f>
        <v>Servicio Nacional de Meteorología e Hidrología</v>
      </c>
      <c r="E160" s="247" t="s">
        <v>1308</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11"/>
        <v>0</v>
      </c>
      <c r="S160" s="243"/>
      <c r="T160" s="243">
        <f ca="1">+T161</f>
        <v>434</v>
      </c>
      <c r="U160" s="242">
        <f t="shared" si="12"/>
        <v>1</v>
      </c>
      <c r="V160" s="343" t="str">
        <f>+VLOOKUP(A160,bd_lista!$A$3:$E$590,5,FALSE)</f>
        <v>Instituciones Descentralizadas</v>
      </c>
      <c r="W160" s="390" t="str">
        <f>+V160</f>
        <v>Instituciones Descentralizadas</v>
      </c>
      <c r="X160" s="242">
        <f>+VLOOKUP(A160,[3]Sheet1!$A$13:$D$744,4,FALSE)</f>
        <v>86</v>
      </c>
      <c r="Y160" s="242" t="str">
        <f>+VLOOKUP(X160,bd_lista!$A$3:$C$590,3,FALSE)</f>
        <v>Ministerio de Medio Ambiente y Agua</v>
      </c>
      <c r="Z160" s="301">
        <f>+X160</f>
        <v>86</v>
      </c>
      <c r="AA160" s="329" t="str">
        <f>+Y160</f>
        <v>Ministerio de Medio Ambiente y Agua</v>
      </c>
    </row>
    <row r="161" spans="1:27" customFormat="1" ht="15" customHeight="1">
      <c r="A161" s="32">
        <v>213</v>
      </c>
      <c r="B161" s="396"/>
      <c r="C161" s="343" t="str">
        <f>+VLOOKUP(A161,bd_lista!$A$3:$C$590,3,FALSE)</f>
        <v>Servicio Nacional de Meteorología e Hidrología</v>
      </c>
      <c r="D161" s="394"/>
      <c r="E161" s="343" t="s">
        <v>1309</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434</v>
      </c>
      <c r="R161" s="245">
        <f t="shared" ca="1" si="11"/>
        <v>434</v>
      </c>
      <c r="S161" s="245">
        <f ca="1">+R160+R161</f>
        <v>434</v>
      </c>
      <c r="T161" s="245">
        <f ca="1">+S161</f>
        <v>434</v>
      </c>
      <c r="U161" s="244">
        <f t="shared" si="12"/>
        <v>2</v>
      </c>
      <c r="V161" s="343" t="str">
        <f>+VLOOKUP(A161,bd_lista!$A$3:$E$590,5,FALSE)</f>
        <v>Instituciones Descentralizadas</v>
      </c>
      <c r="W161" s="391"/>
      <c r="X161" s="242">
        <f>+VLOOKUP(A161,[3]Sheet1!$A$13:$D$744,4,FALSE)</f>
        <v>86</v>
      </c>
      <c r="Y161" s="242" t="str">
        <f>+VLOOKUP(X161,bd_lista!$A$3:$C$590,3,FALSE)</f>
        <v>Ministerio de Medio Ambiente y Agua</v>
      </c>
      <c r="Z161" s="299"/>
      <c r="AA161" s="331"/>
    </row>
    <row r="162" spans="1:27" ht="15" hidden="1" customHeight="1">
      <c r="A162" s="32">
        <v>200</v>
      </c>
      <c r="B162" s="395">
        <f>+A162</f>
        <v>200</v>
      </c>
      <c r="C162" s="247" t="str">
        <f>+VLOOKUP(A162,bd_lista!$A$3:$C$590,3,FALSE)</f>
        <v>Registro Único para la Administración Tributaria Municipal</v>
      </c>
      <c r="D162" s="393" t="str">
        <f>+C162</f>
        <v>Registro Único para la Administración Tributaria Municipal</v>
      </c>
      <c r="E162" s="247" t="s">
        <v>1308</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11"/>
        <v>0</v>
      </c>
      <c r="S162" s="243"/>
      <c r="T162" s="243">
        <f ca="1">+T163</f>
        <v>0</v>
      </c>
      <c r="U162" s="242">
        <f t="shared" si="12"/>
        <v>1</v>
      </c>
      <c r="V162" s="343" t="str">
        <f>+VLOOKUP(A162,bd_lista!$A$3:$E$590,5,FALSE)</f>
        <v>Instituciones Descentralizadas</v>
      </c>
      <c r="W162" s="390" t="str">
        <f>+V162</f>
        <v>Instituciones Descentralizadas</v>
      </c>
      <c r="X162" s="242">
        <f>+VLOOKUP(A162,[3]Sheet1!$A$13:$D$744,4,FALSE)</f>
        <v>35</v>
      </c>
      <c r="Y162" s="242" t="str">
        <f>+VLOOKUP(X162,bd_lista!$A$3:$C$590,3,FALSE)</f>
        <v>Ministerio de Economía y Finanzas Públicas</v>
      </c>
      <c r="Z162" s="301">
        <f>+X162</f>
        <v>35</v>
      </c>
      <c r="AA162" s="329" t="str">
        <f>+Y162</f>
        <v>Ministerio de Economía y Finanzas Públicas</v>
      </c>
    </row>
    <row r="163" spans="1:27" ht="15" hidden="1" customHeight="1">
      <c r="A163" s="32">
        <v>200</v>
      </c>
      <c r="B163" s="396"/>
      <c r="C163" s="343" t="str">
        <f>+VLOOKUP(A163,bd_lista!$A$3:$C$590,3,FALSE)</f>
        <v>Registro Único para la Administración Tributaria Municipal</v>
      </c>
      <c r="D163" s="394"/>
      <c r="E163" s="343" t="s">
        <v>1309</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11"/>
        <v>0</v>
      </c>
      <c r="S163" s="245">
        <f ca="1">+R162+R163</f>
        <v>0</v>
      </c>
      <c r="T163" s="245">
        <f ca="1">+S163</f>
        <v>0</v>
      </c>
      <c r="U163" s="244">
        <f t="shared" si="12"/>
        <v>2</v>
      </c>
      <c r="V163" s="343" t="str">
        <f>+VLOOKUP(A163,bd_lista!$A$3:$E$590,5,FALSE)</f>
        <v>Instituciones Descentralizadas</v>
      </c>
      <c r="W163" s="391"/>
      <c r="X163" s="242">
        <f>+VLOOKUP(A163,[3]Sheet1!$A$13:$D$744,4,FALSE)</f>
        <v>35</v>
      </c>
      <c r="Y163" s="242" t="str">
        <f>+VLOOKUP(X163,bd_lista!$A$3:$C$590,3,FALSE)</f>
        <v>Ministerio de Economía y Finanzas Públicas</v>
      </c>
      <c r="Z163" s="299"/>
      <c r="AA163" s="331"/>
    </row>
    <row r="164" spans="1:27" ht="15" customHeight="1">
      <c r="A164" s="252">
        <v>222</v>
      </c>
      <c r="B164" s="395">
        <f>+A164</f>
        <v>222</v>
      </c>
      <c r="C164" s="247" t="str">
        <f>+VLOOKUP(A164,bd_lista!$A$3:$C$590,3,FALSE)</f>
        <v>Instituto Nacional de Innovación Agropecuaria y Forestal</v>
      </c>
      <c r="D164" s="393" t="str">
        <f>+C164</f>
        <v>Instituto Nacional de Innovación Agropecuaria y Forestal</v>
      </c>
      <c r="E164" s="247" t="s">
        <v>1308</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11"/>
        <v>0</v>
      </c>
      <c r="S164" s="243"/>
      <c r="T164" s="243">
        <f ca="1">+T165</f>
        <v>6463918.3299999991</v>
      </c>
      <c r="U164" s="242">
        <f t="shared" si="12"/>
        <v>1</v>
      </c>
      <c r="V164" s="343" t="str">
        <f>+VLOOKUP(A164,bd_lista!$A$3:$E$590,5,FALSE)</f>
        <v>Instituciones Descentralizadas</v>
      </c>
      <c r="W164" s="390" t="str">
        <f>+V164</f>
        <v>Instituciones Descentralizadas</v>
      </c>
      <c r="X164" s="242">
        <f>+VLOOKUP(A164,[3]Sheet1!$A$13:$D$744,4,FALSE)</f>
        <v>47</v>
      </c>
      <c r="Y164" s="242" t="str">
        <f>+VLOOKUP(X164,bd_lista!$A$3:$C$590,3,FALSE)</f>
        <v>Ministerio de Desarrollo Rural y Tierras</v>
      </c>
      <c r="Z164" s="301">
        <f>+X164</f>
        <v>47</v>
      </c>
      <c r="AA164" s="329" t="str">
        <f>+Y164</f>
        <v>Ministerio de Desarrollo Rural y Tierras</v>
      </c>
    </row>
    <row r="165" spans="1:27" ht="15" customHeight="1">
      <c r="A165" s="32">
        <v>222</v>
      </c>
      <c r="B165" s="396"/>
      <c r="C165" s="343" t="str">
        <f>+VLOOKUP(A165,bd_lista!$A$3:$C$590,3,FALSE)</f>
        <v>Instituto Nacional de Innovación Agropecuaria y Forestal</v>
      </c>
      <c r="D165" s="394"/>
      <c r="E165" s="343" t="s">
        <v>1309</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6440431.9399999995</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23486.390000000003</v>
      </c>
      <c r="R165" s="245">
        <f t="shared" ca="1" si="11"/>
        <v>6463918.3299999991</v>
      </c>
      <c r="S165" s="245">
        <f ca="1">+R164+R165</f>
        <v>6463918.3299999991</v>
      </c>
      <c r="T165" s="245">
        <f ca="1">+S165</f>
        <v>6463918.3299999991</v>
      </c>
      <c r="U165" s="244">
        <f t="shared" si="12"/>
        <v>2</v>
      </c>
      <c r="V165" s="343" t="str">
        <f>+VLOOKUP(A165,bd_lista!$A$3:$E$590,5,FALSE)</f>
        <v>Instituciones Descentralizadas</v>
      </c>
      <c r="W165" s="391"/>
      <c r="X165" s="242">
        <f>+VLOOKUP(A165,[3]Sheet1!$A$13:$D$744,4,FALSE)</f>
        <v>47</v>
      </c>
      <c r="Y165" s="242" t="str">
        <f>+VLOOKUP(X165,bd_lista!$A$3:$C$590,3,FALSE)</f>
        <v>Ministerio de Desarrollo Rural y Tierras</v>
      </c>
      <c r="Z165" s="299"/>
      <c r="AA165" s="331"/>
    </row>
    <row r="166" spans="1:27" ht="15" hidden="1" customHeight="1">
      <c r="A166" s="252">
        <v>223</v>
      </c>
      <c r="B166" s="395">
        <f>+A166</f>
        <v>223</v>
      </c>
      <c r="C166" s="247" t="str">
        <f>+VLOOKUP(A166,bd_lista!$A$3:$C$590,3,FALSE)</f>
        <v>Fondo Nacional de Desarrollo Forestal</v>
      </c>
      <c r="D166" s="393" t="str">
        <f>+C166</f>
        <v>Fondo Nacional de Desarrollo Forestal</v>
      </c>
      <c r="E166" s="247" t="s">
        <v>1308</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11"/>
        <v>0</v>
      </c>
      <c r="S166" s="243"/>
      <c r="T166" s="243">
        <f ca="1">+T167</f>
        <v>0</v>
      </c>
      <c r="U166" s="242">
        <f t="shared" si="12"/>
        <v>1</v>
      </c>
      <c r="V166" s="343" t="str">
        <f>+VLOOKUP(A166,bd_lista!$A$3:$E$590,5,FALSE)</f>
        <v>Instituciones Descentralizadas</v>
      </c>
      <c r="W166" s="390" t="str">
        <f>+V166</f>
        <v>Instituciones Descentralizadas</v>
      </c>
      <c r="X166" s="242">
        <f>+VLOOKUP(A166,[3]Sheet1!$A$13:$D$744,4,FALSE)</f>
        <v>86</v>
      </c>
      <c r="Y166" s="242" t="str">
        <f>+VLOOKUP(X166,bd_lista!$A$3:$C$590,3,FALSE)</f>
        <v>Ministerio de Medio Ambiente y Agua</v>
      </c>
      <c r="Z166" s="301">
        <f>+X166</f>
        <v>86</v>
      </c>
      <c r="AA166" s="302" t="str">
        <f>+Y166</f>
        <v>Ministerio de Medio Ambiente y Agua</v>
      </c>
    </row>
    <row r="167" spans="1:27" ht="15" hidden="1" customHeight="1">
      <c r="A167" s="32">
        <v>223</v>
      </c>
      <c r="B167" s="396"/>
      <c r="C167" s="343" t="str">
        <f>+VLOOKUP(A167,bd_lista!$A$3:$C$590,3,FALSE)</f>
        <v>Fondo Nacional de Desarrollo Forestal</v>
      </c>
      <c r="D167" s="394"/>
      <c r="E167" s="343" t="s">
        <v>1309</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11"/>
        <v>0</v>
      </c>
      <c r="S167" s="245">
        <f ca="1">+R166+R167</f>
        <v>0</v>
      </c>
      <c r="T167" s="245">
        <f ca="1">+S167</f>
        <v>0</v>
      </c>
      <c r="U167" s="244">
        <f t="shared" si="12"/>
        <v>2</v>
      </c>
      <c r="V167" s="343" t="str">
        <f>+VLOOKUP(A167,bd_lista!$A$3:$E$590,5,FALSE)</f>
        <v>Instituciones Descentralizadas</v>
      </c>
      <c r="W167" s="391"/>
      <c r="X167" s="242">
        <f>+VLOOKUP(A167,[3]Sheet1!$A$13:$D$744,4,FALSE)</f>
        <v>86</v>
      </c>
      <c r="Y167" s="242" t="str">
        <f>+VLOOKUP(X167,bd_lista!$A$3:$C$590,3,FALSE)</f>
        <v>Ministerio de Medio Ambiente y Agua</v>
      </c>
      <c r="Z167" s="299"/>
      <c r="AA167" s="300"/>
    </row>
    <row r="168" spans="1:27" ht="15" customHeight="1">
      <c r="A168" s="252">
        <v>225</v>
      </c>
      <c r="B168" s="395">
        <f>+A168</f>
        <v>225</v>
      </c>
      <c r="C168" s="247" t="str">
        <f>+VLOOKUP(A168,bd_lista!$A$3:$C$590,3,FALSE)</f>
        <v>Serv. Nal. para la Sostenibilidad en Saneamiento Básico</v>
      </c>
      <c r="D168" s="393" t="str">
        <f>+C168</f>
        <v>Serv. Nal. para la Sostenibilidad en Saneamiento Básico</v>
      </c>
      <c r="E168" s="247" t="s">
        <v>1308</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209023.96</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101749.15</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11"/>
        <v>310773.11</v>
      </c>
      <c r="S168" s="243"/>
      <c r="T168" s="243">
        <f ca="1">+T169</f>
        <v>9833359.0099999998</v>
      </c>
      <c r="U168" s="242">
        <f t="shared" si="12"/>
        <v>1</v>
      </c>
      <c r="V168" s="343" t="str">
        <f>+VLOOKUP(A168,bd_lista!$A$3:$E$590,5,FALSE)</f>
        <v>Instituciones Descentralizadas</v>
      </c>
      <c r="W168" s="390" t="str">
        <f>+V168</f>
        <v>Instituciones Descentralizadas</v>
      </c>
      <c r="X168" s="242">
        <f>+VLOOKUP(A168,[3]Sheet1!$A$13:$D$744,4,FALSE)</f>
        <v>86</v>
      </c>
      <c r="Y168" s="242" t="str">
        <f>+VLOOKUP(X168,bd_lista!$A$3:$C$590,3,FALSE)</f>
        <v>Ministerio de Medio Ambiente y Agua</v>
      </c>
      <c r="Z168" s="301">
        <f>+X168</f>
        <v>86</v>
      </c>
      <c r="AA168" s="329" t="str">
        <f>+Y168</f>
        <v>Ministerio de Medio Ambiente y Agua</v>
      </c>
    </row>
    <row r="169" spans="1:27" ht="15" customHeight="1">
      <c r="A169" s="32">
        <v>225</v>
      </c>
      <c r="B169" s="396"/>
      <c r="C169" s="343" t="str">
        <f>+VLOOKUP(A169,bd_lista!$A$3:$C$590,3,FALSE)</f>
        <v>Serv. Nal. para la Sostenibilidad en Saneamiento Básico</v>
      </c>
      <c r="D169" s="394"/>
      <c r="E169" s="343" t="s">
        <v>1309</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9522558.9000000004</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27</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11"/>
        <v>9522585.9000000004</v>
      </c>
      <c r="S169" s="245">
        <f ca="1">+R168+R169</f>
        <v>9833359.0099999998</v>
      </c>
      <c r="T169" s="245">
        <f ca="1">+S169</f>
        <v>9833359.0099999998</v>
      </c>
      <c r="U169" s="244">
        <f t="shared" si="12"/>
        <v>2</v>
      </c>
      <c r="V169" s="343" t="str">
        <f>+VLOOKUP(A169,bd_lista!$A$3:$E$590,5,FALSE)</f>
        <v>Instituciones Descentralizadas</v>
      </c>
      <c r="W169" s="391"/>
      <c r="X169" s="242">
        <f>+VLOOKUP(A169,[3]Sheet1!$A$13:$D$744,4,FALSE)</f>
        <v>86</v>
      </c>
      <c r="Y169" s="242" t="str">
        <f>+VLOOKUP(X169,bd_lista!$A$3:$C$590,3,FALSE)</f>
        <v>Ministerio de Medio Ambiente y Agua</v>
      </c>
      <c r="Z169" s="299"/>
      <c r="AA169" s="331"/>
    </row>
    <row r="170" spans="1:27" ht="15" customHeight="1">
      <c r="A170" s="252">
        <v>226</v>
      </c>
      <c r="B170" s="395">
        <f>+A170</f>
        <v>226</v>
      </c>
      <c r="C170" s="247" t="str">
        <f>+VLOOKUP(A170,bd_lista!$A$3:$C$590,3,FALSE)</f>
        <v>Servicio Estatal de Autonomías</v>
      </c>
      <c r="D170" s="393" t="str">
        <f>+C170</f>
        <v>Servicio Estatal de Autonomías</v>
      </c>
      <c r="E170" s="247" t="s">
        <v>1308</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11"/>
        <v>0</v>
      </c>
      <c r="S170" s="243"/>
      <c r="T170" s="243">
        <f ca="1">+T171</f>
        <v>5879.23</v>
      </c>
      <c r="U170" s="242">
        <f t="shared" si="12"/>
        <v>1</v>
      </c>
      <c r="V170" s="343" t="str">
        <f>+VLOOKUP(A170,bd_lista!$A$3:$E$590,5,FALSE)</f>
        <v>Instituciones Descentralizadas</v>
      </c>
      <c r="W170" s="390" t="str">
        <f>+V170</f>
        <v>Instituciones Descentralizadas</v>
      </c>
      <c r="X170" s="242">
        <f>+VLOOKUP(A170,[3]Sheet1!$A$13:$D$744,4,FALSE)</f>
        <v>25</v>
      </c>
      <c r="Y170" s="242" t="str">
        <f>+VLOOKUP(X170,bd_lista!$A$3:$C$590,3,FALSE)</f>
        <v>Ministerio de la Presidencia</v>
      </c>
      <c r="Z170" s="301">
        <f>+X170</f>
        <v>25</v>
      </c>
      <c r="AA170" s="329" t="str">
        <f>+Y170</f>
        <v>Ministerio de la Presidencia</v>
      </c>
    </row>
    <row r="171" spans="1:27" ht="15" customHeight="1">
      <c r="A171" s="32">
        <v>226</v>
      </c>
      <c r="B171" s="396"/>
      <c r="C171" s="343" t="str">
        <f>+VLOOKUP(A171,bd_lista!$A$3:$C$590,3,FALSE)</f>
        <v>Servicio Estatal de Autonomías</v>
      </c>
      <c r="D171" s="394"/>
      <c r="E171" s="343" t="s">
        <v>1309</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5879.23</v>
      </c>
      <c r="R171" s="245">
        <f t="shared" ca="1" si="11"/>
        <v>5879.23</v>
      </c>
      <c r="S171" s="245">
        <f ca="1">+R170+R171</f>
        <v>5879.23</v>
      </c>
      <c r="T171" s="245">
        <f ca="1">+S171</f>
        <v>5879.23</v>
      </c>
      <c r="U171" s="244">
        <f t="shared" si="12"/>
        <v>2</v>
      </c>
      <c r="V171" s="343" t="str">
        <f>+VLOOKUP(A171,bd_lista!$A$3:$E$590,5,FALSE)</f>
        <v>Instituciones Descentralizadas</v>
      </c>
      <c r="W171" s="391"/>
      <c r="X171" s="242">
        <f>+VLOOKUP(A171,[3]Sheet1!$A$13:$D$744,4,FALSE)</f>
        <v>25</v>
      </c>
      <c r="Y171" s="242" t="str">
        <f>+VLOOKUP(X171,bd_lista!$A$3:$C$590,3,FALSE)</f>
        <v>Ministerio de la Presidencia</v>
      </c>
      <c r="Z171" s="299"/>
      <c r="AA171" s="331"/>
    </row>
    <row r="172" spans="1:27" customFormat="1" ht="15" customHeight="1">
      <c r="A172" s="252">
        <v>227</v>
      </c>
      <c r="B172" s="395">
        <f>+A172</f>
        <v>227</v>
      </c>
      <c r="C172" s="247" t="str">
        <f>+VLOOKUP(A172,bd_lista!$A$3:$C$590,3,FALSE)</f>
        <v>Zona Franca Comercial e Industrial de Cobija</v>
      </c>
      <c r="D172" s="393" t="str">
        <f>+C172</f>
        <v>Zona Franca Comercial e Industrial de Cobija</v>
      </c>
      <c r="E172" s="247" t="s">
        <v>1308</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11"/>
        <v>0</v>
      </c>
      <c r="S172" s="243"/>
      <c r="T172" s="243">
        <f ca="1">+T173</f>
        <v>748706.64</v>
      </c>
      <c r="U172" s="242">
        <f t="shared" si="12"/>
        <v>1</v>
      </c>
      <c r="V172" s="343" t="str">
        <f>+VLOOKUP(A172,bd_lista!$A$3:$E$590,5,FALSE)</f>
        <v>Instituciones Descentralizadas</v>
      </c>
      <c r="W172" s="390" t="str">
        <f>+V172</f>
        <v>Instituciones Descentralizadas</v>
      </c>
      <c r="X172" s="242">
        <f>+VLOOKUP(A172,[3]Sheet1!$A$13:$D$744,4,FALSE)</f>
        <v>41</v>
      </c>
      <c r="Y172" s="242" t="str">
        <f>+VLOOKUP(X172,bd_lista!$A$3:$C$590,3,FALSE)</f>
        <v>Ministerio de Desarrollo Productivo y Economía Plural</v>
      </c>
      <c r="Z172" s="301">
        <f>+X172</f>
        <v>41</v>
      </c>
      <c r="AA172" s="329" t="str">
        <f>+Y172</f>
        <v>Ministerio de Desarrollo Productivo y Economía Plural</v>
      </c>
    </row>
    <row r="173" spans="1:27" customFormat="1" ht="15" customHeight="1">
      <c r="A173" s="32">
        <v>227</v>
      </c>
      <c r="B173" s="396"/>
      <c r="C173" s="343" t="str">
        <f>+VLOOKUP(A173,bd_lista!$A$3:$C$590,3,FALSE)</f>
        <v>Zona Franca Comercial e Industrial de Cobija</v>
      </c>
      <c r="D173" s="394"/>
      <c r="E173" s="343" t="s">
        <v>1309</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748706.64</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11"/>
        <v>748706.64</v>
      </c>
      <c r="S173" s="245">
        <f ca="1">+R172+R173</f>
        <v>748706.64</v>
      </c>
      <c r="T173" s="245">
        <f ca="1">+S173</f>
        <v>748706.64</v>
      </c>
      <c r="U173" s="244">
        <f t="shared" si="12"/>
        <v>2</v>
      </c>
      <c r="V173" s="343" t="str">
        <f>+VLOOKUP(A173,bd_lista!$A$3:$E$590,5,FALSE)</f>
        <v>Instituciones Descentralizadas</v>
      </c>
      <c r="W173" s="391"/>
      <c r="X173" s="242">
        <f>+VLOOKUP(A173,[3]Sheet1!$A$13:$D$744,4,FALSE)</f>
        <v>41</v>
      </c>
      <c r="Y173" s="242" t="str">
        <f>+VLOOKUP(X173,bd_lista!$A$3:$C$590,3,FALSE)</f>
        <v>Ministerio de Desarrollo Productivo y Economía Plural</v>
      </c>
      <c r="Z173" s="299"/>
      <c r="AA173" s="331"/>
    </row>
    <row r="174" spans="1:27" ht="15" customHeight="1">
      <c r="A174" s="32">
        <v>234</v>
      </c>
      <c r="B174" s="395">
        <f>+A174</f>
        <v>234</v>
      </c>
      <c r="C174" s="247" t="str">
        <f>+VLOOKUP(A174,bd_lista!$A$3:$C$590,3,FALSE)</f>
        <v xml:space="preserve">Servicio Geológico Minero </v>
      </c>
      <c r="D174" s="393" t="str">
        <f>+C174</f>
        <v xml:space="preserve">Servicio Geológico Minero </v>
      </c>
      <c r="E174" s="247" t="s">
        <v>1308</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11"/>
        <v>0</v>
      </c>
      <c r="S174" s="243"/>
      <c r="T174" s="243">
        <f ca="1">+T175</f>
        <v>71333.25</v>
      </c>
      <c r="U174" s="242">
        <f t="shared" si="12"/>
        <v>1</v>
      </c>
      <c r="V174" s="343" t="str">
        <f>+VLOOKUP(A174,bd_lista!$A$3:$E$590,5,FALSE)</f>
        <v>Instituciones Descentralizadas</v>
      </c>
      <c r="W174" s="390" t="str">
        <f>+V174</f>
        <v>Instituciones Descentralizadas</v>
      </c>
      <c r="X174" s="242">
        <f>+VLOOKUP(A174,[3]Sheet1!$A$13:$D$744,4,FALSE)</f>
        <v>76</v>
      </c>
      <c r="Y174" s="242" t="str">
        <f>+VLOOKUP(X174,bd_lista!$A$3:$C$590,3,FALSE)</f>
        <v>Ministerio de Minería y Metalurgia</v>
      </c>
      <c r="Z174" s="301">
        <f>+X174</f>
        <v>76</v>
      </c>
      <c r="AA174" s="329" t="str">
        <f>+Y174</f>
        <v>Ministerio de Minería y Metalurgia</v>
      </c>
    </row>
    <row r="175" spans="1:27" ht="15" customHeight="1">
      <c r="A175" s="32">
        <v>234</v>
      </c>
      <c r="B175" s="396"/>
      <c r="C175" s="343" t="str">
        <f>+VLOOKUP(A175,bd_lista!$A$3:$C$590,3,FALSE)</f>
        <v xml:space="preserve">Servicio Geológico Minero </v>
      </c>
      <c r="D175" s="394"/>
      <c r="E175" s="343" t="s">
        <v>1309</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64666.84</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6666.41</v>
      </c>
      <c r="R175" s="245">
        <f t="shared" ca="1" si="11"/>
        <v>71333.25</v>
      </c>
      <c r="S175" s="245">
        <f ca="1">+R174+R175</f>
        <v>71333.25</v>
      </c>
      <c r="T175" s="245">
        <f ca="1">+S175</f>
        <v>71333.25</v>
      </c>
      <c r="U175" s="244">
        <f t="shared" si="12"/>
        <v>2</v>
      </c>
      <c r="V175" s="343" t="str">
        <f>+VLOOKUP(A175,bd_lista!$A$3:$E$590,5,FALSE)</f>
        <v>Instituciones Descentralizadas</v>
      </c>
      <c r="W175" s="391"/>
      <c r="X175" s="242">
        <f>+VLOOKUP(A175,[3]Sheet1!$A$13:$D$744,4,FALSE)</f>
        <v>76</v>
      </c>
      <c r="Y175" s="242" t="str">
        <f>+VLOOKUP(X175,bd_lista!$A$3:$C$590,3,FALSE)</f>
        <v>Ministerio de Minería y Metalurgia</v>
      </c>
      <c r="Z175" s="299"/>
      <c r="AA175" s="331"/>
    </row>
    <row r="176" spans="1:27" ht="15" customHeight="1">
      <c r="A176" s="252">
        <v>249</v>
      </c>
      <c r="B176" s="395">
        <f>+A176</f>
        <v>249</v>
      </c>
      <c r="C176" s="247" t="str">
        <f>+VLOOKUP(A176,bd_lista!$A$3:$C$590,3,FALSE)</f>
        <v>Central de Abastecimiento y Suministros de Salud</v>
      </c>
      <c r="D176" s="393" t="str">
        <f>+C176</f>
        <v>Central de Abastecimiento y Suministros de Salud</v>
      </c>
      <c r="E176" s="247" t="s">
        <v>1308</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50</v>
      </c>
      <c r="R176" s="243">
        <f t="shared" ca="1" si="11"/>
        <v>50</v>
      </c>
      <c r="S176" s="243"/>
      <c r="T176" s="243">
        <f ca="1">+T177</f>
        <v>4463138.05</v>
      </c>
      <c r="U176" s="242">
        <f t="shared" si="12"/>
        <v>1</v>
      </c>
      <c r="V176" s="343" t="str">
        <f>+VLOOKUP(A176,bd_lista!$A$3:$E$590,5,FALSE)</f>
        <v>Instituciones Descentralizadas</v>
      </c>
      <c r="W176" s="390" t="str">
        <f>+V176</f>
        <v>Instituciones Descentralizadas</v>
      </c>
      <c r="X176" s="242">
        <f>+VLOOKUP(A176,[3]Sheet1!$A$13:$D$744,4,FALSE)</f>
        <v>46</v>
      </c>
      <c r="Y176" s="242" t="str">
        <f>+VLOOKUP(X176,bd_lista!$A$3:$C$590,3,FALSE)</f>
        <v>Ministerio de Salud y Deportes</v>
      </c>
      <c r="Z176" s="301">
        <f>+X176</f>
        <v>46</v>
      </c>
      <c r="AA176" s="302" t="str">
        <f>+Y176</f>
        <v>Ministerio de Salud y Deportes</v>
      </c>
    </row>
    <row r="177" spans="1:27" ht="15" customHeight="1">
      <c r="A177" s="32">
        <v>249</v>
      </c>
      <c r="B177" s="396"/>
      <c r="C177" s="343" t="str">
        <f>+VLOOKUP(A177,bd_lista!$A$3:$C$590,3,FALSE)</f>
        <v>Central de Abastecimiento y Suministros de Salud</v>
      </c>
      <c r="D177" s="394"/>
      <c r="E177" s="343" t="s">
        <v>1309</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4406824.3</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56263.75</v>
      </c>
      <c r="R177" s="245">
        <f t="shared" ca="1" si="11"/>
        <v>4463088.05</v>
      </c>
      <c r="S177" s="245">
        <f ca="1">+R176+R177</f>
        <v>4463138.05</v>
      </c>
      <c r="T177" s="245">
        <f ca="1">+S177</f>
        <v>4463138.05</v>
      </c>
      <c r="U177" s="244">
        <f t="shared" si="12"/>
        <v>2</v>
      </c>
      <c r="V177" s="343" t="str">
        <f>+VLOOKUP(A177,bd_lista!$A$3:$E$590,5,FALSE)</f>
        <v>Instituciones Descentralizadas</v>
      </c>
      <c r="W177" s="391"/>
      <c r="X177" s="242">
        <f>+VLOOKUP(A177,[3]Sheet1!$A$13:$D$744,4,FALSE)</f>
        <v>46</v>
      </c>
      <c r="Y177" s="242" t="str">
        <f>+VLOOKUP(X177,bd_lista!$A$3:$C$590,3,FALSE)</f>
        <v>Ministerio de Salud y Deportes</v>
      </c>
      <c r="Z177" s="299"/>
      <c r="AA177" s="300"/>
    </row>
    <row r="178" spans="1:27" ht="15" customHeight="1">
      <c r="A178" s="252">
        <v>251</v>
      </c>
      <c r="B178" s="395">
        <f>+A178</f>
        <v>251</v>
      </c>
      <c r="C178" s="247" t="str">
        <f>+VLOOKUP(A178,bd_lista!$A$3:$C$590,3,FALSE)</f>
        <v>Instituto Nacional de Salud Ocupacional</v>
      </c>
      <c r="D178" s="393" t="str">
        <f>+C178</f>
        <v>Instituto Nacional de Salud Ocupacional</v>
      </c>
      <c r="E178" s="247" t="s">
        <v>1308</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11"/>
        <v>0</v>
      </c>
      <c r="S178" s="243"/>
      <c r="T178" s="243">
        <f ca="1">+T179</f>
        <v>18</v>
      </c>
      <c r="U178" s="242">
        <f t="shared" si="12"/>
        <v>1</v>
      </c>
      <c r="V178" s="343" t="str">
        <f>+VLOOKUP(A178,bd_lista!$A$3:$E$590,5,FALSE)</f>
        <v>Instituciones Descentralizadas</v>
      </c>
      <c r="W178" s="390" t="str">
        <f>+V178</f>
        <v>Instituciones Descentralizadas</v>
      </c>
      <c r="X178" s="242">
        <f>+VLOOKUP(A178,[3]Sheet1!$A$13:$D$744,4,FALSE)</f>
        <v>46</v>
      </c>
      <c r="Y178" s="242" t="str">
        <f>+VLOOKUP(X178,bd_lista!$A$3:$C$590,3,FALSE)</f>
        <v>Ministerio de Salud y Deportes</v>
      </c>
      <c r="Z178" s="301">
        <f>+X178</f>
        <v>46</v>
      </c>
      <c r="AA178" s="329" t="str">
        <f>+Y178</f>
        <v>Ministerio de Salud y Deportes</v>
      </c>
    </row>
    <row r="179" spans="1:27" ht="15" customHeight="1">
      <c r="A179" s="32">
        <v>251</v>
      </c>
      <c r="B179" s="396"/>
      <c r="C179" s="343" t="str">
        <f>+VLOOKUP(A179,bd_lista!$A$3:$C$590,3,FALSE)</f>
        <v>Instituto Nacional de Salud Ocupacional</v>
      </c>
      <c r="D179" s="394"/>
      <c r="E179" s="343" t="s">
        <v>1309</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5">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18</v>
      </c>
      <c r="R179" s="245">
        <f t="shared" ca="1" si="11"/>
        <v>18</v>
      </c>
      <c r="S179" s="245">
        <f ca="1">+R178+R179</f>
        <v>18</v>
      </c>
      <c r="T179" s="245">
        <f ca="1">+S179</f>
        <v>18</v>
      </c>
      <c r="U179" s="244">
        <f t="shared" si="12"/>
        <v>2</v>
      </c>
      <c r="V179" s="343" t="str">
        <f>+VLOOKUP(A179,bd_lista!$A$3:$E$590,5,FALSE)</f>
        <v>Instituciones Descentralizadas</v>
      </c>
      <c r="W179" s="391"/>
      <c r="X179" s="242">
        <f>+VLOOKUP(A179,[3]Sheet1!$A$13:$D$744,4,FALSE)</f>
        <v>46</v>
      </c>
      <c r="Y179" s="242" t="str">
        <f>+VLOOKUP(X179,bd_lista!$A$3:$C$590,3,FALSE)</f>
        <v>Ministerio de Salud y Deportes</v>
      </c>
      <c r="Z179" s="299"/>
      <c r="AA179" s="331"/>
    </row>
    <row r="180" spans="1:27" ht="15" hidden="1" customHeight="1">
      <c r="A180" s="252">
        <v>224</v>
      </c>
      <c r="B180" s="395">
        <f>+A180</f>
        <v>224</v>
      </c>
      <c r="C180" s="247" t="str">
        <f>+VLOOKUP(A180,bd_lista!$A$3:$C$590,3,FALSE)</f>
        <v>Insumos Bolivia</v>
      </c>
      <c r="D180" s="393" t="str">
        <f>+C180</f>
        <v>Insumos Bolivia</v>
      </c>
      <c r="E180" s="247" t="s">
        <v>1308</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11"/>
        <v>0</v>
      </c>
      <c r="S180" s="243"/>
      <c r="T180" s="243">
        <f ca="1">+T181</f>
        <v>0</v>
      </c>
      <c r="U180" s="242">
        <f t="shared" si="12"/>
        <v>1</v>
      </c>
      <c r="V180" s="343" t="str">
        <f>+VLOOKUP(A180,bd_lista!$A$3:$E$590,5,FALSE)</f>
        <v>Instituciones Descentralizadas</v>
      </c>
      <c r="W180" s="390" t="str">
        <f>+V180</f>
        <v>Instituciones Descentralizadas</v>
      </c>
      <c r="X180" s="242">
        <f>+VLOOKUP(A180,[3]Sheet1!$A$13:$D$744,4,FALSE)</f>
        <v>41</v>
      </c>
      <c r="Y180" s="242" t="str">
        <f>+VLOOKUP(X180,bd_lista!$A$3:$C$590,3,FALSE)</f>
        <v>Ministerio de Desarrollo Productivo y Economía Plural</v>
      </c>
      <c r="Z180" s="301">
        <f>+X180</f>
        <v>41</v>
      </c>
      <c r="AA180" s="329" t="str">
        <f>+Y180</f>
        <v>Ministerio de Desarrollo Productivo y Economía Plural</v>
      </c>
    </row>
    <row r="181" spans="1:27" ht="15" hidden="1" customHeight="1">
      <c r="A181" s="32">
        <v>224</v>
      </c>
      <c r="B181" s="396"/>
      <c r="C181" s="343" t="str">
        <f>+VLOOKUP(A181,bd_lista!$A$3:$C$590,3,FALSE)</f>
        <v>Insumos Bolivia</v>
      </c>
      <c r="D181" s="394"/>
      <c r="E181" s="343" t="s">
        <v>1309</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11"/>
        <v>0</v>
      </c>
      <c r="S181" s="245">
        <f ca="1">+R180+R181</f>
        <v>0</v>
      </c>
      <c r="T181" s="245">
        <f ca="1">+S181</f>
        <v>0</v>
      </c>
      <c r="U181" s="244">
        <f t="shared" si="12"/>
        <v>2</v>
      </c>
      <c r="V181" s="343" t="str">
        <f>+VLOOKUP(A181,bd_lista!$A$3:$E$590,5,FALSE)</f>
        <v>Instituciones Descentralizadas</v>
      </c>
      <c r="W181" s="391"/>
      <c r="X181" s="242">
        <f>+VLOOKUP(A181,[3]Sheet1!$A$13:$D$744,4,FALSE)</f>
        <v>41</v>
      </c>
      <c r="Y181" s="242" t="str">
        <f>+VLOOKUP(X181,bd_lista!$A$3:$C$590,3,FALSE)</f>
        <v>Ministerio de Desarrollo Productivo y Economía Plural</v>
      </c>
      <c r="Z181" s="299"/>
      <c r="AA181" s="331"/>
    </row>
    <row r="182" spans="1:27" ht="15" customHeight="1">
      <c r="A182" s="252">
        <v>253</v>
      </c>
      <c r="B182" s="395">
        <f>+A182</f>
        <v>253</v>
      </c>
      <c r="C182" s="247" t="str">
        <f>+VLOOKUP(A182,bd_lista!$A$3:$C$590,3,FALSE)</f>
        <v>Entidad Ejecutora de Medio Ambiente y Agua</v>
      </c>
      <c r="D182" s="393" t="str">
        <f>+C182</f>
        <v>Entidad Ejecutora de Medio Ambiente y Agua</v>
      </c>
      <c r="E182" s="247" t="s">
        <v>1308</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2024071.8199999998</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7964847.1784000006</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7030099.8700000001</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10290000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19743155.803600002</v>
      </c>
      <c r="R182" s="243">
        <f t="shared" ca="1" si="11"/>
        <v>47052174.672000006</v>
      </c>
      <c r="S182" s="243"/>
      <c r="T182" s="243">
        <f ca="1">+T183</f>
        <v>140653369.38200003</v>
      </c>
      <c r="U182" s="242">
        <f t="shared" si="12"/>
        <v>1</v>
      </c>
      <c r="V182" s="343" t="str">
        <f>+VLOOKUP(A182,bd_lista!$A$3:$E$590,5,FALSE)</f>
        <v>Instituciones Descentralizadas</v>
      </c>
      <c r="W182" s="390" t="str">
        <f>+V182</f>
        <v>Instituciones Descentralizadas</v>
      </c>
      <c r="X182" s="242">
        <f>+VLOOKUP(A182,[3]Sheet1!$A$13:$D$744,4,FALSE)</f>
        <v>86</v>
      </c>
      <c r="Y182" s="242" t="str">
        <f>+VLOOKUP(X182,bd_lista!$A$3:$C$590,3,FALSE)</f>
        <v>Ministerio de Medio Ambiente y Agua</v>
      </c>
      <c r="Z182" s="301">
        <f>+X182</f>
        <v>86</v>
      </c>
      <c r="AA182" s="302" t="str">
        <f>+Y182</f>
        <v>Ministerio de Medio Ambiente y Agua</v>
      </c>
    </row>
    <row r="183" spans="1:27" ht="15" customHeight="1">
      <c r="A183" s="32">
        <v>253</v>
      </c>
      <c r="B183" s="396"/>
      <c r="C183" s="343" t="str">
        <f>+VLOOKUP(A183,bd_lista!$A$3:$C$590,3,FALSE)</f>
        <v>Entidad Ejecutora de Medio Ambiente y Agua</v>
      </c>
      <c r="D183" s="394"/>
      <c r="E183" s="343" t="s">
        <v>1309</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41545366.630000003</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1303650</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7964856.1799999997</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6860000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10290000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25637321.899999999</v>
      </c>
      <c r="R183" s="245">
        <f t="shared" ca="1" si="11"/>
        <v>93601194.710000008</v>
      </c>
      <c r="S183" s="245">
        <f ca="1">+R182+R183</f>
        <v>140653369.38200003</v>
      </c>
      <c r="T183" s="245">
        <f ca="1">+S183</f>
        <v>140653369.38200003</v>
      </c>
      <c r="U183" s="244">
        <f t="shared" si="12"/>
        <v>2</v>
      </c>
      <c r="V183" s="343" t="str">
        <f>+VLOOKUP(A183,bd_lista!$A$3:$E$590,5,FALSE)</f>
        <v>Instituciones Descentralizadas</v>
      </c>
      <c r="W183" s="391"/>
      <c r="X183" s="242">
        <f>+VLOOKUP(A183,[3]Sheet1!$A$13:$D$744,4,FALSE)</f>
        <v>86</v>
      </c>
      <c r="Y183" s="242" t="str">
        <f>+VLOOKUP(X183,bd_lista!$A$3:$C$590,3,FALSE)</f>
        <v>Ministerio de Medio Ambiente y Agua</v>
      </c>
      <c r="Z183" s="299"/>
      <c r="AA183" s="300"/>
    </row>
    <row r="184" spans="1:27" ht="15" hidden="1" customHeight="1">
      <c r="A184" s="252">
        <v>300</v>
      </c>
      <c r="B184" s="395">
        <f>+A184</f>
        <v>300</v>
      </c>
      <c r="C184" s="247" t="str">
        <f>+VLOOKUP(A184,bd_lista!$A$3:$C$590,3,FALSE)</f>
        <v>Servicio Departamental de Riego - Cochabamba</v>
      </c>
      <c r="D184" s="393" t="str">
        <f>+C184</f>
        <v>Servicio Departamental de Riego - Cochabamba</v>
      </c>
      <c r="E184" s="247" t="s">
        <v>1308</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11"/>
        <v>0</v>
      </c>
      <c r="S184" s="243"/>
      <c r="T184" s="243">
        <f ca="1">+T185</f>
        <v>0</v>
      </c>
      <c r="U184" s="242">
        <f t="shared" si="12"/>
        <v>1</v>
      </c>
      <c r="V184" s="343" t="str">
        <f>+VLOOKUP(A184,bd_lista!$A$3:$E$590,5,FALSE)</f>
        <v>Instituciones Descentralizadas</v>
      </c>
      <c r="W184" s="390" t="str">
        <f>+V184</f>
        <v>Instituciones Descentralizadas</v>
      </c>
      <c r="X184" s="242">
        <f>+VLOOKUP(A184,[3]Sheet1!$A$13:$D$744,4,FALSE)</f>
        <v>86</v>
      </c>
      <c r="Y184" s="242" t="str">
        <f>+VLOOKUP(X184,bd_lista!$A$3:$C$590,3,FALSE)</f>
        <v>Ministerio de Medio Ambiente y Agua</v>
      </c>
      <c r="Z184" s="301">
        <f>+X184</f>
        <v>86</v>
      </c>
      <c r="AA184" s="302" t="str">
        <f>+Y184</f>
        <v>Ministerio de Medio Ambiente y Agua</v>
      </c>
    </row>
    <row r="185" spans="1:27" ht="15" hidden="1" customHeight="1">
      <c r="A185" s="32">
        <v>300</v>
      </c>
      <c r="B185" s="396"/>
      <c r="C185" s="343" t="str">
        <f>+VLOOKUP(A185,bd_lista!$A$3:$C$590,3,FALSE)</f>
        <v>Servicio Departamental de Riego - Cochabamba</v>
      </c>
      <c r="D185" s="394"/>
      <c r="E185" s="343" t="s">
        <v>1309</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11"/>
        <v>0</v>
      </c>
      <c r="S185" s="245">
        <f ca="1">+R184+R185</f>
        <v>0</v>
      </c>
      <c r="T185" s="245">
        <f ca="1">+S185</f>
        <v>0</v>
      </c>
      <c r="U185" s="244">
        <f t="shared" si="12"/>
        <v>2</v>
      </c>
      <c r="V185" s="343" t="str">
        <f>+VLOOKUP(A185,bd_lista!$A$3:$E$590,5,FALSE)</f>
        <v>Instituciones Descentralizadas</v>
      </c>
      <c r="W185" s="391"/>
      <c r="X185" s="242">
        <f>+VLOOKUP(A185,[3]Sheet1!$A$13:$D$744,4,FALSE)</f>
        <v>86</v>
      </c>
      <c r="Y185" s="242" t="str">
        <f>+VLOOKUP(X185,bd_lista!$A$3:$C$590,3,FALSE)</f>
        <v>Ministerio de Medio Ambiente y Agua</v>
      </c>
      <c r="Z185" s="299"/>
      <c r="AA185" s="300"/>
    </row>
    <row r="186" spans="1:27" customFormat="1" ht="15" customHeight="1">
      <c r="A186" s="252">
        <v>266</v>
      </c>
      <c r="B186" s="395">
        <f>+A186</f>
        <v>266</v>
      </c>
      <c r="C186" s="247" t="str">
        <f>+VLOOKUP(A186,bd_lista!$A$3:$C$590,3,FALSE)</f>
        <v>Direc. Dptal. de Educación La Paz</v>
      </c>
      <c r="D186" s="393" t="str">
        <f>+C186</f>
        <v>Direc. Dptal. de Educación La Paz</v>
      </c>
      <c r="E186" s="247" t="s">
        <v>1308</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11"/>
        <v>0</v>
      </c>
      <c r="S186" s="243"/>
      <c r="T186" s="243">
        <f ca="1">+T187</f>
        <v>366401.79</v>
      </c>
      <c r="U186" s="242">
        <f t="shared" si="12"/>
        <v>1</v>
      </c>
      <c r="V186" s="343" t="str">
        <f>+VLOOKUP(A186,bd_lista!$A$3:$E$590,5,FALSE)</f>
        <v>Instituciones Descentralizadas</v>
      </c>
      <c r="W186" s="390" t="str">
        <f>+V186</f>
        <v>Instituciones Descentralizadas</v>
      </c>
      <c r="X186" s="242">
        <f>+VLOOKUP(A186,[3]Sheet1!$A$13:$D$744,4,FALSE)</f>
        <v>16</v>
      </c>
      <c r="Y186" s="242" t="str">
        <f>+VLOOKUP(X186,bd_lista!$A$3:$C$590,3,FALSE)</f>
        <v>Ministerio de Educación</v>
      </c>
      <c r="Z186" s="301">
        <f>+X186</f>
        <v>16</v>
      </c>
      <c r="AA186" s="329" t="str">
        <f>+Y186</f>
        <v>Ministerio de Educación</v>
      </c>
    </row>
    <row r="187" spans="1:27" customFormat="1" ht="15" customHeight="1">
      <c r="A187" s="32">
        <v>266</v>
      </c>
      <c r="B187" s="396"/>
      <c r="C187" s="343" t="str">
        <f>+VLOOKUP(A187,bd_lista!$A$3:$C$590,3,FALSE)</f>
        <v>Direc. Dptal. de Educación La Paz</v>
      </c>
      <c r="D187" s="394"/>
      <c r="E187" s="343" t="s">
        <v>1309</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3888.54</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0.54</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4771.71</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356012.74</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1728.2600000000002</v>
      </c>
      <c r="Q187" s="37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11"/>
        <v>366401.79</v>
      </c>
      <c r="S187" s="245">
        <f ca="1">+R186+R187</f>
        <v>366401.79</v>
      </c>
      <c r="T187" s="245">
        <f ca="1">+S187</f>
        <v>366401.79</v>
      </c>
      <c r="U187" s="244">
        <f t="shared" si="12"/>
        <v>2</v>
      </c>
      <c r="V187" s="343" t="str">
        <f>+VLOOKUP(A187,bd_lista!$A$3:$E$590,5,FALSE)</f>
        <v>Instituciones Descentralizadas</v>
      </c>
      <c r="W187" s="391"/>
      <c r="X187" s="242">
        <f>+VLOOKUP(A187,[3]Sheet1!$A$13:$D$744,4,FALSE)</f>
        <v>16</v>
      </c>
      <c r="Y187" s="242" t="str">
        <f>+VLOOKUP(X187,bd_lista!$A$3:$C$590,3,FALSE)</f>
        <v>Ministerio de Educación</v>
      </c>
      <c r="Z187" s="299"/>
      <c r="AA187" s="331"/>
    </row>
    <row r="188" spans="1:27" customFormat="1" ht="15" customHeight="1">
      <c r="A188" s="32">
        <v>267</v>
      </c>
      <c r="B188" s="395">
        <f>+A188</f>
        <v>267</v>
      </c>
      <c r="C188" s="247" t="str">
        <f>+VLOOKUP(A188,bd_lista!$A$3:$C$590,3,FALSE)</f>
        <v>Direc. Dptal. de Educación Cochabamba</v>
      </c>
      <c r="D188" s="393" t="str">
        <f>+C188</f>
        <v>Direc. Dptal. de Educación Cochabamba</v>
      </c>
      <c r="E188" s="247" t="s">
        <v>1308</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11"/>
        <v>0</v>
      </c>
      <c r="S188" s="243"/>
      <c r="T188" s="243">
        <f ca="1">+T189</f>
        <v>491479.31</v>
      </c>
      <c r="U188" s="242">
        <f t="shared" si="12"/>
        <v>1</v>
      </c>
      <c r="V188" s="343" t="str">
        <f>+VLOOKUP(A188,bd_lista!$A$3:$E$590,5,FALSE)</f>
        <v>Instituciones Descentralizadas</v>
      </c>
      <c r="W188" s="390" t="str">
        <f>+V188</f>
        <v>Instituciones Descentralizadas</v>
      </c>
      <c r="X188" s="242">
        <f>+VLOOKUP(A188,[3]Sheet1!$A$13:$D$744,4,FALSE)</f>
        <v>16</v>
      </c>
      <c r="Y188" s="242" t="str">
        <f>+VLOOKUP(X188,bd_lista!$A$3:$C$590,3,FALSE)</f>
        <v>Ministerio de Educación</v>
      </c>
      <c r="Z188" s="301">
        <f>+X188</f>
        <v>16</v>
      </c>
      <c r="AA188" s="302" t="str">
        <f>+Y188</f>
        <v>Ministerio de Educación</v>
      </c>
    </row>
    <row r="189" spans="1:27" customFormat="1" ht="15" customHeight="1">
      <c r="A189" s="32">
        <v>267</v>
      </c>
      <c r="B189" s="396"/>
      <c r="C189" s="343" t="str">
        <f>+VLOOKUP(A189,bd_lista!$A$3:$C$590,3,FALSE)</f>
        <v>Direc. Dptal. de Educación Cochabamba</v>
      </c>
      <c r="D189" s="394"/>
      <c r="E189" s="343" t="s">
        <v>1309</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1422.07</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490057.24</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11"/>
        <v>491479.31</v>
      </c>
      <c r="S189" s="245">
        <f ca="1">+R188+R189</f>
        <v>491479.31</v>
      </c>
      <c r="T189" s="245">
        <f ca="1">+S189</f>
        <v>491479.31</v>
      </c>
      <c r="U189" s="244">
        <f t="shared" si="12"/>
        <v>2</v>
      </c>
      <c r="V189" s="343" t="str">
        <f>+VLOOKUP(A189,bd_lista!$A$3:$E$590,5,FALSE)</f>
        <v>Instituciones Descentralizadas</v>
      </c>
      <c r="W189" s="391"/>
      <c r="X189" s="242">
        <f>+VLOOKUP(A189,[3]Sheet1!$A$13:$D$744,4,FALSE)</f>
        <v>16</v>
      </c>
      <c r="Y189" s="242" t="str">
        <f>+VLOOKUP(X189,bd_lista!$A$3:$C$590,3,FALSE)</f>
        <v>Ministerio de Educación</v>
      </c>
      <c r="Z189" s="299"/>
      <c r="AA189" s="300"/>
    </row>
    <row r="190" spans="1:27" customFormat="1" ht="15" customHeight="1">
      <c r="A190" s="32">
        <v>268</v>
      </c>
      <c r="B190" s="395">
        <f>+A190</f>
        <v>268</v>
      </c>
      <c r="C190" s="247" t="str">
        <f>+VLOOKUP(A190,bd_lista!$A$3:$C$590,3,FALSE)</f>
        <v>Direc. Dptal. de Educación Oruro</v>
      </c>
      <c r="D190" s="393" t="str">
        <f>+C190</f>
        <v>Direc. Dptal. de Educación Oruro</v>
      </c>
      <c r="E190" s="247" t="s">
        <v>1308</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1">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11"/>
        <v>0</v>
      </c>
      <c r="S190" s="243"/>
      <c r="T190" s="243">
        <f ca="1">+T191</f>
        <v>529155</v>
      </c>
      <c r="U190" s="242">
        <f t="shared" si="12"/>
        <v>1</v>
      </c>
      <c r="V190" s="343" t="str">
        <f>+VLOOKUP(A190,bd_lista!$A$3:$E$590,5,FALSE)</f>
        <v>Instituciones Descentralizadas</v>
      </c>
      <c r="W190" s="390" t="str">
        <f>+V190</f>
        <v>Instituciones Descentralizadas</v>
      </c>
      <c r="X190" s="242">
        <f>+VLOOKUP(A190,[3]Sheet1!$A$13:$D$744,4,FALSE)</f>
        <v>16</v>
      </c>
      <c r="Y190" s="242" t="str">
        <f>+VLOOKUP(X190,bd_lista!$A$3:$C$590,3,FALSE)</f>
        <v>Ministerio de Educación</v>
      </c>
      <c r="Z190" s="301">
        <f>+X190</f>
        <v>16</v>
      </c>
      <c r="AA190" s="329" t="str">
        <f>+Y190</f>
        <v>Ministerio de Educación</v>
      </c>
    </row>
    <row r="191" spans="1:27" customFormat="1" ht="15" customHeight="1">
      <c r="A191" s="32">
        <v>268</v>
      </c>
      <c r="B191" s="396"/>
      <c r="C191" s="343" t="str">
        <f>+VLOOKUP(A191,bd_lista!$A$3:$C$590,3,FALSE)</f>
        <v>Direc. Dptal. de Educación Oruro</v>
      </c>
      <c r="D191" s="394"/>
      <c r="E191" s="343" t="s">
        <v>1309</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529155</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11"/>
        <v>529155</v>
      </c>
      <c r="S191" s="245">
        <f ca="1">+R190+R191</f>
        <v>529155</v>
      </c>
      <c r="T191" s="245">
        <f ca="1">+S191</f>
        <v>529155</v>
      </c>
      <c r="U191" s="244">
        <f t="shared" si="12"/>
        <v>2</v>
      </c>
      <c r="V191" s="343" t="str">
        <f>+VLOOKUP(A191,bd_lista!$A$3:$E$590,5,FALSE)</f>
        <v>Instituciones Descentralizadas</v>
      </c>
      <c r="W191" s="391"/>
      <c r="X191" s="242">
        <f>+VLOOKUP(A191,[3]Sheet1!$A$13:$D$744,4,FALSE)</f>
        <v>16</v>
      </c>
      <c r="Y191" s="242" t="str">
        <f>+VLOOKUP(X191,bd_lista!$A$3:$C$590,3,FALSE)</f>
        <v>Ministerio de Educación</v>
      </c>
      <c r="Z191" s="299"/>
      <c r="AA191" s="331"/>
    </row>
    <row r="192" spans="1:27" ht="15" hidden="1" customHeight="1">
      <c r="A192" s="32">
        <v>269</v>
      </c>
      <c r="B192" s="395">
        <f>+A192</f>
        <v>269</v>
      </c>
      <c r="C192" s="247" t="str">
        <f>+VLOOKUP(A192,bd_lista!$A$3:$C$590,3,FALSE)</f>
        <v>Direc. Dptal. de Educación Potosí</v>
      </c>
      <c r="D192" s="393" t="str">
        <f>+C192</f>
        <v>Direc. Dptal. de Educación Potosí</v>
      </c>
      <c r="E192" s="247" t="s">
        <v>1308</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1">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11"/>
        <v>0</v>
      </c>
      <c r="S192" s="243"/>
      <c r="T192" s="243">
        <f ca="1">+T193</f>
        <v>0</v>
      </c>
      <c r="U192" s="242">
        <f t="shared" si="12"/>
        <v>1</v>
      </c>
      <c r="V192" s="343" t="str">
        <f>+VLOOKUP(A192,bd_lista!$A$3:$E$590,5,FALSE)</f>
        <v>Instituciones Descentralizadas</v>
      </c>
      <c r="W192" s="390" t="str">
        <f>+V192</f>
        <v>Instituciones Descentralizadas</v>
      </c>
      <c r="X192" s="242">
        <f>+VLOOKUP(A192,[3]Sheet1!$A$13:$D$744,4,FALSE)</f>
        <v>16</v>
      </c>
      <c r="Y192" s="242" t="str">
        <f>+VLOOKUP(X192,bd_lista!$A$3:$C$590,3,FALSE)</f>
        <v>Ministerio de Educación</v>
      </c>
      <c r="Z192" s="301">
        <f>+X192</f>
        <v>16</v>
      </c>
      <c r="AA192" s="329" t="str">
        <f>+Y192</f>
        <v>Ministerio de Educación</v>
      </c>
    </row>
    <row r="193" spans="1:27" ht="15" hidden="1" customHeight="1">
      <c r="A193" s="32">
        <v>269</v>
      </c>
      <c r="B193" s="396"/>
      <c r="C193" s="343" t="str">
        <f>+VLOOKUP(A193,bd_lista!$A$3:$C$590,3,FALSE)</f>
        <v>Direc. Dptal. de Educación Potosí</v>
      </c>
      <c r="D193" s="394"/>
      <c r="E193" s="343" t="s">
        <v>1309</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11"/>
        <v>0</v>
      </c>
      <c r="S193" s="245">
        <f ca="1">+R192+R193</f>
        <v>0</v>
      </c>
      <c r="T193" s="245">
        <f ca="1">+S193</f>
        <v>0</v>
      </c>
      <c r="U193" s="244">
        <f t="shared" si="12"/>
        <v>2</v>
      </c>
      <c r="V193" s="343" t="str">
        <f>+VLOOKUP(A193,bd_lista!$A$3:$E$590,5,FALSE)</f>
        <v>Instituciones Descentralizadas</v>
      </c>
      <c r="W193" s="391"/>
      <c r="X193" s="242">
        <f>+VLOOKUP(A193,[3]Sheet1!$A$13:$D$744,4,FALSE)</f>
        <v>16</v>
      </c>
      <c r="Y193" s="242" t="str">
        <f>+VLOOKUP(X193,bd_lista!$A$3:$C$590,3,FALSE)</f>
        <v>Ministerio de Educación</v>
      </c>
      <c r="Z193" s="299"/>
      <c r="AA193" s="331"/>
    </row>
    <row r="194" spans="1:27" ht="15" hidden="1" customHeight="1">
      <c r="A194" s="252">
        <v>244</v>
      </c>
      <c r="B194" s="395">
        <f>+A194</f>
        <v>244</v>
      </c>
      <c r="C194" s="247" t="str">
        <f>+VLOOKUP(A194,bd_lista!$A$3:$C$590,3,FALSE)</f>
        <v>Servicio Nacional de Aerofotogrametría</v>
      </c>
      <c r="D194" s="393" t="str">
        <f>+C194</f>
        <v>Servicio Nacional de Aerofotogrametría</v>
      </c>
      <c r="E194" s="247" t="s">
        <v>1308</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11"/>
        <v>0</v>
      </c>
      <c r="S194" s="243"/>
      <c r="T194" s="243">
        <f ca="1">+T195</f>
        <v>0</v>
      </c>
      <c r="U194" s="242">
        <f t="shared" si="12"/>
        <v>1</v>
      </c>
      <c r="V194" s="343" t="str">
        <f>+VLOOKUP(A194,bd_lista!$A$3:$E$590,5,FALSE)</f>
        <v>Instituciones Descentralizadas</v>
      </c>
      <c r="W194" s="390" t="str">
        <f>+V194</f>
        <v>Instituciones Descentralizadas</v>
      </c>
      <c r="X194" s="242">
        <f>+VLOOKUP(A194,[3]Sheet1!$A$13:$D$744,4,FALSE)</f>
        <v>20</v>
      </c>
      <c r="Y194" s="242" t="str">
        <f>+VLOOKUP(X194,bd_lista!$A$3:$C$590,3,FALSE)</f>
        <v>Ministerio de Defensa</v>
      </c>
      <c r="Z194" s="301">
        <f>+X194</f>
        <v>20</v>
      </c>
      <c r="AA194" s="329" t="str">
        <f>+Y194</f>
        <v>Ministerio de Defensa</v>
      </c>
    </row>
    <row r="195" spans="1:27" ht="15" hidden="1" customHeight="1">
      <c r="A195" s="32">
        <v>244</v>
      </c>
      <c r="B195" s="396"/>
      <c r="C195" s="343" t="str">
        <f>+VLOOKUP(A195,bd_lista!$A$3:$C$590,3,FALSE)</f>
        <v>Servicio Nacional de Aerofotogrametría</v>
      </c>
      <c r="D195" s="394"/>
      <c r="E195" s="343" t="s">
        <v>1309</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11"/>
        <v>0</v>
      </c>
      <c r="S195" s="245">
        <f ca="1">+R194+R195</f>
        <v>0</v>
      </c>
      <c r="T195" s="245">
        <f ca="1">+S195</f>
        <v>0</v>
      </c>
      <c r="U195" s="244">
        <f t="shared" si="12"/>
        <v>2</v>
      </c>
      <c r="V195" s="343" t="str">
        <f>+VLOOKUP(A195,bd_lista!$A$3:$E$590,5,FALSE)</f>
        <v>Instituciones Descentralizadas</v>
      </c>
      <c r="W195" s="391"/>
      <c r="X195" s="242">
        <f>+VLOOKUP(A195,[3]Sheet1!$A$13:$D$744,4,FALSE)</f>
        <v>20</v>
      </c>
      <c r="Y195" s="242" t="str">
        <f>+VLOOKUP(X195,bd_lista!$A$3:$C$590,3,FALSE)</f>
        <v>Ministerio de Defensa</v>
      </c>
      <c r="Z195" s="299"/>
      <c r="AA195" s="331"/>
    </row>
    <row r="196" spans="1:27" ht="15" customHeight="1">
      <c r="A196" s="252">
        <v>271</v>
      </c>
      <c r="B196" s="395">
        <f>+A196</f>
        <v>271</v>
      </c>
      <c r="C196" s="247" t="str">
        <f>+VLOOKUP(A196,bd_lista!$A$3:$C$590,3,FALSE)</f>
        <v>Direc. Dptal. de Educación Santa Cruz</v>
      </c>
      <c r="D196" s="393" t="str">
        <f>+C196</f>
        <v>Direc. Dptal. de Educación Santa Cruz</v>
      </c>
      <c r="E196" s="247" t="s">
        <v>1308</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11"/>
        <v>0</v>
      </c>
      <c r="S196" s="243"/>
      <c r="T196" s="243">
        <f ca="1">+T197</f>
        <v>2578534</v>
      </c>
      <c r="U196" s="242">
        <f t="shared" si="12"/>
        <v>1</v>
      </c>
      <c r="V196" s="343" t="str">
        <f>+VLOOKUP(A196,bd_lista!$A$3:$E$590,5,FALSE)</f>
        <v>Instituciones Descentralizadas</v>
      </c>
      <c r="W196" s="390" t="str">
        <f>+V196</f>
        <v>Instituciones Descentralizadas</v>
      </c>
      <c r="X196" s="242">
        <f>+VLOOKUP(A196,[3]Sheet1!$A$13:$D$744,4,FALSE)</f>
        <v>16</v>
      </c>
      <c r="Y196" s="242" t="str">
        <f>+VLOOKUP(X196,bd_lista!$A$3:$C$590,3,FALSE)</f>
        <v>Ministerio de Educación</v>
      </c>
      <c r="Z196" s="301">
        <f>+X196</f>
        <v>16</v>
      </c>
      <c r="AA196" s="329" t="str">
        <f>+Y196</f>
        <v>Ministerio de Educación</v>
      </c>
    </row>
    <row r="197" spans="1:27" ht="15" customHeight="1">
      <c r="A197" s="32">
        <v>271</v>
      </c>
      <c r="B197" s="396"/>
      <c r="C197" s="343" t="str">
        <f>+VLOOKUP(A197,bd_lista!$A$3:$C$590,3,FALSE)</f>
        <v>Direc. Dptal. de Educación Santa Cruz</v>
      </c>
      <c r="D197" s="394"/>
      <c r="E197" s="343" t="s">
        <v>1309</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2578534</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11"/>
        <v>2578534</v>
      </c>
      <c r="S197" s="245">
        <f ca="1">+R196+R197</f>
        <v>2578534</v>
      </c>
      <c r="T197" s="245">
        <f ca="1">+S197</f>
        <v>2578534</v>
      </c>
      <c r="U197" s="244">
        <f t="shared" si="12"/>
        <v>2</v>
      </c>
      <c r="V197" s="343" t="str">
        <f>+VLOOKUP(A197,bd_lista!$A$3:$E$590,5,FALSE)</f>
        <v>Instituciones Descentralizadas</v>
      </c>
      <c r="W197" s="391"/>
      <c r="X197" s="242">
        <f>+VLOOKUP(A197,[3]Sheet1!$A$13:$D$744,4,FALSE)</f>
        <v>16</v>
      </c>
      <c r="Y197" s="242" t="str">
        <f>+VLOOKUP(X197,bd_lista!$A$3:$C$590,3,FALSE)</f>
        <v>Ministerio de Educación</v>
      </c>
      <c r="Z197" s="299"/>
      <c r="AA197" s="331"/>
    </row>
    <row r="198" spans="1:27" ht="15" customHeight="1">
      <c r="A198" s="252">
        <v>272</v>
      </c>
      <c r="B198" s="395">
        <f>+A198</f>
        <v>272</v>
      </c>
      <c r="C198" s="247" t="str">
        <f>+VLOOKUP(A198,bd_lista!$A$3:$C$590,3,FALSE)</f>
        <v>Direc. Dptal. de Educación Beni</v>
      </c>
      <c r="D198" s="393" t="str">
        <f>+C198</f>
        <v>Direc. Dptal. de Educación Beni</v>
      </c>
      <c r="E198" s="247" t="s">
        <v>1308</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ca="1" si="11"/>
        <v>0</v>
      </c>
      <c r="S198" s="243"/>
      <c r="T198" s="243">
        <f ca="1">+T199</f>
        <v>490972.3</v>
      </c>
      <c r="U198" s="242">
        <f t="shared" si="12"/>
        <v>1</v>
      </c>
      <c r="V198" s="343" t="str">
        <f>+VLOOKUP(A198,bd_lista!$A$3:$E$590,5,FALSE)</f>
        <v>Instituciones Descentralizadas</v>
      </c>
      <c r="W198" s="390" t="str">
        <f>+V198</f>
        <v>Instituciones Descentralizadas</v>
      </c>
      <c r="X198" s="242">
        <f>+VLOOKUP(A198,[3]Sheet1!$A$13:$D$744,4,FALSE)</f>
        <v>16</v>
      </c>
      <c r="Y198" s="242" t="str">
        <f>+VLOOKUP(X198,bd_lista!$A$3:$C$590,3,FALSE)</f>
        <v>Ministerio de Educación</v>
      </c>
      <c r="Z198" s="301">
        <f>+X198</f>
        <v>16</v>
      </c>
      <c r="AA198" s="329" t="str">
        <f>+Y198</f>
        <v>Ministerio de Educación</v>
      </c>
    </row>
    <row r="199" spans="1:27" ht="15" customHeight="1">
      <c r="A199" s="32">
        <v>272</v>
      </c>
      <c r="B199" s="396"/>
      <c r="C199" s="343" t="str">
        <f>+VLOOKUP(A199,bd_lista!$A$3:$C$590,3,FALSE)</f>
        <v>Direc. Dptal. de Educación Beni</v>
      </c>
      <c r="D199" s="394"/>
      <c r="E199" s="343" t="s">
        <v>1309</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426588</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64384.3</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11"/>
        <v>490972.3</v>
      </c>
      <c r="S199" s="245">
        <f ca="1">+R198+R199</f>
        <v>490972.3</v>
      </c>
      <c r="T199" s="245">
        <f ca="1">+S199</f>
        <v>490972.3</v>
      </c>
      <c r="U199" s="244">
        <f t="shared" si="12"/>
        <v>2</v>
      </c>
      <c r="V199" s="343" t="str">
        <f>+VLOOKUP(A199,bd_lista!$A$3:$E$590,5,FALSE)</f>
        <v>Instituciones Descentralizadas</v>
      </c>
      <c r="W199" s="391"/>
      <c r="X199" s="242">
        <f>+VLOOKUP(A199,[3]Sheet1!$A$13:$D$744,4,FALSE)</f>
        <v>16</v>
      </c>
      <c r="Y199" s="242" t="str">
        <f>+VLOOKUP(X199,bd_lista!$A$3:$C$590,3,FALSE)</f>
        <v>Ministerio de Educación</v>
      </c>
      <c r="Z199" s="299"/>
      <c r="AA199" s="331"/>
    </row>
    <row r="200" spans="1:27" customFormat="1" ht="15" customHeight="1">
      <c r="A200" s="252">
        <v>221</v>
      </c>
      <c r="B200" s="395">
        <f>+A200</f>
        <v>221</v>
      </c>
      <c r="C200" s="247" t="str">
        <f>+VLOOKUP(A200,bd_lista!$A$3:$C$590,3,FALSE)</f>
        <v>Serv. Nal. de Reg. y Control de la Comer. de Minerales y Metales</v>
      </c>
      <c r="D200" s="393" t="str">
        <f>+C200</f>
        <v>Serv. Nal. de Reg. y Control de la Comer. de Minerales y Metales</v>
      </c>
      <c r="E200" s="247" t="s">
        <v>1308</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11"/>
        <v>0</v>
      </c>
      <c r="S200" s="243"/>
      <c r="T200" s="243">
        <f ca="1">+T201</f>
        <v>16076.98</v>
      </c>
      <c r="U200" s="242">
        <f t="shared" si="12"/>
        <v>1</v>
      </c>
      <c r="V200" s="343" t="str">
        <f>+VLOOKUP(A200,bd_lista!$A$3:$E$590,5,FALSE)</f>
        <v>Instituciones Descentralizadas</v>
      </c>
      <c r="W200" s="390" t="str">
        <f>+V200</f>
        <v>Instituciones Descentralizadas</v>
      </c>
      <c r="X200" s="242">
        <f>+VLOOKUP(A200,[3]Sheet1!$A$13:$D$744,4,FALSE)</f>
        <v>76</v>
      </c>
      <c r="Y200" s="242" t="str">
        <f>+VLOOKUP(X200,bd_lista!$A$3:$C$590,3,FALSE)</f>
        <v>Ministerio de Minería y Metalurgia</v>
      </c>
      <c r="Z200" s="301">
        <f>+X200</f>
        <v>76</v>
      </c>
      <c r="AA200" s="329" t="str">
        <f>+Y200</f>
        <v>Ministerio de Minería y Metalurgia</v>
      </c>
    </row>
    <row r="201" spans="1:27" customFormat="1" ht="15" customHeight="1">
      <c r="A201" s="32">
        <v>221</v>
      </c>
      <c r="B201" s="396"/>
      <c r="C201" s="343" t="str">
        <f>+VLOOKUP(A201,bd_lista!$A$3:$C$590,3,FALSE)</f>
        <v>Serv. Nal. de Reg. y Control de la Comer. de Minerales y Metales</v>
      </c>
      <c r="D201" s="394"/>
      <c r="E201" s="343" t="s">
        <v>1309</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16076.98</v>
      </c>
      <c r="R201" s="245">
        <f t="shared" ca="1" si="11"/>
        <v>16076.98</v>
      </c>
      <c r="S201" s="245">
        <f ca="1">+R200+R201</f>
        <v>16076.98</v>
      </c>
      <c r="T201" s="245">
        <f ca="1">+S201</f>
        <v>16076.98</v>
      </c>
      <c r="U201" s="244">
        <f t="shared" si="12"/>
        <v>2</v>
      </c>
      <c r="V201" s="343" t="str">
        <f>+VLOOKUP(A201,bd_lista!$A$3:$E$590,5,FALSE)</f>
        <v>Instituciones Descentralizadas</v>
      </c>
      <c r="W201" s="391"/>
      <c r="X201" s="242">
        <f>+VLOOKUP(A201,[3]Sheet1!$A$13:$D$744,4,FALSE)</f>
        <v>76</v>
      </c>
      <c r="Y201" s="242" t="str">
        <f>+VLOOKUP(X201,bd_lista!$A$3:$C$590,3,FALSE)</f>
        <v>Ministerio de Minería y Metalurgia</v>
      </c>
      <c r="Z201" s="299"/>
      <c r="AA201" s="331"/>
    </row>
    <row r="202" spans="1:27" ht="15" customHeight="1">
      <c r="A202" s="32">
        <v>273</v>
      </c>
      <c r="B202" s="395">
        <f>+A202</f>
        <v>273</v>
      </c>
      <c r="C202" s="247" t="str">
        <f>+VLOOKUP(A202,bd_lista!$A$3:$C$590,3,FALSE)</f>
        <v>Direc. Dptal. de Educación Pando</v>
      </c>
      <c r="D202" s="393" t="str">
        <f>+C202</f>
        <v>Direc. Dptal. de Educación Pando</v>
      </c>
      <c r="E202" s="247" t="s">
        <v>1308</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11"/>
        <v>0</v>
      </c>
      <c r="S202" s="243"/>
      <c r="T202" s="243">
        <f ca="1">+T203</f>
        <v>145485</v>
      </c>
      <c r="U202" s="242">
        <f t="shared" si="12"/>
        <v>1</v>
      </c>
      <c r="V202" s="343" t="str">
        <f>+VLOOKUP(A202,bd_lista!$A$3:$E$590,5,FALSE)</f>
        <v>Instituciones Descentralizadas</v>
      </c>
      <c r="W202" s="390" t="str">
        <f>+V202</f>
        <v>Instituciones Descentralizadas</v>
      </c>
      <c r="X202" s="242">
        <f>+VLOOKUP(A202,[3]Sheet1!$A$13:$D$744,4,FALSE)</f>
        <v>16</v>
      </c>
      <c r="Y202" s="242" t="str">
        <f>+VLOOKUP(X202,bd_lista!$A$3:$C$590,3,FALSE)</f>
        <v>Ministerio de Educación</v>
      </c>
      <c r="Z202" s="301">
        <f>+X202</f>
        <v>16</v>
      </c>
      <c r="AA202" s="329" t="str">
        <f>+Y202</f>
        <v>Ministerio de Educación</v>
      </c>
    </row>
    <row r="203" spans="1:27" ht="15" customHeight="1">
      <c r="A203" s="32">
        <v>273</v>
      </c>
      <c r="B203" s="396"/>
      <c r="C203" s="343" t="str">
        <f>+VLOOKUP(A203,bd_lista!$A$3:$C$590,3,FALSE)</f>
        <v>Direc. Dptal. de Educación Pando</v>
      </c>
      <c r="D203" s="394"/>
      <c r="E203" s="343" t="s">
        <v>1309</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145485</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11"/>
        <v>145485</v>
      </c>
      <c r="S203" s="245">
        <f ca="1">+R202+R203</f>
        <v>145485</v>
      </c>
      <c r="T203" s="245">
        <f ca="1">+S203</f>
        <v>145485</v>
      </c>
      <c r="U203" s="244">
        <f t="shared" si="12"/>
        <v>2</v>
      </c>
      <c r="V203" s="343" t="str">
        <f>+VLOOKUP(A203,bd_lista!$A$3:$E$590,5,FALSE)</f>
        <v>Instituciones Descentralizadas</v>
      </c>
      <c r="W203" s="391"/>
      <c r="X203" s="242">
        <f>+VLOOKUP(A203,[3]Sheet1!$A$13:$D$744,4,FALSE)</f>
        <v>16</v>
      </c>
      <c r="Y203" s="242" t="str">
        <f>+VLOOKUP(X203,bd_lista!$A$3:$C$590,3,FALSE)</f>
        <v>Ministerio de Educación</v>
      </c>
      <c r="Z203" s="299"/>
      <c r="AA203" s="331"/>
    </row>
    <row r="204" spans="1:27" ht="15" customHeight="1">
      <c r="A204" s="252">
        <v>265</v>
      </c>
      <c r="B204" s="395">
        <f>+A204</f>
        <v>265</v>
      </c>
      <c r="C204" s="247" t="str">
        <f>+VLOOKUP(A204,bd_lista!$A$3:$C$590,3,FALSE)</f>
        <v>Direc. Dptal. de Educación  Chuquisaca</v>
      </c>
      <c r="D204" s="393" t="str">
        <f>+C204</f>
        <v>Direc. Dptal. de Educación  Chuquisaca</v>
      </c>
      <c r="E204" s="247" t="s">
        <v>1308</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11"/>
        <v>0</v>
      </c>
      <c r="S204" s="243"/>
      <c r="T204" s="243">
        <f ca="1">+T205</f>
        <v>8086.33</v>
      </c>
      <c r="U204" s="242">
        <f t="shared" si="12"/>
        <v>1</v>
      </c>
      <c r="V204" s="343" t="str">
        <f>+VLOOKUP(A204,bd_lista!$A$3:$E$590,5,FALSE)</f>
        <v>Instituciones Descentralizadas</v>
      </c>
      <c r="W204" s="390" t="str">
        <f>+V204</f>
        <v>Instituciones Descentralizadas</v>
      </c>
      <c r="X204" s="242">
        <f>+VLOOKUP(A204,[3]Sheet1!$A$13:$D$744,4,FALSE)</f>
        <v>16</v>
      </c>
      <c r="Y204" s="242" t="str">
        <f>+VLOOKUP(X204,bd_lista!$A$3:$C$590,3,FALSE)</f>
        <v>Ministerio de Educación</v>
      </c>
      <c r="Z204" s="301">
        <f>+X204</f>
        <v>16</v>
      </c>
      <c r="AA204" s="329" t="str">
        <f>+Y204</f>
        <v>Ministerio de Educación</v>
      </c>
    </row>
    <row r="205" spans="1:27" ht="15" customHeight="1">
      <c r="A205" s="32">
        <v>265</v>
      </c>
      <c r="B205" s="396"/>
      <c r="C205" s="343" t="str">
        <f>+VLOOKUP(A205,bd_lista!$A$3:$C$590,3,FALSE)</f>
        <v>Direc. Dptal. de Educación  Chuquisaca</v>
      </c>
      <c r="D205" s="394"/>
      <c r="E205" s="343" t="s">
        <v>1309</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7661</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425.33</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11"/>
        <v>8086.33</v>
      </c>
      <c r="S205" s="245">
        <f ca="1">+R204+R205</f>
        <v>8086.33</v>
      </c>
      <c r="T205" s="245">
        <f ca="1">+S205</f>
        <v>8086.33</v>
      </c>
      <c r="U205" s="244">
        <f t="shared" si="12"/>
        <v>2</v>
      </c>
      <c r="V205" s="343" t="str">
        <f>+VLOOKUP(A205,bd_lista!$A$3:$E$590,5,FALSE)</f>
        <v>Instituciones Descentralizadas</v>
      </c>
      <c r="W205" s="391"/>
      <c r="X205" s="242">
        <f>+VLOOKUP(A205,[3]Sheet1!$A$13:$D$744,4,FALSE)</f>
        <v>16</v>
      </c>
      <c r="Y205" s="242" t="str">
        <f>+VLOOKUP(X205,bd_lista!$A$3:$C$590,3,FALSE)</f>
        <v>Ministerio de Educación</v>
      </c>
      <c r="Z205" s="299"/>
      <c r="AA205" s="331"/>
    </row>
    <row r="206" spans="1:27" ht="15" customHeight="1">
      <c r="A206" s="252">
        <v>254</v>
      </c>
      <c r="B206" s="395">
        <f>+A206</f>
        <v>254</v>
      </c>
      <c r="C206" s="247" t="str">
        <f>+VLOOKUP(A206,bd_lista!$A$3:$C$590,3,FALSE)</f>
        <v>Instituto del Seguro Agrario</v>
      </c>
      <c r="D206" s="393" t="str">
        <f>+C206</f>
        <v>Instituto del Seguro Agrario</v>
      </c>
      <c r="E206" s="247" t="s">
        <v>1308</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11"/>
        <v>0</v>
      </c>
      <c r="S206" s="243"/>
      <c r="T206" s="243">
        <f ca="1">+T207</f>
        <v>1830</v>
      </c>
      <c r="U206" s="242">
        <f t="shared" si="12"/>
        <v>1</v>
      </c>
      <c r="V206" s="343" t="str">
        <f>+VLOOKUP(A206,bd_lista!$A$3:$E$590,5,FALSE)</f>
        <v>Instituciones Descentralizadas</v>
      </c>
      <c r="W206" s="390" t="str">
        <f>+V206</f>
        <v>Instituciones Descentralizadas</v>
      </c>
      <c r="X206" s="242">
        <f>+VLOOKUP(A206,[3]Sheet1!$A$13:$D$744,4,FALSE)</f>
        <v>47</v>
      </c>
      <c r="Y206" s="242" t="str">
        <f>+VLOOKUP(X206,bd_lista!$A$3:$C$590,3,FALSE)</f>
        <v>Ministerio de Desarrollo Rural y Tierras</v>
      </c>
      <c r="Z206" s="301">
        <f>+X206</f>
        <v>47</v>
      </c>
      <c r="AA206" s="329" t="str">
        <f>+Y206</f>
        <v>Ministerio de Desarrollo Rural y Tierras</v>
      </c>
    </row>
    <row r="207" spans="1:27" ht="15" customHeight="1">
      <c r="A207" s="32">
        <v>254</v>
      </c>
      <c r="B207" s="396"/>
      <c r="C207" s="343" t="str">
        <f>+VLOOKUP(A207,bd_lista!$A$3:$C$590,3,FALSE)</f>
        <v>Instituto del Seguro Agrario</v>
      </c>
      <c r="D207" s="394"/>
      <c r="E207" s="343" t="s">
        <v>1309</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1830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11"/>
        <v>1830</v>
      </c>
      <c r="S207" s="245">
        <f ca="1">+R206+R207</f>
        <v>1830</v>
      </c>
      <c r="T207" s="245">
        <f ca="1">+S207</f>
        <v>1830</v>
      </c>
      <c r="U207" s="244">
        <f t="shared" si="12"/>
        <v>2</v>
      </c>
      <c r="V207" s="343" t="str">
        <f>+VLOOKUP(A207,bd_lista!$A$3:$E$590,5,FALSE)</f>
        <v>Instituciones Descentralizadas</v>
      </c>
      <c r="W207" s="391"/>
      <c r="X207" s="242">
        <f>+VLOOKUP(A207,[3]Sheet1!$A$13:$D$744,4,FALSE)</f>
        <v>47</v>
      </c>
      <c r="Y207" s="242" t="str">
        <f>+VLOOKUP(X207,bd_lista!$A$3:$C$590,3,FALSE)</f>
        <v>Ministerio de Desarrollo Rural y Tierras</v>
      </c>
      <c r="Z207" s="299"/>
      <c r="AA207" s="331"/>
    </row>
    <row r="208" spans="1:27" ht="15" customHeight="1">
      <c r="A208" s="252">
        <v>281</v>
      </c>
      <c r="B208" s="395">
        <f>+A208</f>
        <v>281</v>
      </c>
      <c r="C208" s="247" t="str">
        <f>+VLOOKUP(A208,bd_lista!$A$3:$C$590,3,FALSE)</f>
        <v>Oficina Técnica Nacional de los Ríos Pilcomayo y Bermejo</v>
      </c>
      <c r="D208" s="393" t="str">
        <f>+C208</f>
        <v>Oficina Técnica Nacional de los Ríos Pilcomayo y Bermejo</v>
      </c>
      <c r="E208" s="247" t="s">
        <v>1308</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11"/>
        <v>0</v>
      </c>
      <c r="S208" s="243"/>
      <c r="T208" s="243">
        <f ca="1">+T209</f>
        <v>100601.42</v>
      </c>
      <c r="U208" s="242">
        <f t="shared" si="12"/>
        <v>1</v>
      </c>
      <c r="V208" s="343" t="str">
        <f>+VLOOKUP(A208,bd_lista!$A$3:$E$590,5,FALSE)</f>
        <v>Instituciones Descentralizadas</v>
      </c>
      <c r="W208" s="390" t="str">
        <f>+V208</f>
        <v>Instituciones Descentralizadas</v>
      </c>
      <c r="X208" s="242">
        <f>+VLOOKUP(A208,[3]Sheet1!$A$13:$D$744,4,FALSE)</f>
        <v>86</v>
      </c>
      <c r="Y208" s="242" t="str">
        <f>+VLOOKUP(X208,bd_lista!$A$3:$C$590,3,FALSE)</f>
        <v>Ministerio de Medio Ambiente y Agua</v>
      </c>
      <c r="Z208" s="301">
        <f>+X208</f>
        <v>86</v>
      </c>
      <c r="AA208" s="329" t="str">
        <f>+Y208</f>
        <v>Ministerio de Medio Ambiente y Agua</v>
      </c>
    </row>
    <row r="209" spans="1:27" ht="15" customHeight="1">
      <c r="A209" s="32">
        <v>281</v>
      </c>
      <c r="B209" s="396"/>
      <c r="C209" s="343" t="str">
        <f>+VLOOKUP(A209,bd_lista!$A$3:$C$590,3,FALSE)</f>
        <v>Oficina Técnica Nacional de los Ríos Pilcomayo y Bermejo</v>
      </c>
      <c r="D209" s="394"/>
      <c r="E209" s="343" t="s">
        <v>1309</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100124.8</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476.62</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11"/>
        <v>100601.42</v>
      </c>
      <c r="S209" s="245">
        <f ca="1">+R208+R209</f>
        <v>100601.42</v>
      </c>
      <c r="T209" s="245">
        <f ca="1">+S209</f>
        <v>100601.42</v>
      </c>
      <c r="U209" s="244">
        <f t="shared" si="12"/>
        <v>2</v>
      </c>
      <c r="V209" s="343" t="str">
        <f>+VLOOKUP(A209,bd_lista!$A$3:$E$590,5,FALSE)</f>
        <v>Instituciones Descentralizadas</v>
      </c>
      <c r="W209" s="391"/>
      <c r="X209" s="242">
        <f>+VLOOKUP(A209,[3]Sheet1!$A$13:$D$744,4,FALSE)</f>
        <v>86</v>
      </c>
      <c r="Y209" s="242" t="str">
        <f>+VLOOKUP(X209,bd_lista!$A$3:$C$590,3,FALSE)</f>
        <v>Ministerio de Medio Ambiente y Agua</v>
      </c>
      <c r="Z209" s="299"/>
      <c r="AA209" s="331"/>
    </row>
    <row r="210" spans="1:27" customFormat="1" ht="15" customHeight="1">
      <c r="A210" s="252">
        <v>283</v>
      </c>
      <c r="B210" s="395">
        <f>+A210</f>
        <v>283</v>
      </c>
      <c r="C210" s="247" t="str">
        <f>+VLOOKUP(A210,bd_lista!$A$3:$C$590,3,FALSE)</f>
        <v>Aduana Nacional</v>
      </c>
      <c r="D210" s="393" t="str">
        <f>+C210</f>
        <v>Aduana Nacional</v>
      </c>
      <c r="E210" s="247" t="s">
        <v>1308</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11"/>
        <v>0</v>
      </c>
      <c r="S210" s="271"/>
      <c r="T210" s="243">
        <f ca="1">+T211</f>
        <v>39910790.419999994</v>
      </c>
      <c r="U210" s="242">
        <f t="shared" si="12"/>
        <v>1</v>
      </c>
      <c r="V210" s="343" t="str">
        <f>+VLOOKUP(A210,bd_lista!$A$3:$E$590,5,FALSE)</f>
        <v>Instituciones Descentralizadas</v>
      </c>
      <c r="W210" s="390" t="str">
        <f>+V210</f>
        <v>Instituciones Descentralizadas</v>
      </c>
      <c r="X210" s="242">
        <f>+VLOOKUP(A210,[3]Sheet1!$A$13:$D$744,4,FALSE)</f>
        <v>35</v>
      </c>
      <c r="Y210" s="242" t="str">
        <f>+VLOOKUP(X210,bd_lista!$A$3:$C$590,3,FALSE)</f>
        <v>Ministerio de Economía y Finanzas Públicas</v>
      </c>
      <c r="Z210" s="301">
        <f>+X210</f>
        <v>35</v>
      </c>
      <c r="AA210" s="329" t="str">
        <f>+Y210</f>
        <v>Ministerio de Economía y Finanzas Públicas</v>
      </c>
    </row>
    <row r="211" spans="1:27" customFormat="1" ht="15" customHeight="1">
      <c r="A211" s="32">
        <v>283</v>
      </c>
      <c r="B211" s="396"/>
      <c r="C211" s="343" t="str">
        <f>+VLOOKUP(A211,bd_lista!$A$3:$C$590,3,FALSE)</f>
        <v>Aduana Nacional</v>
      </c>
      <c r="D211" s="394"/>
      <c r="E211" s="343" t="s">
        <v>1309</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36466423.479999997</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57780.09</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47569.8</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3339017.0499999993</v>
      </c>
      <c r="R211" s="245">
        <f t="shared" ca="1" si="11"/>
        <v>39910790.419999994</v>
      </c>
      <c r="S211" s="245">
        <f ca="1">+R210+R211</f>
        <v>39910790.419999994</v>
      </c>
      <c r="T211" s="243">
        <f ca="1">+S211</f>
        <v>39910790.419999994</v>
      </c>
      <c r="U211" s="242">
        <f t="shared" si="12"/>
        <v>2</v>
      </c>
      <c r="V211" s="343" t="str">
        <f>+VLOOKUP(A211,bd_lista!$A$3:$E$590,5,FALSE)</f>
        <v>Instituciones Descentralizadas</v>
      </c>
      <c r="W211" s="391"/>
      <c r="X211" s="242">
        <f>+VLOOKUP(A211,[3]Sheet1!$A$13:$D$744,4,FALSE)</f>
        <v>35</v>
      </c>
      <c r="Y211" s="242" t="str">
        <f>+VLOOKUP(X211,bd_lista!$A$3:$C$590,3,FALSE)</f>
        <v>Ministerio de Economía y Finanzas Públicas</v>
      </c>
      <c r="Z211" s="299"/>
      <c r="AA211" s="331"/>
    </row>
    <row r="212" spans="1:27" customFormat="1" ht="15" customHeight="1">
      <c r="A212" s="32">
        <v>287</v>
      </c>
      <c r="B212" s="395">
        <f>+A212</f>
        <v>287</v>
      </c>
      <c r="C212" s="247" t="str">
        <f>+VLOOKUP(A212,bd_lista!$A$3:$C$590,3,FALSE)</f>
        <v>Fondo Nacional de Inversión Productiva y Social</v>
      </c>
      <c r="D212" s="393" t="str">
        <f>+C212</f>
        <v>Fondo Nacional de Inversión Productiva y Social</v>
      </c>
      <c r="E212" s="247" t="s">
        <v>1308</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87306101.325399995</v>
      </c>
      <c r="R212" s="243">
        <f t="shared" ca="1" si="11"/>
        <v>87306101.325399995</v>
      </c>
      <c r="S212" s="243"/>
      <c r="T212" s="243">
        <f ca="1">+T213</f>
        <v>175719330.8854</v>
      </c>
      <c r="U212" s="242">
        <f t="shared" si="12"/>
        <v>1</v>
      </c>
      <c r="V212" s="343" t="str">
        <f>+VLOOKUP(A212,bd_lista!$A$3:$E$590,5,FALSE)</f>
        <v>Instituciones Descentralizadas</v>
      </c>
      <c r="W212" s="390" t="str">
        <f>+V212</f>
        <v>Instituciones Descentralizadas</v>
      </c>
      <c r="X212" s="242">
        <f>+VLOOKUP(A212,[3]Sheet1!$A$13:$D$744,4,FALSE)</f>
        <v>66</v>
      </c>
      <c r="Y212" s="242" t="str">
        <f>+VLOOKUP(X212,bd_lista!$A$3:$C$590,3,FALSE)</f>
        <v>Ministerio de Planificación del Desarrollo</v>
      </c>
      <c r="Z212" s="301">
        <f>+X212</f>
        <v>66</v>
      </c>
      <c r="AA212" s="329" t="str">
        <f>+Y212</f>
        <v>Ministerio de Planificación del Desarrollo</v>
      </c>
    </row>
    <row r="213" spans="1:27" customFormat="1" ht="15" customHeight="1">
      <c r="A213" s="32">
        <v>287</v>
      </c>
      <c r="B213" s="396"/>
      <c r="C213" s="343" t="str">
        <f>+VLOOKUP(A213,bd_lista!$A$3:$C$590,3,FALSE)</f>
        <v>Fondo Nacional de Inversión Productiva y Social</v>
      </c>
      <c r="D213" s="394"/>
      <c r="E213" s="343" t="s">
        <v>1309</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88413229.560000002</v>
      </c>
      <c r="R213" s="245">
        <f t="shared" ca="1" si="11"/>
        <v>88413229.560000002</v>
      </c>
      <c r="S213" s="245">
        <f ca="1">+R212+R213</f>
        <v>175719330.8854</v>
      </c>
      <c r="T213" s="243">
        <f ca="1">+S213</f>
        <v>175719330.8854</v>
      </c>
      <c r="U213" s="242">
        <f t="shared" si="12"/>
        <v>2</v>
      </c>
      <c r="V213" s="343" t="str">
        <f>+VLOOKUP(A213,bd_lista!$A$3:$E$590,5,FALSE)</f>
        <v>Instituciones Descentralizadas</v>
      </c>
      <c r="W213" s="391"/>
      <c r="X213" s="242">
        <f>+VLOOKUP(A213,[3]Sheet1!$A$13:$D$744,4,FALSE)</f>
        <v>66</v>
      </c>
      <c r="Y213" s="242" t="str">
        <f>+VLOOKUP(X213,bd_lista!$A$3:$C$590,3,FALSE)</f>
        <v>Ministerio de Planificación del Desarrollo</v>
      </c>
      <c r="Z213" s="299"/>
      <c r="AA213" s="331"/>
    </row>
    <row r="214" spans="1:27" customFormat="1" ht="15" customHeight="1">
      <c r="A214" s="32">
        <v>291</v>
      </c>
      <c r="B214" s="395">
        <f>+A214</f>
        <v>291</v>
      </c>
      <c r="C214" s="247" t="str">
        <f>+VLOOKUP(A214,bd_lista!$A$3:$C$590,3,FALSE)</f>
        <v>Administradora Boliviana de Carreteras</v>
      </c>
      <c r="D214" s="393" t="str">
        <f>+C214</f>
        <v>Administradora Boliviana de Carreteras</v>
      </c>
      <c r="E214" s="247" t="s">
        <v>1308</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15256011.76</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419101.96</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633472.46</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3688795.49</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82554817.800000012</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103818787.37719999</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222460500.84380001</v>
      </c>
      <c r="R214" s="243">
        <f t="shared" ca="1" si="11"/>
        <v>428831487.69099998</v>
      </c>
      <c r="S214" s="245"/>
      <c r="T214" s="243">
        <f ca="1">+T215</f>
        <v>1244095165.349</v>
      </c>
      <c r="U214" s="242">
        <f t="shared" si="12"/>
        <v>1</v>
      </c>
      <c r="V214" s="343" t="str">
        <f>+VLOOKUP(A214,bd_lista!$A$3:$E$590,5,FALSE)</f>
        <v>Instituciones Descentralizadas</v>
      </c>
      <c r="W214" s="390" t="str">
        <f>+V214</f>
        <v>Instituciones Descentralizadas</v>
      </c>
      <c r="X214" s="242">
        <f>+VLOOKUP(A214,[3]Sheet1!$A$13:$D$744,4,FALSE)</f>
        <v>81</v>
      </c>
      <c r="Y214" s="242" t="str">
        <f>+VLOOKUP(X214,bd_lista!$A$3:$C$590,3,FALSE)</f>
        <v>Ministerio de Obras Públicas, Servicios y Vivienda</v>
      </c>
      <c r="Z214" s="301">
        <f>+X214</f>
        <v>81</v>
      </c>
      <c r="AA214" s="329" t="str">
        <f>+Y214</f>
        <v>Ministerio de Obras Públicas, Servicios y Vivienda</v>
      </c>
    </row>
    <row r="215" spans="1:27" customFormat="1" ht="15" customHeight="1">
      <c r="A215" s="32">
        <v>291</v>
      </c>
      <c r="B215" s="396"/>
      <c r="C215" s="343" t="str">
        <f>+VLOOKUP(A215,bd_lista!$A$3:$C$590,3,FALSE)</f>
        <v>Administradora Boliviana de Carreteras</v>
      </c>
      <c r="D215" s="394"/>
      <c r="E215" s="343" t="s">
        <v>1309</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73260560.390000001</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28849323.918000001</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107282594.41999999</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156387679.79999998</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449483519.13</v>
      </c>
      <c r="R215" s="245">
        <f t="shared" ca="1" si="11"/>
        <v>815263677.65799999</v>
      </c>
      <c r="S215" s="245">
        <f ca="1">+R214+R215</f>
        <v>1244095165.349</v>
      </c>
      <c r="T215" s="243">
        <f ca="1">+S215</f>
        <v>1244095165.349</v>
      </c>
      <c r="U215" s="242">
        <f t="shared" si="12"/>
        <v>2</v>
      </c>
      <c r="V215" s="343" t="str">
        <f>+VLOOKUP(A215,bd_lista!$A$3:$E$590,5,FALSE)</f>
        <v>Instituciones Descentralizadas</v>
      </c>
      <c r="W215" s="391"/>
      <c r="X215" s="242">
        <f>+VLOOKUP(A215,[3]Sheet1!$A$13:$D$744,4,FALSE)</f>
        <v>81</v>
      </c>
      <c r="Y215" s="242" t="str">
        <f>+VLOOKUP(X215,bd_lista!$A$3:$C$590,3,FALSE)</f>
        <v>Ministerio de Obras Públicas, Servicios y Vivienda</v>
      </c>
      <c r="Z215" s="299"/>
      <c r="AA215" s="331"/>
    </row>
    <row r="216" spans="1:27" ht="15" customHeight="1">
      <c r="A216" s="32">
        <v>293</v>
      </c>
      <c r="B216" s="395">
        <f>+A216</f>
        <v>293</v>
      </c>
      <c r="C216" s="247" t="str">
        <f>+VLOOKUP(A216,bd_lista!$A$3:$C$590,3,FALSE)</f>
        <v>Fundación Cultural del Banco Central de Bolivia</v>
      </c>
      <c r="D216" s="393" t="str">
        <f>+C216</f>
        <v>Fundación Cultural del Banco Central de Bolivia</v>
      </c>
      <c r="E216" s="247" t="s">
        <v>1308</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11"/>
        <v>0</v>
      </c>
      <c r="S216" s="243"/>
      <c r="T216" s="243">
        <f ca="1">+T217</f>
        <v>1314254.69</v>
      </c>
      <c r="U216" s="242">
        <f t="shared" si="12"/>
        <v>1</v>
      </c>
      <c r="V216" s="343" t="str">
        <f>+VLOOKUP(A216,bd_lista!$A$3:$E$590,5,FALSE)</f>
        <v>Instituciones Descentralizadas</v>
      </c>
      <c r="W216" s="390" t="str">
        <f>+V216</f>
        <v>Instituciones Descentralizadas</v>
      </c>
      <c r="X216" s="242">
        <f>+VLOOKUP(A216,[3]Sheet1!$A$13:$D$744,4,FALSE)</f>
        <v>951</v>
      </c>
      <c r="Y216" s="242" t="str">
        <f>+VLOOKUP(X216,bd_lista!$A$3:$C$590,3,FALSE)</f>
        <v>Banco Central de Bolivia</v>
      </c>
      <c r="Z216" s="301">
        <f>+X216</f>
        <v>951</v>
      </c>
      <c r="AA216" s="329" t="str">
        <f>+Y216</f>
        <v>Banco Central de Bolivia</v>
      </c>
    </row>
    <row r="217" spans="1:27" ht="15" customHeight="1">
      <c r="A217" s="32">
        <v>293</v>
      </c>
      <c r="B217" s="396"/>
      <c r="C217" s="343" t="str">
        <f>+VLOOKUP(A217,bd_lista!$A$3:$C$590,3,FALSE)</f>
        <v>Fundación Cultural del Banco Central de Bolivia</v>
      </c>
      <c r="D217" s="394"/>
      <c r="E217" s="343" t="s">
        <v>1309</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31001.41</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1283253.28</v>
      </c>
      <c r="R217" s="245">
        <f t="shared" ca="1" si="11"/>
        <v>1314254.69</v>
      </c>
      <c r="S217" s="245">
        <f ca="1">+R216+R217</f>
        <v>1314254.69</v>
      </c>
      <c r="T217" s="245">
        <f ca="1">+S217</f>
        <v>1314254.69</v>
      </c>
      <c r="U217" s="244">
        <f t="shared" si="12"/>
        <v>2</v>
      </c>
      <c r="V217" s="343" t="str">
        <f>+VLOOKUP(A217,bd_lista!$A$3:$E$590,5,FALSE)</f>
        <v>Instituciones Descentralizadas</v>
      </c>
      <c r="W217" s="391"/>
      <c r="X217" s="242">
        <f>+VLOOKUP(A217,[3]Sheet1!$A$13:$D$744,4,FALSE)</f>
        <v>951</v>
      </c>
      <c r="Y217" s="242" t="str">
        <f>+VLOOKUP(X217,bd_lista!$A$3:$C$590,3,FALSE)</f>
        <v>Banco Central de Bolivia</v>
      </c>
      <c r="Z217" s="299"/>
      <c r="AA217" s="331"/>
    </row>
    <row r="218" spans="1:27" ht="15" hidden="1" customHeight="1">
      <c r="A218" s="252">
        <v>371</v>
      </c>
      <c r="B218" s="395">
        <f>+A218</f>
        <v>371</v>
      </c>
      <c r="C218" s="247" t="str">
        <f>+VLOOKUP(A218,bd_lista!$A$3:$C$590,3,FALSE)</f>
        <v>Centro Internacional de la Quinua</v>
      </c>
      <c r="D218" s="393" t="str">
        <f>+C218</f>
        <v>Centro Internacional de la Quinua</v>
      </c>
      <c r="E218" s="247" t="s">
        <v>1308</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11"/>
        <v>0</v>
      </c>
      <c r="S218" s="243"/>
      <c r="T218" s="243">
        <f ca="1">+T219</f>
        <v>0</v>
      </c>
      <c r="U218" s="242">
        <f t="shared" si="12"/>
        <v>1</v>
      </c>
      <c r="V218" s="343" t="str">
        <f>+VLOOKUP(A218,bd_lista!$A$3:$E$590,5,FALSE)</f>
        <v>Instituciones Descentralizadas</v>
      </c>
      <c r="W218" s="390" t="str">
        <f>+V218</f>
        <v>Instituciones Descentralizadas</v>
      </c>
      <c r="X218" s="242">
        <f>+VLOOKUP(A218,[3]Sheet1!$A$13:$D$744,4,FALSE)</f>
        <v>47</v>
      </c>
      <c r="Y218" s="242" t="str">
        <f>+VLOOKUP(X218,bd_lista!$A$3:$C$590,3,FALSE)</f>
        <v>Ministerio de Desarrollo Rural y Tierras</v>
      </c>
      <c r="Z218" s="301">
        <f>+X218</f>
        <v>47</v>
      </c>
      <c r="AA218" s="302" t="str">
        <f>+Y218</f>
        <v>Ministerio de Desarrollo Rural y Tierras</v>
      </c>
    </row>
    <row r="219" spans="1:27" ht="15" hidden="1" customHeight="1">
      <c r="A219" s="32">
        <v>371</v>
      </c>
      <c r="B219" s="396"/>
      <c r="C219" s="343" t="str">
        <f>+VLOOKUP(A219,bd_lista!$A$3:$C$590,3,FALSE)</f>
        <v>Centro Internacional de la Quinua</v>
      </c>
      <c r="D219" s="394"/>
      <c r="E219" s="343" t="s">
        <v>1309</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11"/>
        <v>0</v>
      </c>
      <c r="S219" s="245">
        <f ca="1">+R218+R219</f>
        <v>0</v>
      </c>
      <c r="T219" s="245">
        <f ca="1">+S219</f>
        <v>0</v>
      </c>
      <c r="U219" s="244">
        <f t="shared" si="12"/>
        <v>2</v>
      </c>
      <c r="V219" s="343" t="str">
        <f>+VLOOKUP(A219,bd_lista!$A$3:$E$590,5,FALSE)</f>
        <v>Instituciones Descentralizadas</v>
      </c>
      <c r="W219" s="391"/>
      <c r="X219" s="242">
        <f>+VLOOKUP(A219,[3]Sheet1!$A$13:$D$744,4,FALSE)</f>
        <v>47</v>
      </c>
      <c r="Y219" s="242" t="str">
        <f>+VLOOKUP(X219,bd_lista!$A$3:$C$590,3,FALSE)</f>
        <v>Ministerio de Desarrollo Rural y Tierras</v>
      </c>
      <c r="Z219" s="299"/>
      <c r="AA219" s="300"/>
    </row>
    <row r="220" spans="1:27" ht="15" customHeight="1">
      <c r="A220" s="252">
        <v>295</v>
      </c>
      <c r="B220" s="395">
        <f>+A220</f>
        <v>295</v>
      </c>
      <c r="C220" s="247" t="str">
        <f>+VLOOKUP(A220,bd_lista!$A$3:$C$590,3,FALSE)</f>
        <v>Univ. Indígena Bol. Comun. Intercult Prod. Casimiro Huanca</v>
      </c>
      <c r="D220" s="393" t="str">
        <f>+C220</f>
        <v>Univ. Indígena Bol. Comun. Intercult Prod. Casimiro Huanca</v>
      </c>
      <c r="E220" s="247" t="s">
        <v>1308</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11"/>
        <v>0</v>
      </c>
      <c r="S220" s="243"/>
      <c r="T220" s="243">
        <f ca="1">+T221</f>
        <v>18192.5</v>
      </c>
      <c r="U220" s="242">
        <f t="shared" si="12"/>
        <v>1</v>
      </c>
      <c r="V220" s="343" t="str">
        <f>+VLOOKUP(A220,bd_lista!$A$3:$E$590,5,FALSE)</f>
        <v>Instituciones Descentralizadas</v>
      </c>
      <c r="W220" s="390" t="str">
        <f>+V220</f>
        <v>Instituciones Descentralizadas</v>
      </c>
      <c r="X220" s="242">
        <f>+VLOOKUP(A220,[3]Sheet1!$A$13:$D$744,4,FALSE)</f>
        <v>16</v>
      </c>
      <c r="Y220" s="242" t="str">
        <f>+VLOOKUP(X220,bd_lista!$A$3:$C$590,3,FALSE)</f>
        <v>Ministerio de Educación</v>
      </c>
      <c r="Z220" s="301">
        <f>+X220</f>
        <v>16</v>
      </c>
      <c r="AA220" s="329" t="str">
        <f>+Y220</f>
        <v>Ministerio de Educación</v>
      </c>
    </row>
    <row r="221" spans="1:27" ht="15" customHeight="1">
      <c r="A221" s="32">
        <v>295</v>
      </c>
      <c r="B221" s="396"/>
      <c r="C221" s="343" t="str">
        <f>+VLOOKUP(A221,bd_lista!$A$3:$C$590,3,FALSE)</f>
        <v>Univ. Indígena Bol. Comun. Intercult Prod. Casimiro Huanca</v>
      </c>
      <c r="D221" s="394"/>
      <c r="E221" s="343" t="s">
        <v>1309</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18192.5</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11"/>
        <v>18192.5</v>
      </c>
      <c r="S221" s="245">
        <f ca="1">+R220+R221</f>
        <v>18192.5</v>
      </c>
      <c r="T221" s="245">
        <f ca="1">+S221</f>
        <v>18192.5</v>
      </c>
      <c r="U221" s="244">
        <f t="shared" si="12"/>
        <v>2</v>
      </c>
      <c r="V221" s="343" t="str">
        <f>+VLOOKUP(A221,bd_lista!$A$3:$E$590,5,FALSE)</f>
        <v>Instituciones Descentralizadas</v>
      </c>
      <c r="W221" s="391"/>
      <c r="X221" s="242">
        <f>+VLOOKUP(A221,[3]Sheet1!$A$13:$D$744,4,FALSE)</f>
        <v>16</v>
      </c>
      <c r="Y221" s="242" t="str">
        <f>+VLOOKUP(X221,bd_lista!$A$3:$C$590,3,FALSE)</f>
        <v>Ministerio de Educación</v>
      </c>
      <c r="Z221" s="299"/>
      <c r="AA221" s="331"/>
    </row>
    <row r="222" spans="1:27" ht="15" customHeight="1">
      <c r="A222" s="252">
        <v>299</v>
      </c>
      <c r="B222" s="395">
        <f>+A222</f>
        <v>299</v>
      </c>
      <c r="C222" s="247" t="str">
        <f>+VLOOKUP(A222,bd_lista!$A$3:$C$590,3,FALSE)</f>
        <v>Servicio Departamental de Riego - La Paz</v>
      </c>
      <c r="D222" s="393" t="str">
        <f>+C222</f>
        <v>Servicio Departamental de Riego - La Paz</v>
      </c>
      <c r="E222" s="247" t="s">
        <v>1308</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ref="R222:R285" ca="1" si="13">+SUM(F222:Q222)</f>
        <v>0</v>
      </c>
      <c r="S222" s="243"/>
      <c r="T222" s="243">
        <f ca="1">+T223</f>
        <v>180</v>
      </c>
      <c r="U222" s="242">
        <f t="shared" ref="U222:U285" si="14">+IF(E222="Débitos",1,2)</f>
        <v>1</v>
      </c>
      <c r="V222" s="343" t="str">
        <f>+VLOOKUP(A222,bd_lista!$A$3:$E$590,5,FALSE)</f>
        <v>Instituciones Descentralizadas</v>
      </c>
      <c r="W222" s="390" t="str">
        <f>+V222</f>
        <v>Instituciones Descentralizadas</v>
      </c>
      <c r="X222" s="242">
        <f>+VLOOKUP(A222,[3]Sheet1!$A$13:$D$744,4,FALSE)</f>
        <v>86</v>
      </c>
      <c r="Y222" s="242" t="str">
        <f>+VLOOKUP(X222,bd_lista!$A$3:$C$590,3,FALSE)</f>
        <v>Ministerio de Medio Ambiente y Agua</v>
      </c>
      <c r="Z222" s="301">
        <f>+X222</f>
        <v>86</v>
      </c>
      <c r="AA222" s="302" t="str">
        <f>+Y222</f>
        <v>Ministerio de Medio Ambiente y Agua</v>
      </c>
    </row>
    <row r="223" spans="1:27" ht="15" customHeight="1">
      <c r="A223" s="32">
        <v>299</v>
      </c>
      <c r="B223" s="396"/>
      <c r="C223" s="343" t="str">
        <f>+VLOOKUP(A223,bd_lista!$A$3:$C$590,3,FALSE)</f>
        <v>Servicio Departamental de Riego - La Paz</v>
      </c>
      <c r="D223" s="394"/>
      <c r="E223" s="343" t="s">
        <v>1309</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180</v>
      </c>
      <c r="R223" s="245">
        <f t="shared" ca="1" si="13"/>
        <v>180</v>
      </c>
      <c r="S223" s="245">
        <f ca="1">+R222+R223</f>
        <v>180</v>
      </c>
      <c r="T223" s="245">
        <f ca="1">+S223</f>
        <v>180</v>
      </c>
      <c r="U223" s="244">
        <f t="shared" si="14"/>
        <v>2</v>
      </c>
      <c r="V223" s="343" t="str">
        <f>+VLOOKUP(A223,bd_lista!$A$3:$E$590,5,FALSE)</f>
        <v>Instituciones Descentralizadas</v>
      </c>
      <c r="W223" s="391"/>
      <c r="X223" s="242">
        <f>+VLOOKUP(A223,[3]Sheet1!$A$13:$D$744,4,FALSE)</f>
        <v>86</v>
      </c>
      <c r="Y223" s="242" t="str">
        <f>+VLOOKUP(X223,bd_lista!$A$3:$C$590,3,FALSE)</f>
        <v>Ministerio de Medio Ambiente y Agua</v>
      </c>
      <c r="Z223" s="299"/>
      <c r="AA223" s="300"/>
    </row>
    <row r="224" spans="1:27" ht="15" customHeight="1">
      <c r="A224" s="252">
        <v>292</v>
      </c>
      <c r="B224" s="395">
        <f>+A224</f>
        <v>292</v>
      </c>
      <c r="C224" s="247" t="str">
        <f>+VLOOKUP(A224,bd_lista!$A$3:$C$590,3,FALSE)</f>
        <v>Vías Bolivia</v>
      </c>
      <c r="D224" s="393" t="str">
        <f>+C224</f>
        <v>Vías Bolivia</v>
      </c>
      <c r="E224" s="247" t="s">
        <v>1308</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13"/>
        <v>0</v>
      </c>
      <c r="S224" s="243"/>
      <c r="T224" s="243">
        <f ca="1">+T225</f>
        <v>4588.33</v>
      </c>
      <c r="U224" s="242">
        <f t="shared" si="14"/>
        <v>1</v>
      </c>
      <c r="V224" s="343" t="str">
        <f>+VLOOKUP(A224,bd_lista!$A$3:$E$590,5,FALSE)</f>
        <v>Instituciones Descentralizadas</v>
      </c>
      <c r="W224" s="390" t="str">
        <f>+V224</f>
        <v>Instituciones Descentralizadas</v>
      </c>
      <c r="X224" s="242">
        <f>+VLOOKUP(A224,[3]Sheet1!$A$13:$D$744,4,FALSE)</f>
        <v>81</v>
      </c>
      <c r="Y224" s="242" t="str">
        <f>+VLOOKUP(X224,bd_lista!$A$3:$C$590,3,FALSE)</f>
        <v>Ministerio de Obras Públicas, Servicios y Vivienda</v>
      </c>
      <c r="Z224" s="301">
        <f>+X224</f>
        <v>81</v>
      </c>
      <c r="AA224" s="302" t="str">
        <f>+Y224</f>
        <v>Ministerio de Obras Públicas, Servicios y Vivienda</v>
      </c>
    </row>
    <row r="225" spans="1:27" ht="15" customHeight="1">
      <c r="A225" s="32">
        <v>292</v>
      </c>
      <c r="B225" s="396"/>
      <c r="C225" s="343" t="str">
        <f>+VLOOKUP(A225,bd_lista!$A$3:$C$590,3,FALSE)</f>
        <v>Vías Bolivia</v>
      </c>
      <c r="D225" s="394"/>
      <c r="E225" s="343" t="s">
        <v>1309</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4588.33</v>
      </c>
      <c r="R225" s="245">
        <f t="shared" ca="1" si="13"/>
        <v>4588.33</v>
      </c>
      <c r="S225" s="245">
        <f ca="1">+R224+R225</f>
        <v>4588.33</v>
      </c>
      <c r="T225" s="245">
        <f ca="1">+S225</f>
        <v>4588.33</v>
      </c>
      <c r="U225" s="244">
        <f t="shared" si="14"/>
        <v>2</v>
      </c>
      <c r="V225" s="343" t="str">
        <f>+VLOOKUP(A225,bd_lista!$A$3:$E$590,5,FALSE)</f>
        <v>Instituciones Descentralizadas</v>
      </c>
      <c r="W225" s="391"/>
      <c r="X225" s="242">
        <f>+VLOOKUP(A225,[3]Sheet1!$A$13:$D$744,4,FALSE)</f>
        <v>81</v>
      </c>
      <c r="Y225" s="242" t="str">
        <f>+VLOOKUP(X225,bd_lista!$A$3:$C$590,3,FALSE)</f>
        <v>Ministerio de Obras Públicas, Servicios y Vivienda</v>
      </c>
      <c r="Z225" s="299"/>
      <c r="AA225" s="300"/>
    </row>
    <row r="226" spans="1:27" ht="15" hidden="1" customHeight="1">
      <c r="A226" s="252">
        <v>288</v>
      </c>
      <c r="B226" s="395">
        <f>+A226</f>
        <v>288</v>
      </c>
      <c r="C226" s="247" t="str">
        <f>+VLOOKUP(A226,bd_lista!$A$3:$C$590,3,FALSE)</f>
        <v>Servicio Nacional de Riego</v>
      </c>
      <c r="D226" s="393" t="str">
        <f>+C226</f>
        <v>Servicio Nacional de Riego</v>
      </c>
      <c r="E226" s="247" t="s">
        <v>1308</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13"/>
        <v>0</v>
      </c>
      <c r="S226" s="243"/>
      <c r="T226" s="243">
        <f ca="1">+T227</f>
        <v>0</v>
      </c>
      <c r="U226" s="242">
        <f t="shared" si="14"/>
        <v>1</v>
      </c>
      <c r="V226" s="343" t="str">
        <f>+VLOOKUP(A226,bd_lista!$A$3:$E$590,5,FALSE)</f>
        <v>Instituciones Descentralizadas</v>
      </c>
      <c r="W226" s="390" t="str">
        <f>+V226</f>
        <v>Instituciones Descentralizadas</v>
      </c>
      <c r="X226" s="242">
        <f>+VLOOKUP(A226,[3]Sheet1!$A$13:$D$744,4,FALSE)</f>
        <v>86</v>
      </c>
      <c r="Y226" s="242" t="str">
        <f>+VLOOKUP(X226,bd_lista!$A$3:$C$590,3,FALSE)</f>
        <v>Ministerio de Medio Ambiente y Agua</v>
      </c>
      <c r="Z226" s="301">
        <f>+X226</f>
        <v>86</v>
      </c>
      <c r="AA226" s="329" t="str">
        <f>+Y226</f>
        <v>Ministerio de Medio Ambiente y Agua</v>
      </c>
    </row>
    <row r="227" spans="1:27" ht="15" hidden="1" customHeight="1">
      <c r="A227" s="32">
        <v>288</v>
      </c>
      <c r="B227" s="396"/>
      <c r="C227" s="343" t="str">
        <f>+VLOOKUP(A227,bd_lista!$A$3:$C$590,3,FALSE)</f>
        <v>Servicio Nacional de Riego</v>
      </c>
      <c r="D227" s="394"/>
      <c r="E227" s="343" t="s">
        <v>1309</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13"/>
        <v>0</v>
      </c>
      <c r="S227" s="245">
        <f ca="1">+R226+R227</f>
        <v>0</v>
      </c>
      <c r="T227" s="245">
        <f ca="1">+S227</f>
        <v>0</v>
      </c>
      <c r="U227" s="244">
        <f t="shared" si="14"/>
        <v>2</v>
      </c>
      <c r="V227" s="343" t="str">
        <f>+VLOOKUP(A227,bd_lista!$A$3:$E$590,5,FALSE)</f>
        <v>Instituciones Descentralizadas</v>
      </c>
      <c r="W227" s="391"/>
      <c r="X227" s="242">
        <f>+VLOOKUP(A227,[3]Sheet1!$A$13:$D$744,4,FALSE)</f>
        <v>86</v>
      </c>
      <c r="Y227" s="242" t="str">
        <f>+VLOOKUP(X227,bd_lista!$A$3:$C$590,3,FALSE)</f>
        <v>Ministerio de Medio Ambiente y Agua</v>
      </c>
      <c r="Z227" s="299"/>
      <c r="AA227" s="331"/>
    </row>
    <row r="228" spans="1:27" ht="15" customHeight="1">
      <c r="A228" s="252">
        <v>290</v>
      </c>
      <c r="B228" s="395">
        <f>+A228</f>
        <v>290</v>
      </c>
      <c r="C228" s="247" t="str">
        <f>+VLOOKUP(A228,bd_lista!$A$3:$C$590,3,FALSE)</f>
        <v>Servicio de Impuestos Nacionales</v>
      </c>
      <c r="D228" s="393" t="str">
        <f>+C228</f>
        <v>Servicio de Impuestos Nacionales</v>
      </c>
      <c r="E228" s="247" t="s">
        <v>1308</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13"/>
        <v>0</v>
      </c>
      <c r="S228" s="243"/>
      <c r="T228" s="243">
        <f ca="1">+T229</f>
        <v>17890.689999999999</v>
      </c>
      <c r="U228" s="242">
        <f t="shared" si="14"/>
        <v>1</v>
      </c>
      <c r="V228" s="343" t="str">
        <f>+VLOOKUP(A228,bd_lista!$A$3:$E$590,5,FALSE)</f>
        <v>Instituciones Descentralizadas</v>
      </c>
      <c r="W228" s="390" t="str">
        <f>+V228</f>
        <v>Instituciones Descentralizadas</v>
      </c>
      <c r="X228" s="242">
        <f>+VLOOKUP(A228,[3]Sheet1!$A$13:$D$744,4,FALSE)</f>
        <v>35</v>
      </c>
      <c r="Y228" s="242" t="str">
        <f>+VLOOKUP(X228,bd_lista!$A$3:$C$590,3,FALSE)</f>
        <v>Ministerio de Economía y Finanzas Públicas</v>
      </c>
      <c r="Z228" s="301">
        <f>+X228</f>
        <v>35</v>
      </c>
      <c r="AA228" s="328" t="str">
        <f>+Y228</f>
        <v>Ministerio de Economía y Finanzas Públicas</v>
      </c>
    </row>
    <row r="229" spans="1:27" ht="15" customHeight="1">
      <c r="A229" s="32">
        <v>290</v>
      </c>
      <c r="B229" s="396"/>
      <c r="C229" s="343" t="str">
        <f>+VLOOKUP(A229,bd_lista!$A$3:$C$590,3,FALSE)</f>
        <v>Servicio de Impuestos Nacionales</v>
      </c>
      <c r="D229" s="394"/>
      <c r="E229" s="343" t="s">
        <v>1309</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17890.689999999999</v>
      </c>
      <c r="R229" s="245">
        <f t="shared" ca="1" si="13"/>
        <v>17890.689999999999</v>
      </c>
      <c r="S229" s="245">
        <f ca="1">+R228+R229</f>
        <v>17890.689999999999</v>
      </c>
      <c r="T229" s="245">
        <f ca="1">+S229</f>
        <v>17890.689999999999</v>
      </c>
      <c r="U229" s="244">
        <f t="shared" si="14"/>
        <v>2</v>
      </c>
      <c r="V229" s="343" t="str">
        <f>+VLOOKUP(A229,bd_lista!$A$3:$E$590,5,FALSE)</f>
        <v>Instituciones Descentralizadas</v>
      </c>
      <c r="W229" s="391"/>
      <c r="X229" s="242">
        <f>+VLOOKUP(A229,[3]Sheet1!$A$13:$D$744,4,FALSE)</f>
        <v>35</v>
      </c>
      <c r="Y229" s="242" t="str">
        <f>+VLOOKUP(X229,bd_lista!$A$3:$C$590,3,FALSE)</f>
        <v>Ministerio de Economía y Finanzas Públicas</v>
      </c>
      <c r="Z229" s="299"/>
      <c r="AA229" s="330"/>
    </row>
    <row r="230" spans="1:27" ht="15" hidden="1" customHeight="1">
      <c r="A230" s="252">
        <v>301</v>
      </c>
      <c r="B230" s="395">
        <f>+A230</f>
        <v>301</v>
      </c>
      <c r="C230" s="247" t="str">
        <f>+VLOOKUP(A230,bd_lista!$A$3:$C$590,3,FALSE)</f>
        <v>Servicio Departamental de Riego - Oruro</v>
      </c>
      <c r="D230" s="393" t="str">
        <f>+C230</f>
        <v>Servicio Departamental de Riego - Oruro</v>
      </c>
      <c r="E230" s="247" t="s">
        <v>1308</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13"/>
        <v>0</v>
      </c>
      <c r="S230" s="243"/>
      <c r="T230" s="243">
        <f ca="1">+T231</f>
        <v>0</v>
      </c>
      <c r="U230" s="242">
        <f t="shared" si="14"/>
        <v>1</v>
      </c>
      <c r="V230" s="343" t="str">
        <f>+VLOOKUP(A230,bd_lista!$A$3:$E$590,5,FALSE)</f>
        <v>Instituciones Descentralizadas</v>
      </c>
      <c r="W230" s="390" t="str">
        <f>+V230</f>
        <v>Instituciones Descentralizadas</v>
      </c>
      <c r="X230" s="242">
        <f>+VLOOKUP(A230,[3]Sheet1!$A$13:$D$744,4,FALSE)</f>
        <v>86</v>
      </c>
      <c r="Y230" s="242" t="str">
        <f>+VLOOKUP(X230,bd_lista!$A$3:$C$590,3,FALSE)</f>
        <v>Ministerio de Medio Ambiente y Agua</v>
      </c>
      <c r="Z230" s="301">
        <f>+X230</f>
        <v>86</v>
      </c>
      <c r="AA230" s="329" t="str">
        <f>+Y230</f>
        <v>Ministerio de Medio Ambiente y Agua</v>
      </c>
    </row>
    <row r="231" spans="1:27" ht="15" hidden="1" customHeight="1">
      <c r="A231" s="32">
        <v>301</v>
      </c>
      <c r="B231" s="396"/>
      <c r="C231" s="343" t="str">
        <f>+VLOOKUP(A231,bd_lista!$A$3:$C$590,3,FALSE)</f>
        <v>Servicio Departamental de Riego - Oruro</v>
      </c>
      <c r="D231" s="394"/>
      <c r="E231" s="343" t="s">
        <v>1309</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13"/>
        <v>0</v>
      </c>
      <c r="S231" s="245">
        <f ca="1">+R230+R231</f>
        <v>0</v>
      </c>
      <c r="T231" s="245">
        <f ca="1">+S231</f>
        <v>0</v>
      </c>
      <c r="U231" s="244">
        <f t="shared" si="14"/>
        <v>2</v>
      </c>
      <c r="V231" s="343" t="str">
        <f>+VLOOKUP(A231,bd_lista!$A$3:$E$590,5,FALSE)</f>
        <v>Instituciones Descentralizadas</v>
      </c>
      <c r="W231" s="391"/>
      <c r="X231" s="242">
        <f>+VLOOKUP(A231,[3]Sheet1!$A$13:$D$744,4,FALSE)</f>
        <v>86</v>
      </c>
      <c r="Y231" s="242" t="str">
        <f>+VLOOKUP(X231,bd_lista!$A$3:$C$590,3,FALSE)</f>
        <v>Ministerio de Medio Ambiente y Agua</v>
      </c>
      <c r="Z231" s="299"/>
      <c r="AA231" s="331"/>
    </row>
    <row r="232" spans="1:27" customFormat="1" ht="15" customHeight="1">
      <c r="A232" s="252">
        <v>302</v>
      </c>
      <c r="B232" s="395">
        <f>+A232</f>
        <v>302</v>
      </c>
      <c r="C232" s="247" t="str">
        <f>+VLOOKUP(A232,bd_lista!$A$3:$C$590,3,FALSE)</f>
        <v>Servicio Departamental de Riego - Potosí</v>
      </c>
      <c r="D232" s="393" t="str">
        <f>+C232</f>
        <v>Servicio Departamental de Riego - Potosí</v>
      </c>
      <c r="E232" s="247" t="s">
        <v>1308</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13"/>
        <v>0</v>
      </c>
      <c r="S232" s="243"/>
      <c r="T232" s="243">
        <f ca="1">+T233</f>
        <v>1068715</v>
      </c>
      <c r="U232" s="242">
        <f t="shared" si="14"/>
        <v>1</v>
      </c>
      <c r="V232" s="343" t="str">
        <f>+VLOOKUP(A232,bd_lista!$A$3:$E$590,5,FALSE)</f>
        <v>Instituciones Descentralizadas</v>
      </c>
      <c r="W232" s="390" t="str">
        <f>+V232</f>
        <v>Instituciones Descentralizadas</v>
      </c>
      <c r="X232" s="242">
        <f>+VLOOKUP(A232,[3]Sheet1!$A$13:$D$744,4,FALSE)</f>
        <v>86</v>
      </c>
      <c r="Y232" s="242" t="str">
        <f>+VLOOKUP(X232,bd_lista!$A$3:$C$590,3,FALSE)</f>
        <v>Ministerio de Medio Ambiente y Agua</v>
      </c>
      <c r="Z232" s="301">
        <f>+X232</f>
        <v>86</v>
      </c>
      <c r="AA232" s="302" t="str">
        <f>+Y232</f>
        <v>Ministerio de Medio Ambiente y Agua</v>
      </c>
    </row>
    <row r="233" spans="1:27" customFormat="1" ht="15" customHeight="1">
      <c r="A233" s="32">
        <v>302</v>
      </c>
      <c r="B233" s="396"/>
      <c r="C233" s="343" t="str">
        <f>+VLOOKUP(A233,bd_lista!$A$3:$C$590,3,FALSE)</f>
        <v>Servicio Departamental de Riego - Potosí</v>
      </c>
      <c r="D233" s="394"/>
      <c r="E233" s="343" t="s">
        <v>1309</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1435</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1067280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13"/>
        <v>1068715</v>
      </c>
      <c r="S233" s="245">
        <f ca="1">+R232+R233</f>
        <v>1068715</v>
      </c>
      <c r="T233" s="245">
        <f ca="1">+S233</f>
        <v>1068715</v>
      </c>
      <c r="U233" s="244">
        <f t="shared" si="14"/>
        <v>2</v>
      </c>
      <c r="V233" s="343" t="str">
        <f>+VLOOKUP(A233,bd_lista!$A$3:$E$590,5,FALSE)</f>
        <v>Instituciones Descentralizadas</v>
      </c>
      <c r="W233" s="391"/>
      <c r="X233" s="242">
        <f>+VLOOKUP(A233,[3]Sheet1!$A$13:$D$744,4,FALSE)</f>
        <v>86</v>
      </c>
      <c r="Y233" s="242" t="str">
        <f>+VLOOKUP(X233,bd_lista!$A$3:$C$590,3,FALSE)</f>
        <v>Ministerio de Medio Ambiente y Agua</v>
      </c>
      <c r="Z233" s="299"/>
      <c r="AA233" s="300"/>
    </row>
    <row r="234" spans="1:27" ht="16.5" hidden="1" customHeight="1">
      <c r="A234" s="32">
        <v>245</v>
      </c>
      <c r="B234" s="395">
        <f>+A234</f>
        <v>245</v>
      </c>
      <c r="C234" s="247" t="str">
        <f>+VLOOKUP(A234,bd_lista!$A$3:$C$590,3,FALSE)</f>
        <v>Servicio Geodésico de Mapas</v>
      </c>
      <c r="D234" s="393" t="str">
        <f>+C234</f>
        <v>Servicio Geodésico de Mapas</v>
      </c>
      <c r="E234" s="247" t="s">
        <v>1308</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13"/>
        <v>0</v>
      </c>
      <c r="S234" s="243"/>
      <c r="T234" s="243">
        <f ca="1">+T235</f>
        <v>0</v>
      </c>
      <c r="U234" s="242">
        <f t="shared" si="14"/>
        <v>1</v>
      </c>
      <c r="V234" s="343" t="str">
        <f>+VLOOKUP(A234,bd_lista!$A$3:$E$590,5,FALSE)</f>
        <v>Instituciones Descentralizadas</v>
      </c>
      <c r="W234" s="390" t="str">
        <f>+V234</f>
        <v>Instituciones Descentralizadas</v>
      </c>
      <c r="X234" s="242">
        <f>+VLOOKUP(A234,[3]Sheet1!$A$13:$D$744,4,FALSE)</f>
        <v>20</v>
      </c>
      <c r="Y234" s="242" t="str">
        <f>+VLOOKUP(X234,bd_lista!$A$3:$C$590,3,FALSE)</f>
        <v>Ministerio de Defensa</v>
      </c>
      <c r="Z234" s="301">
        <f>+X234</f>
        <v>20</v>
      </c>
      <c r="AA234" s="302" t="str">
        <f>+Y234</f>
        <v>Ministerio de Defensa</v>
      </c>
    </row>
    <row r="235" spans="1:27" ht="15" hidden="1" customHeight="1">
      <c r="A235" s="32">
        <v>245</v>
      </c>
      <c r="B235" s="396"/>
      <c r="C235" s="343" t="str">
        <f>+VLOOKUP(A235,bd_lista!$A$3:$C$590,3,FALSE)</f>
        <v>Servicio Geodésico de Mapas</v>
      </c>
      <c r="D235" s="394"/>
      <c r="E235" s="343" t="s">
        <v>1309</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13"/>
        <v>0</v>
      </c>
      <c r="S235" s="245">
        <f ca="1">+R234+R235</f>
        <v>0</v>
      </c>
      <c r="T235" s="245">
        <f ca="1">+S235</f>
        <v>0</v>
      </c>
      <c r="U235" s="244">
        <f t="shared" si="14"/>
        <v>2</v>
      </c>
      <c r="V235" s="343" t="str">
        <f>+VLOOKUP(A235,bd_lista!$A$3:$E$590,5,FALSE)</f>
        <v>Instituciones Descentralizadas</v>
      </c>
      <c r="W235" s="391"/>
      <c r="X235" s="242">
        <f>+VLOOKUP(A235,[3]Sheet1!$A$13:$D$744,4,FALSE)</f>
        <v>20</v>
      </c>
      <c r="Y235" s="242" t="str">
        <f>+VLOOKUP(X235,bd_lista!$A$3:$C$590,3,FALSE)</f>
        <v>Ministerio de Defensa</v>
      </c>
      <c r="Z235" s="299"/>
      <c r="AA235" s="300"/>
    </row>
    <row r="236" spans="1:27" ht="15" hidden="1" customHeight="1">
      <c r="A236" s="252">
        <v>296</v>
      </c>
      <c r="B236" s="395">
        <f>+A236</f>
        <v>296</v>
      </c>
      <c r="C236" s="247" t="str">
        <f>+VLOOKUP(A236,bd_lista!$A$3:$C$590,3,FALSE)</f>
        <v>Univ. Indígena Bol. Comun. Intercult Prod. Apiaguaiki Tupa</v>
      </c>
      <c r="D236" s="393" t="str">
        <f>+C236</f>
        <v>Univ. Indígena Bol. Comun. Intercult Prod. Apiaguaiki Tupa</v>
      </c>
      <c r="E236" s="247" t="s">
        <v>1308</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13"/>
        <v>0</v>
      </c>
      <c r="S236" s="243"/>
      <c r="T236" s="243">
        <f ca="1">+T237</f>
        <v>0</v>
      </c>
      <c r="U236" s="242">
        <f t="shared" si="14"/>
        <v>1</v>
      </c>
      <c r="V236" s="343" t="str">
        <f>+VLOOKUP(A236,bd_lista!$A$3:$E$590,5,FALSE)</f>
        <v>Instituciones Descentralizadas</v>
      </c>
      <c r="W236" s="390" t="str">
        <f>+V236</f>
        <v>Instituciones Descentralizadas</v>
      </c>
      <c r="X236" s="242">
        <f>+VLOOKUP(A236,[3]Sheet1!$A$13:$D$744,4,FALSE)</f>
        <v>16</v>
      </c>
      <c r="Y236" s="242" t="str">
        <f>+VLOOKUP(X236,bd_lista!$A$3:$C$590,3,FALSE)</f>
        <v>Ministerio de Educación</v>
      </c>
      <c r="Z236" s="301">
        <f>+X236</f>
        <v>16</v>
      </c>
      <c r="AA236" s="328" t="str">
        <f>+Y236</f>
        <v>Ministerio de Educación</v>
      </c>
    </row>
    <row r="237" spans="1:27" ht="15" hidden="1" customHeight="1">
      <c r="A237" s="32">
        <v>296</v>
      </c>
      <c r="B237" s="396"/>
      <c r="C237" s="343" t="str">
        <f>+VLOOKUP(A237,bd_lista!$A$3:$C$590,3,FALSE)</f>
        <v>Univ. Indígena Bol. Comun. Intercult Prod. Apiaguaiki Tupa</v>
      </c>
      <c r="D237" s="394"/>
      <c r="E237" s="343" t="s">
        <v>1309</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13"/>
        <v>0</v>
      </c>
      <c r="S237" s="245">
        <f ca="1">+R236+R237</f>
        <v>0</v>
      </c>
      <c r="T237" s="245">
        <f ca="1">+S237</f>
        <v>0</v>
      </c>
      <c r="U237" s="244">
        <f t="shared" si="14"/>
        <v>2</v>
      </c>
      <c r="V237" s="343" t="str">
        <f>+VLOOKUP(A237,bd_lista!$A$3:$E$590,5,FALSE)</f>
        <v>Instituciones Descentralizadas</v>
      </c>
      <c r="W237" s="391"/>
      <c r="X237" s="242">
        <f>+VLOOKUP(A237,[3]Sheet1!$A$13:$D$744,4,FALSE)</f>
        <v>16</v>
      </c>
      <c r="Y237" s="242" t="str">
        <f>+VLOOKUP(X237,bd_lista!$A$3:$C$590,3,FALSE)</f>
        <v>Ministerio de Educación</v>
      </c>
      <c r="Z237" s="299"/>
      <c r="AA237" s="330"/>
    </row>
    <row r="238" spans="1:27" ht="15" customHeight="1">
      <c r="A238" s="252">
        <v>309</v>
      </c>
      <c r="B238" s="395">
        <f>+A238</f>
        <v>309</v>
      </c>
      <c r="C238" s="247" t="str">
        <f>+VLOOKUP(A238,bd_lista!$A$3:$C$590,3,FALSE)</f>
        <v>Autoridad de Fiscalización del Juego</v>
      </c>
      <c r="D238" s="393" t="str">
        <f>+C238</f>
        <v>Autoridad de Fiscalización del Juego</v>
      </c>
      <c r="E238" s="247" t="s">
        <v>1308</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13"/>
        <v>0</v>
      </c>
      <c r="S238" s="243"/>
      <c r="T238" s="243">
        <f ca="1">+T239</f>
        <v>4913.369999999999</v>
      </c>
      <c r="U238" s="242">
        <f t="shared" si="14"/>
        <v>1</v>
      </c>
      <c r="V238" s="343" t="str">
        <f>+VLOOKUP(A238,bd_lista!$A$3:$E$590,5,FALSE)</f>
        <v>Instituciones Descentralizadas</v>
      </c>
      <c r="W238" s="390" t="str">
        <f>+V238</f>
        <v>Instituciones Descentralizadas</v>
      </c>
      <c r="X238" s="242">
        <f>+VLOOKUP(A238,[3]Sheet1!$A$13:$D$744,4,FALSE)</f>
        <v>35</v>
      </c>
      <c r="Y238" s="242" t="str">
        <f>+VLOOKUP(X238,bd_lista!$A$3:$C$590,3,FALSE)</f>
        <v>Ministerio de Economía y Finanzas Públicas</v>
      </c>
      <c r="Z238" s="301">
        <f>+X238</f>
        <v>35</v>
      </c>
      <c r="AA238" s="329" t="str">
        <f>+Y238</f>
        <v>Ministerio de Economía y Finanzas Públicas</v>
      </c>
    </row>
    <row r="239" spans="1:27" ht="15" customHeight="1">
      <c r="A239" s="32">
        <v>309</v>
      </c>
      <c r="B239" s="396"/>
      <c r="C239" s="343" t="str">
        <f>+VLOOKUP(A239,bd_lista!$A$3:$C$590,3,FALSE)</f>
        <v>Autoridad de Fiscalización del Juego</v>
      </c>
      <c r="D239" s="394"/>
      <c r="E239" s="343" t="s">
        <v>1309</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4913.369999999999</v>
      </c>
      <c r="R239" s="245">
        <f t="shared" ca="1" si="13"/>
        <v>4913.369999999999</v>
      </c>
      <c r="S239" s="245">
        <f ca="1">+R238+R239</f>
        <v>4913.369999999999</v>
      </c>
      <c r="T239" s="245">
        <f ca="1">+S239</f>
        <v>4913.369999999999</v>
      </c>
      <c r="U239" s="244">
        <f t="shared" si="14"/>
        <v>2</v>
      </c>
      <c r="V239" s="343" t="str">
        <f>+VLOOKUP(A239,bd_lista!$A$3:$E$590,5,FALSE)</f>
        <v>Instituciones Descentralizadas</v>
      </c>
      <c r="W239" s="391"/>
      <c r="X239" s="242">
        <f>+VLOOKUP(A239,[3]Sheet1!$A$13:$D$744,4,FALSE)</f>
        <v>35</v>
      </c>
      <c r="Y239" s="242" t="str">
        <f>+VLOOKUP(X239,bd_lista!$A$3:$C$590,3,FALSE)</f>
        <v>Ministerio de Economía y Finanzas Públicas</v>
      </c>
      <c r="Z239" s="299"/>
      <c r="AA239" s="331"/>
    </row>
    <row r="240" spans="1:27" customFormat="1" ht="15" hidden="1" customHeight="1">
      <c r="A240" s="252">
        <v>346</v>
      </c>
      <c r="B240" s="395">
        <f>+A240</f>
        <v>346</v>
      </c>
      <c r="C240" s="247" t="str">
        <f>+VLOOKUP(A240,bd_lista!$A$3:$C$590,3,FALSE)</f>
        <v>Unidad de Investigaciones Financieras</v>
      </c>
      <c r="D240" s="393" t="str">
        <f>+C240</f>
        <v>Unidad de Investigaciones Financieras</v>
      </c>
      <c r="E240" s="247" t="s">
        <v>1308</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13"/>
        <v>0</v>
      </c>
      <c r="S240" s="243"/>
      <c r="T240" s="243">
        <f ca="1">+T241</f>
        <v>0</v>
      </c>
      <c r="U240" s="242">
        <f t="shared" si="14"/>
        <v>1</v>
      </c>
      <c r="V240" s="343" t="str">
        <f>+VLOOKUP(A240,bd_lista!$A$3:$E$590,5,FALSE)</f>
        <v>Instituciones Descentralizadas</v>
      </c>
      <c r="W240" s="390" t="str">
        <f>+V240</f>
        <v>Instituciones Descentralizadas</v>
      </c>
      <c r="X240" s="242">
        <f>+VLOOKUP(A240,[3]Sheet1!$A$13:$D$744,4,FALSE)</f>
        <v>35</v>
      </c>
      <c r="Y240" s="242" t="str">
        <f>+VLOOKUP(X240,bd_lista!$A$3:$C$590,3,FALSE)</f>
        <v>Ministerio de Economía y Finanzas Públicas</v>
      </c>
      <c r="Z240" s="301">
        <f>+X240</f>
        <v>35</v>
      </c>
      <c r="AA240" s="329" t="str">
        <f>+Y240</f>
        <v>Ministerio de Economía y Finanzas Públicas</v>
      </c>
    </row>
    <row r="241" spans="1:27" customFormat="1" ht="15" hidden="1" customHeight="1">
      <c r="A241" s="32">
        <v>346</v>
      </c>
      <c r="B241" s="396"/>
      <c r="C241" s="343" t="str">
        <f>+VLOOKUP(A241,bd_lista!$A$3:$C$590,3,FALSE)</f>
        <v>Unidad de Investigaciones Financieras</v>
      </c>
      <c r="D241" s="394"/>
      <c r="E241" s="343" t="s">
        <v>1309</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13"/>
        <v>0</v>
      </c>
      <c r="S241" s="245">
        <f ca="1">+R240+R241</f>
        <v>0</v>
      </c>
      <c r="T241" s="245">
        <f ca="1">+S241</f>
        <v>0</v>
      </c>
      <c r="U241" s="244">
        <f t="shared" si="14"/>
        <v>2</v>
      </c>
      <c r="V241" s="343" t="str">
        <f>+VLOOKUP(A241,bd_lista!$A$3:$E$590,5,FALSE)</f>
        <v>Instituciones Descentralizadas</v>
      </c>
      <c r="W241" s="391"/>
      <c r="X241" s="242">
        <f>+VLOOKUP(A241,[3]Sheet1!$A$13:$D$744,4,FALSE)</f>
        <v>35</v>
      </c>
      <c r="Y241" s="242" t="str">
        <f>+VLOOKUP(X241,bd_lista!$A$3:$C$590,3,FALSE)</f>
        <v>Ministerio de Economía y Finanzas Públicas</v>
      </c>
      <c r="Z241" s="299"/>
      <c r="AA241" s="331"/>
    </row>
    <row r="242" spans="1:27" ht="15" customHeight="1">
      <c r="A242" s="32">
        <v>294</v>
      </c>
      <c r="B242" s="395">
        <f>+A242</f>
        <v>294</v>
      </c>
      <c r="C242" s="247" t="str">
        <f>+VLOOKUP(A242,bd_lista!$A$3:$C$590,3,FALSE)</f>
        <v>Univ. Indígena Bol. Comun. Intercultl Prod. Tupak Katari</v>
      </c>
      <c r="D242" s="393" t="str">
        <f>+C242</f>
        <v>Univ. Indígena Bol. Comun. Intercultl Prod. Tupak Katari</v>
      </c>
      <c r="E242" s="247" t="s">
        <v>1308</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13"/>
        <v>0</v>
      </c>
      <c r="S242" s="243"/>
      <c r="T242" s="243">
        <f ca="1">+T243</f>
        <v>343721.53</v>
      </c>
      <c r="U242" s="242">
        <f t="shared" si="14"/>
        <v>1</v>
      </c>
      <c r="V242" s="343" t="str">
        <f>+VLOOKUP(A242,bd_lista!$A$3:$E$590,5,FALSE)</f>
        <v>Instituciones Descentralizadas</v>
      </c>
      <c r="W242" s="390" t="str">
        <f>+V242</f>
        <v>Instituciones Descentralizadas</v>
      </c>
      <c r="X242" s="242">
        <f>+VLOOKUP(A242,[3]Sheet1!$A$13:$D$744,4,FALSE)</f>
        <v>16</v>
      </c>
      <c r="Y242" s="242" t="str">
        <f>+VLOOKUP(X242,bd_lista!$A$3:$C$590,3,FALSE)</f>
        <v>Ministerio de Educación</v>
      </c>
      <c r="Z242" s="301">
        <f>+X242</f>
        <v>16</v>
      </c>
      <c r="AA242" s="329" t="str">
        <f>+Y242</f>
        <v>Ministerio de Educación</v>
      </c>
    </row>
    <row r="243" spans="1:27" ht="15" customHeight="1">
      <c r="A243" s="32">
        <v>294</v>
      </c>
      <c r="B243" s="396"/>
      <c r="C243" s="343" t="str">
        <f>+VLOOKUP(A243,bd_lista!$A$3:$C$590,3,FALSE)</f>
        <v>Univ. Indígena Bol. Comun. Intercultl Prod. Tupak Katari</v>
      </c>
      <c r="D243" s="394"/>
      <c r="E243" s="343" t="s">
        <v>1309</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327789</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12659.39</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3273.14</v>
      </c>
      <c r="R243" s="245">
        <f t="shared" ca="1" si="13"/>
        <v>343721.53</v>
      </c>
      <c r="S243" s="245">
        <f ca="1">+R242+R243</f>
        <v>343721.53</v>
      </c>
      <c r="T243" s="245">
        <f ca="1">+S243</f>
        <v>343721.53</v>
      </c>
      <c r="U243" s="244">
        <f t="shared" si="14"/>
        <v>2</v>
      </c>
      <c r="V243" s="343" t="str">
        <f>+VLOOKUP(A243,bd_lista!$A$3:$E$590,5,FALSE)</f>
        <v>Instituciones Descentralizadas</v>
      </c>
      <c r="W243" s="391"/>
      <c r="X243" s="242">
        <f>+VLOOKUP(A243,[3]Sheet1!$A$13:$D$744,4,FALSE)</f>
        <v>16</v>
      </c>
      <c r="Y243" s="242" t="str">
        <f>+VLOOKUP(X243,bd_lista!$A$3:$C$590,3,FALSE)</f>
        <v>Ministerio de Educación</v>
      </c>
      <c r="Z243" s="299"/>
      <c r="AA243" s="331"/>
    </row>
    <row r="244" spans="1:27" ht="15" customHeight="1">
      <c r="A244" s="252">
        <v>310</v>
      </c>
      <c r="B244" s="395">
        <f>+A244</f>
        <v>310</v>
      </c>
      <c r="C244" s="247" t="str">
        <f>+VLOOKUP(A244,bd_lista!$A$3:$C$590,3,FALSE)</f>
        <v>Autoridad de Regulación y Fiscalización de Telecomunicaciones y Transportes</v>
      </c>
      <c r="D244" s="393" t="str">
        <f>+C244</f>
        <v>Autoridad de Regulación y Fiscalización de Telecomunicaciones y Transportes</v>
      </c>
      <c r="E244" s="247" t="s">
        <v>1308</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1">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13"/>
        <v>0</v>
      </c>
      <c r="S244" s="243"/>
      <c r="T244" s="243">
        <f ca="1">+T245</f>
        <v>4771281.8</v>
      </c>
      <c r="U244" s="242">
        <f t="shared" si="14"/>
        <v>1</v>
      </c>
      <c r="V244" s="343" t="str">
        <f>+VLOOKUP(A244,bd_lista!$A$3:$E$590,5,FALSE)</f>
        <v>Instituciones Descentralizadas</v>
      </c>
      <c r="W244" s="390" t="str">
        <f>+V244</f>
        <v>Instituciones Descentralizadas</v>
      </c>
      <c r="X244" s="242">
        <f>+VLOOKUP(A244,[3]Sheet1!$A$13:$D$744,4,FALSE)</f>
        <v>81</v>
      </c>
      <c r="Y244" s="242" t="str">
        <f>+VLOOKUP(X244,bd_lista!$A$3:$C$590,3,FALSE)</f>
        <v>Ministerio de Obras Públicas, Servicios y Vivienda</v>
      </c>
      <c r="Z244" s="301">
        <f>+X244</f>
        <v>81</v>
      </c>
      <c r="AA244" s="302" t="str">
        <f>+Y244</f>
        <v>Ministerio de Obras Públicas, Servicios y Vivienda</v>
      </c>
    </row>
    <row r="245" spans="1:27" ht="15" customHeight="1">
      <c r="A245" s="32">
        <v>310</v>
      </c>
      <c r="B245" s="396"/>
      <c r="C245" s="343" t="str">
        <f>+VLOOKUP(A245,bd_lista!$A$3:$C$590,3,FALSE)</f>
        <v>Autoridad de Regulación y Fiscalización de Telecomunicaciones y Transportes</v>
      </c>
      <c r="D245" s="394"/>
      <c r="E245" s="343" t="s">
        <v>1309</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4584958.18</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186323.62</v>
      </c>
      <c r="R245" s="245">
        <f t="shared" ca="1" si="13"/>
        <v>4771281.8</v>
      </c>
      <c r="S245" s="245">
        <f ca="1">+R244+R245</f>
        <v>4771281.8</v>
      </c>
      <c r="T245" s="245">
        <f ca="1">+S245</f>
        <v>4771281.8</v>
      </c>
      <c r="U245" s="244">
        <f t="shared" si="14"/>
        <v>2</v>
      </c>
      <c r="V245" s="343" t="str">
        <f>+VLOOKUP(A245,bd_lista!$A$3:$E$590,5,FALSE)</f>
        <v>Instituciones Descentralizadas</v>
      </c>
      <c r="W245" s="391"/>
      <c r="X245" s="242">
        <f>+VLOOKUP(A245,[3]Sheet1!$A$13:$D$744,4,FALSE)</f>
        <v>81</v>
      </c>
      <c r="Y245" s="242" t="str">
        <f>+VLOOKUP(X245,bd_lista!$A$3:$C$590,3,FALSE)</f>
        <v>Ministerio de Obras Públicas, Servicios y Vivienda</v>
      </c>
      <c r="Z245" s="299"/>
      <c r="AA245" s="300"/>
    </row>
    <row r="246" spans="1:27" customFormat="1" ht="15" customHeight="1">
      <c r="A246" s="252">
        <v>311</v>
      </c>
      <c r="B246" s="395">
        <f>+A246</f>
        <v>311</v>
      </c>
      <c r="C246" s="247" t="str">
        <f>+VLOOKUP(A246,bd_lista!$A$3:$C$590,3,FALSE)</f>
        <v>Autoridad de Fisc y Ctrol Soc de Agua Potable Saneam.Básico</v>
      </c>
      <c r="D246" s="393" t="str">
        <f>+C246</f>
        <v>Autoridad de Fisc y Ctrol Soc de Agua Potable Saneam.Básico</v>
      </c>
      <c r="E246" s="247" t="s">
        <v>1308</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13"/>
        <v>0</v>
      </c>
      <c r="S246" s="243"/>
      <c r="T246" s="243">
        <f ca="1">+T247</f>
        <v>2633.24</v>
      </c>
      <c r="U246" s="242">
        <f t="shared" si="14"/>
        <v>1</v>
      </c>
      <c r="V246" s="343" t="str">
        <f>+VLOOKUP(A246,bd_lista!$A$3:$E$590,5,FALSE)</f>
        <v>Instituciones Descentralizadas</v>
      </c>
      <c r="W246" s="390" t="str">
        <f>+V246</f>
        <v>Instituciones Descentralizadas</v>
      </c>
      <c r="X246" s="242">
        <f>+VLOOKUP(A246,[3]Sheet1!$A$13:$D$744,4,FALSE)</f>
        <v>86</v>
      </c>
      <c r="Y246" s="242" t="str">
        <f>+VLOOKUP(X246,bd_lista!$A$3:$C$590,3,FALSE)</f>
        <v>Ministerio de Medio Ambiente y Agua</v>
      </c>
      <c r="Z246" s="301">
        <f>+X246</f>
        <v>86</v>
      </c>
      <c r="AA246" s="302" t="str">
        <f>+Y246</f>
        <v>Ministerio de Medio Ambiente y Agua</v>
      </c>
    </row>
    <row r="247" spans="1:27" customFormat="1" ht="15" customHeight="1">
      <c r="A247" s="32">
        <v>311</v>
      </c>
      <c r="B247" s="396"/>
      <c r="C247" s="343" t="str">
        <f>+VLOOKUP(A247,bd_lista!$A$3:$C$590,3,FALSE)</f>
        <v>Autoridad de Fisc y Ctrol Soc de Agua Potable Saneam.Básico</v>
      </c>
      <c r="D247" s="394"/>
      <c r="E247" s="343" t="s">
        <v>1309</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2633.24</v>
      </c>
      <c r="R247" s="245">
        <f t="shared" ca="1" si="13"/>
        <v>2633.24</v>
      </c>
      <c r="S247" s="245">
        <f ca="1">+R246+R247</f>
        <v>2633.24</v>
      </c>
      <c r="T247" s="245">
        <f ca="1">+S247</f>
        <v>2633.24</v>
      </c>
      <c r="U247" s="244">
        <f t="shared" si="14"/>
        <v>2</v>
      </c>
      <c r="V247" s="343" t="str">
        <f>+VLOOKUP(A247,bd_lista!$A$3:$E$590,5,FALSE)</f>
        <v>Instituciones Descentralizadas</v>
      </c>
      <c r="W247" s="391"/>
      <c r="X247" s="242">
        <f>+VLOOKUP(A247,[3]Sheet1!$A$13:$D$744,4,FALSE)</f>
        <v>86</v>
      </c>
      <c r="Y247" s="242" t="str">
        <f>+VLOOKUP(X247,bd_lista!$A$3:$C$590,3,FALSE)</f>
        <v>Ministerio de Medio Ambiente y Agua</v>
      </c>
      <c r="Z247" s="299"/>
      <c r="AA247" s="300"/>
    </row>
    <row r="248" spans="1:27" ht="15" customHeight="1">
      <c r="A248" s="32">
        <v>312</v>
      </c>
      <c r="B248" s="395">
        <f>+A248</f>
        <v>312</v>
      </c>
      <c r="C248" s="247" t="str">
        <f>+VLOOKUP(A248,bd_lista!$A$3:$C$590,3,FALSE)</f>
        <v>Autoridad de Fiscalizac. y Control Soc de Bosques y Tierras</v>
      </c>
      <c r="D248" s="393" t="str">
        <f>+C248</f>
        <v>Autoridad de Fiscalizac. y Control Soc de Bosques y Tierras</v>
      </c>
      <c r="E248" s="247" t="s">
        <v>1308</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35898.050000000003</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13"/>
        <v>35898.050000000003</v>
      </c>
      <c r="S248" s="243"/>
      <c r="T248" s="243">
        <f ca="1">+T249</f>
        <v>26539220.129999999</v>
      </c>
      <c r="U248" s="242">
        <f t="shared" si="14"/>
        <v>1</v>
      </c>
      <c r="V248" s="343" t="str">
        <f>+VLOOKUP(A248,bd_lista!$A$3:$E$590,5,FALSE)</f>
        <v>Instituciones Descentralizadas</v>
      </c>
      <c r="W248" s="390" t="str">
        <f>+V248</f>
        <v>Instituciones Descentralizadas</v>
      </c>
      <c r="X248" s="242">
        <f>+VLOOKUP(A248,[3]Sheet1!$A$13:$D$744,4,FALSE)</f>
        <v>86</v>
      </c>
      <c r="Y248" s="242" t="str">
        <f>+VLOOKUP(X248,bd_lista!$A$3:$C$590,3,FALSE)</f>
        <v>Ministerio de Medio Ambiente y Agua</v>
      </c>
      <c r="Z248" s="301">
        <f>+X248</f>
        <v>86</v>
      </c>
      <c r="AA248" s="329" t="str">
        <f>+Y248</f>
        <v>Ministerio de Medio Ambiente y Agua</v>
      </c>
    </row>
    <row r="249" spans="1:27" ht="15" customHeight="1">
      <c r="A249" s="32">
        <v>312</v>
      </c>
      <c r="B249" s="396"/>
      <c r="C249" s="343" t="str">
        <f>+VLOOKUP(A249,bd_lista!$A$3:$C$590,3,FALSE)</f>
        <v>Autoridad de Fiscalizac. y Control Soc de Bosques y Tierras</v>
      </c>
      <c r="D249" s="394"/>
      <c r="E249" s="343" t="s">
        <v>1309</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26503201.079999998</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121</v>
      </c>
      <c r="R249" s="245">
        <f t="shared" ca="1" si="13"/>
        <v>26503322.079999998</v>
      </c>
      <c r="S249" s="245">
        <f ca="1">+R248+R249</f>
        <v>26539220.129999999</v>
      </c>
      <c r="T249" s="245">
        <f ca="1">+S249</f>
        <v>26539220.129999999</v>
      </c>
      <c r="U249" s="244">
        <f t="shared" si="14"/>
        <v>2</v>
      </c>
      <c r="V249" s="343" t="str">
        <f>+VLOOKUP(A249,bd_lista!$A$3:$E$590,5,FALSE)</f>
        <v>Instituciones Descentralizadas</v>
      </c>
      <c r="W249" s="391"/>
      <c r="X249" s="242">
        <f>+VLOOKUP(A249,[3]Sheet1!$A$13:$D$744,4,FALSE)</f>
        <v>86</v>
      </c>
      <c r="Y249" s="242" t="str">
        <f>+VLOOKUP(X249,bd_lista!$A$3:$C$590,3,FALSE)</f>
        <v>Ministerio de Medio Ambiente y Agua</v>
      </c>
      <c r="Z249" s="299"/>
      <c r="AA249" s="331"/>
    </row>
    <row r="250" spans="1:27" ht="15" customHeight="1">
      <c r="A250" s="252">
        <v>315</v>
      </c>
      <c r="B250" s="395">
        <f>+A250</f>
        <v>315</v>
      </c>
      <c r="C250" s="247" t="str">
        <f>+VLOOKUP(A250,bd_lista!$A$3:$C$590,3,FALSE)</f>
        <v>Autoridad de Fiscalización de Empresas</v>
      </c>
      <c r="D250" s="393" t="str">
        <f>+C250</f>
        <v>Autoridad de Fiscalización de Empresas</v>
      </c>
      <c r="E250" s="247" t="s">
        <v>1308</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13"/>
        <v>0</v>
      </c>
      <c r="S250" s="243"/>
      <c r="T250" s="243">
        <f ca="1">+T251</f>
        <v>313728.57</v>
      </c>
      <c r="U250" s="242">
        <f t="shared" si="14"/>
        <v>1</v>
      </c>
      <c r="V250" s="343" t="str">
        <f>+VLOOKUP(A250,bd_lista!$A$3:$E$590,5,FALSE)</f>
        <v>Instituciones Descentralizadas</v>
      </c>
      <c r="W250" s="390" t="str">
        <f>+V250</f>
        <v>Instituciones Descentralizadas</v>
      </c>
      <c r="X250" s="242">
        <f>+VLOOKUP(A250,[3]Sheet1!$A$13:$D$744,4,FALSE)</f>
        <v>41</v>
      </c>
      <c r="Y250" s="242" t="str">
        <f>+VLOOKUP(X250,bd_lista!$A$3:$C$590,3,FALSE)</f>
        <v>Ministerio de Desarrollo Productivo y Economía Plural</v>
      </c>
      <c r="Z250" s="301">
        <f>+X250</f>
        <v>41</v>
      </c>
      <c r="AA250" s="302" t="str">
        <f>+Y250</f>
        <v>Ministerio de Desarrollo Productivo y Economía Plural</v>
      </c>
    </row>
    <row r="251" spans="1:27" ht="15" customHeight="1">
      <c r="A251" s="32">
        <v>315</v>
      </c>
      <c r="B251" s="396"/>
      <c r="C251" s="343" t="str">
        <f>+VLOOKUP(A251,bd_lista!$A$3:$C$590,3,FALSE)</f>
        <v>Autoridad de Fiscalización de Empresas</v>
      </c>
      <c r="D251" s="394"/>
      <c r="E251" s="343" t="s">
        <v>1309</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300000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13728.57</v>
      </c>
      <c r="R251" s="245">
        <f t="shared" ca="1" si="13"/>
        <v>313728.57</v>
      </c>
      <c r="S251" s="245">
        <f ca="1">+R250+R251</f>
        <v>313728.57</v>
      </c>
      <c r="T251" s="245">
        <f ca="1">+S251</f>
        <v>313728.57</v>
      </c>
      <c r="U251" s="244">
        <f t="shared" si="14"/>
        <v>2</v>
      </c>
      <c r="V251" s="343" t="str">
        <f>+VLOOKUP(A251,bd_lista!$A$3:$E$590,5,FALSE)</f>
        <v>Instituciones Descentralizadas</v>
      </c>
      <c r="W251" s="391"/>
      <c r="X251" s="242">
        <f>+VLOOKUP(A251,[3]Sheet1!$A$13:$D$744,4,FALSE)</f>
        <v>41</v>
      </c>
      <c r="Y251" s="242" t="str">
        <f>+VLOOKUP(X251,bd_lista!$A$3:$C$590,3,FALSE)</f>
        <v>Ministerio de Desarrollo Productivo y Economía Plural</v>
      </c>
      <c r="Z251" s="299"/>
      <c r="AA251" s="300"/>
    </row>
    <row r="252" spans="1:27" customFormat="1" ht="15" hidden="1" customHeight="1">
      <c r="A252" s="252">
        <v>303</v>
      </c>
      <c r="B252" s="395">
        <f>+A252</f>
        <v>303</v>
      </c>
      <c r="C252" s="247" t="str">
        <f>+VLOOKUP(A252,bd_lista!$A$3:$C$590,3,FALSE)</f>
        <v>Servicio Departamental de Riego - Tarija</v>
      </c>
      <c r="D252" s="393" t="str">
        <f>+C252</f>
        <v>Servicio Departamental de Riego - Tarija</v>
      </c>
      <c r="E252" s="247" t="s">
        <v>1308</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13"/>
        <v>0</v>
      </c>
      <c r="S252" s="243"/>
      <c r="T252" s="243">
        <f ca="1">+T253</f>
        <v>0</v>
      </c>
      <c r="U252" s="242">
        <f t="shared" si="14"/>
        <v>1</v>
      </c>
      <c r="V252" s="343" t="str">
        <f>+VLOOKUP(A252,bd_lista!$A$3:$E$590,5,FALSE)</f>
        <v>Instituciones Descentralizadas</v>
      </c>
      <c r="W252" s="390" t="str">
        <f>+V252</f>
        <v>Instituciones Descentralizadas</v>
      </c>
      <c r="X252" s="242">
        <f>+VLOOKUP(A252,[3]Sheet1!$A$13:$D$744,4,FALSE)</f>
        <v>86</v>
      </c>
      <c r="Y252" s="242" t="str">
        <f>+VLOOKUP(X252,bd_lista!$A$3:$C$590,3,FALSE)</f>
        <v>Ministerio de Medio Ambiente y Agua</v>
      </c>
      <c r="Z252" s="301">
        <f>+X252</f>
        <v>86</v>
      </c>
      <c r="AA252" s="329" t="str">
        <f>+Y252</f>
        <v>Ministerio de Medio Ambiente y Agua</v>
      </c>
    </row>
    <row r="253" spans="1:27" customFormat="1" ht="15" hidden="1" customHeight="1">
      <c r="A253" s="32">
        <v>303</v>
      </c>
      <c r="B253" s="396"/>
      <c r="C253" s="343" t="str">
        <f>+VLOOKUP(A253,bd_lista!$A$3:$C$590,3,FALSE)</f>
        <v>Servicio Departamental de Riego - Tarija</v>
      </c>
      <c r="D253" s="394"/>
      <c r="E253" s="343" t="s">
        <v>1309</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13"/>
        <v>0</v>
      </c>
      <c r="S253" s="245">
        <f ca="1">+R252+R253</f>
        <v>0</v>
      </c>
      <c r="T253" s="245">
        <f ca="1">+S253</f>
        <v>0</v>
      </c>
      <c r="U253" s="244">
        <f t="shared" si="14"/>
        <v>2</v>
      </c>
      <c r="V253" s="343" t="str">
        <f>+VLOOKUP(A253,bd_lista!$A$3:$E$590,5,FALSE)</f>
        <v>Instituciones Descentralizadas</v>
      </c>
      <c r="W253" s="391"/>
      <c r="X253" s="242">
        <f>+VLOOKUP(A253,[3]Sheet1!$A$13:$D$744,4,FALSE)</f>
        <v>86</v>
      </c>
      <c r="Y253" s="242" t="str">
        <f>+VLOOKUP(X253,bd_lista!$A$3:$C$590,3,FALSE)</f>
        <v>Ministerio de Medio Ambiente y Agua</v>
      </c>
      <c r="Z253" s="299"/>
      <c r="AA253" s="331"/>
    </row>
    <row r="254" spans="1:27" ht="15" customHeight="1">
      <c r="A254" s="32">
        <v>343</v>
      </c>
      <c r="B254" s="395">
        <f>+A254</f>
        <v>343</v>
      </c>
      <c r="C254" s="247" t="str">
        <f>+VLOOKUP(A254,bd_lista!$A$3:$C$590,3,FALSE)</f>
        <v>Escuela de Jueces del Estado</v>
      </c>
      <c r="D254" s="393" t="str">
        <f>+C254</f>
        <v>Escuela de Jueces del Estado</v>
      </c>
      <c r="E254" s="247" t="s">
        <v>1308</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100</v>
      </c>
      <c r="R254" s="243">
        <f t="shared" ca="1" si="13"/>
        <v>100</v>
      </c>
      <c r="S254" s="243"/>
      <c r="T254" s="243">
        <f ca="1">+T255</f>
        <v>5164.9399999999996</v>
      </c>
      <c r="U254" s="242">
        <f t="shared" si="14"/>
        <v>1</v>
      </c>
      <c r="V254" s="343" t="str">
        <f>+VLOOKUP(A254,bd_lista!$A$3:$E$590,5,FALSE)</f>
        <v>Instituciones Descentralizadas</v>
      </c>
      <c r="W254" s="390" t="str">
        <f>+V254</f>
        <v>Instituciones Descentralizadas</v>
      </c>
      <c r="X254" s="242">
        <f>+VLOOKUP(A254,[3]Sheet1!$A$13:$D$744,4,FALSE)</f>
        <v>660</v>
      </c>
      <c r="Y254" s="242" t="str">
        <f>+VLOOKUP(X254,bd_lista!$A$3:$C$590,3,FALSE)</f>
        <v>Órgano Judicial</v>
      </c>
      <c r="Z254" s="301">
        <f>+X254</f>
        <v>660</v>
      </c>
      <c r="AA254" s="329" t="str">
        <f>+Y254</f>
        <v>Órgano Judicial</v>
      </c>
    </row>
    <row r="255" spans="1:27" ht="15" customHeight="1">
      <c r="A255" s="32">
        <v>343</v>
      </c>
      <c r="B255" s="396"/>
      <c r="C255" s="343" t="str">
        <f>+VLOOKUP(A255,bd_lista!$A$3:$C$590,3,FALSE)</f>
        <v>Escuela de Jueces del Estado</v>
      </c>
      <c r="D255" s="394"/>
      <c r="E255" s="343" t="s">
        <v>1309</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340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4724.9399999999996</v>
      </c>
      <c r="R255" s="245">
        <f t="shared" ca="1" si="13"/>
        <v>5064.9399999999996</v>
      </c>
      <c r="S255" s="245">
        <f ca="1">+R254+R255</f>
        <v>5164.9399999999996</v>
      </c>
      <c r="T255" s="245">
        <f ca="1">+S255</f>
        <v>5164.9399999999996</v>
      </c>
      <c r="U255" s="244">
        <f t="shared" si="14"/>
        <v>2</v>
      </c>
      <c r="V255" s="343" t="str">
        <f>+VLOOKUP(A255,bd_lista!$A$3:$E$590,5,FALSE)</f>
        <v>Instituciones Descentralizadas</v>
      </c>
      <c r="W255" s="391"/>
      <c r="X255" s="242">
        <f>+VLOOKUP(A255,[3]Sheet1!$A$13:$D$744,4,FALSE)</f>
        <v>660</v>
      </c>
      <c r="Y255" s="242" t="str">
        <f>+VLOOKUP(X255,bd_lista!$A$3:$C$590,3,FALSE)</f>
        <v>Órgano Judicial</v>
      </c>
      <c r="Z255" s="299"/>
      <c r="AA255" s="331"/>
    </row>
    <row r="256" spans="1:27" ht="15" customHeight="1">
      <c r="A256" s="252">
        <v>344</v>
      </c>
      <c r="B256" s="395">
        <f>+A256</f>
        <v>344</v>
      </c>
      <c r="C256" s="247" t="str">
        <f>+VLOOKUP(A256,bd_lista!$A$3:$C$590,3,FALSE)</f>
        <v>Instituto Plurinacional de Estudio de Lenguas y Culturas</v>
      </c>
      <c r="D256" s="393" t="str">
        <f>+C256</f>
        <v>Instituto Plurinacional de Estudio de Lenguas y Culturas</v>
      </c>
      <c r="E256" s="247" t="s">
        <v>1308</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13"/>
        <v>0</v>
      </c>
      <c r="S256" s="243"/>
      <c r="T256" s="243">
        <f ca="1">+T257</f>
        <v>2504047.94</v>
      </c>
      <c r="U256" s="242">
        <f t="shared" si="14"/>
        <v>1</v>
      </c>
      <c r="V256" s="343" t="str">
        <f>+VLOOKUP(A256,bd_lista!$A$3:$E$590,5,FALSE)</f>
        <v>Instituciones Descentralizadas</v>
      </c>
      <c r="W256" s="390" t="str">
        <f>+V256</f>
        <v>Instituciones Descentralizadas</v>
      </c>
      <c r="X256" s="242">
        <v>78</v>
      </c>
      <c r="Y256" s="242" t="str">
        <f>+VLOOKUP(X256,bd_lista!$A$3:$C$590,3,FALSE)</f>
        <v>Ministerio de Hidrocarburos y Energías</v>
      </c>
      <c r="Z256" s="301">
        <f>+X256</f>
        <v>78</v>
      </c>
      <c r="AA256" s="329" t="str">
        <f>+Y256</f>
        <v>Ministerio de Hidrocarburos y Energías</v>
      </c>
    </row>
    <row r="257" spans="1:27" ht="15" customHeight="1">
      <c r="A257" s="32">
        <v>344</v>
      </c>
      <c r="B257" s="396"/>
      <c r="C257" s="343" t="str">
        <f>+VLOOKUP(A257,bd_lista!$A$3:$C$590,3,FALSE)</f>
        <v>Instituto Plurinacional de Estudio de Lenguas y Culturas</v>
      </c>
      <c r="D257" s="394"/>
      <c r="E257" s="343" t="s">
        <v>1309</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1803990.68</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2232.04</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387240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143100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167320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165.22</v>
      </c>
      <c r="R257" s="245">
        <f t="shared" ca="1" si="13"/>
        <v>2504047.94</v>
      </c>
      <c r="S257" s="245">
        <f ca="1">+R256+R257</f>
        <v>2504047.94</v>
      </c>
      <c r="T257" s="245">
        <f ca="1">+S257</f>
        <v>2504047.94</v>
      </c>
      <c r="U257" s="244">
        <f t="shared" si="14"/>
        <v>2</v>
      </c>
      <c r="V257" s="343" t="str">
        <f>+VLOOKUP(A257,bd_lista!$A$3:$E$590,5,FALSE)</f>
        <v>Instituciones Descentralizadas</v>
      </c>
      <c r="W257" s="391"/>
      <c r="X257" s="242">
        <v>78</v>
      </c>
      <c r="Y257" s="242" t="str">
        <f>+VLOOKUP(X257,bd_lista!$A$3:$C$590,3,FALSE)</f>
        <v>Ministerio de Hidrocarburos y Energías</v>
      </c>
      <c r="Z257" s="299"/>
      <c r="AA257" s="331"/>
    </row>
    <row r="258" spans="1:27" ht="15" customHeight="1">
      <c r="A258" s="252">
        <v>313</v>
      </c>
      <c r="B258" s="395">
        <f>+A258</f>
        <v>313</v>
      </c>
      <c r="C258" s="247" t="str">
        <f>+VLOOKUP(A258,bd_lista!$A$3:$C$590,3,FALSE)</f>
        <v>Autoridad de Fiscalización y Control de Pensiones y Seguros - APS</v>
      </c>
      <c r="D258" s="393" t="str">
        <f>+C258</f>
        <v>Autoridad de Fiscalización y Control de Pensiones y Seguros - APS</v>
      </c>
      <c r="E258" s="247" t="s">
        <v>1308</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13"/>
        <v>0</v>
      </c>
      <c r="S258" s="243"/>
      <c r="T258" s="243">
        <f ca="1">+T259</f>
        <v>97</v>
      </c>
      <c r="U258" s="242">
        <f t="shared" si="14"/>
        <v>1</v>
      </c>
      <c r="V258" s="343" t="str">
        <f>+VLOOKUP(A258,bd_lista!$A$3:$E$590,5,FALSE)</f>
        <v>Instituciones Descentralizadas</v>
      </c>
      <c r="W258" s="390" t="str">
        <f>+V258</f>
        <v>Instituciones Descentralizadas</v>
      </c>
      <c r="X258" s="242">
        <f>+VLOOKUP(A258,[3]Sheet1!$A$13:$D$744,4,FALSE)</f>
        <v>35</v>
      </c>
      <c r="Y258" s="242" t="str">
        <f>+VLOOKUP(X258,bd_lista!$A$3:$C$590,3,FALSE)</f>
        <v>Ministerio de Economía y Finanzas Públicas</v>
      </c>
      <c r="Z258" s="301">
        <f>+X258</f>
        <v>35</v>
      </c>
      <c r="AA258" s="302" t="str">
        <f>+Y258</f>
        <v>Ministerio de Economía y Finanzas Públicas</v>
      </c>
    </row>
    <row r="259" spans="1:27" ht="15" customHeight="1">
      <c r="A259" s="32">
        <v>313</v>
      </c>
      <c r="B259" s="396"/>
      <c r="C259" s="343" t="str">
        <f>+VLOOKUP(A259,bd_lista!$A$3:$C$590,3,FALSE)</f>
        <v>Autoridad de Fiscalización y Control de Pensiones y Seguros - APS</v>
      </c>
      <c r="D259" s="394"/>
      <c r="E259" s="343" t="s">
        <v>1309</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97</v>
      </c>
      <c r="R259" s="245">
        <f t="shared" ca="1" si="13"/>
        <v>97</v>
      </c>
      <c r="S259" s="245">
        <f ca="1">+R258+R259</f>
        <v>97</v>
      </c>
      <c r="T259" s="245">
        <f ca="1">+S259</f>
        <v>97</v>
      </c>
      <c r="U259" s="244">
        <f t="shared" si="14"/>
        <v>2</v>
      </c>
      <c r="V259" s="343" t="str">
        <f>+VLOOKUP(A259,bd_lista!$A$3:$E$590,5,FALSE)</f>
        <v>Instituciones Descentralizadas</v>
      </c>
      <c r="W259" s="391"/>
      <c r="X259" s="242">
        <f>+VLOOKUP(A259,[3]Sheet1!$A$13:$D$744,4,FALSE)</f>
        <v>35</v>
      </c>
      <c r="Y259" s="242" t="str">
        <f>+VLOOKUP(X259,bd_lista!$A$3:$C$590,3,FALSE)</f>
        <v>Ministerio de Economía y Finanzas Públicas</v>
      </c>
      <c r="Z259" s="299"/>
      <c r="AA259" s="300"/>
    </row>
    <row r="260" spans="1:27" ht="15" customHeight="1">
      <c r="A260" s="252">
        <v>347</v>
      </c>
      <c r="B260" s="395">
        <f>+A260</f>
        <v>347</v>
      </c>
      <c r="C260" s="247" t="str">
        <f>+VLOOKUP(A260,bd_lista!$A$3:$C$590,3,FALSE)</f>
        <v>Autoridad de Fiscalización y Control de Cooperativas</v>
      </c>
      <c r="D260" s="393" t="str">
        <f>+C260</f>
        <v>Autoridad de Fiscalización y Control de Cooperativas</v>
      </c>
      <c r="E260" s="247" t="s">
        <v>1308</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13"/>
        <v>0</v>
      </c>
      <c r="S260" s="243"/>
      <c r="T260" s="243">
        <f ca="1">+T261</f>
        <v>73923.459999999992</v>
      </c>
      <c r="U260" s="242">
        <f t="shared" si="14"/>
        <v>1</v>
      </c>
      <c r="V260" s="343" t="str">
        <f>+VLOOKUP(A260,bd_lista!$A$3:$E$590,5,FALSE)</f>
        <v>Instituciones Descentralizadas</v>
      </c>
      <c r="W260" s="390" t="str">
        <f>+V260</f>
        <v>Instituciones Descentralizadas</v>
      </c>
      <c r="X260" s="242">
        <f>+VLOOKUP(A260,[3]Sheet1!$A$13:$D$744,4,FALSE)</f>
        <v>70</v>
      </c>
      <c r="Y260" s="242" t="str">
        <f>+VLOOKUP(X260,bd_lista!$A$3:$C$590,3,FALSE)</f>
        <v>Ministerio de Trabajo, Empleo y Previsión Social</v>
      </c>
      <c r="Z260" s="301">
        <f>+X260</f>
        <v>70</v>
      </c>
      <c r="AA260" s="302" t="str">
        <f>+Y260</f>
        <v>Ministerio de Trabajo, Empleo y Previsión Social</v>
      </c>
    </row>
    <row r="261" spans="1:27" ht="15" customHeight="1">
      <c r="A261" s="32">
        <v>347</v>
      </c>
      <c r="B261" s="396"/>
      <c r="C261" s="343" t="str">
        <f>+VLOOKUP(A261,bd_lista!$A$3:$C$590,3,FALSE)</f>
        <v>Autoridad de Fiscalización y Control de Cooperativas</v>
      </c>
      <c r="D261" s="394"/>
      <c r="E261" s="343" t="s">
        <v>1309</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71109.459999999992</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2814</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13"/>
        <v>73923.459999999992</v>
      </c>
      <c r="S261" s="245">
        <f ca="1">+R260+R261</f>
        <v>73923.459999999992</v>
      </c>
      <c r="T261" s="245">
        <f ca="1">+S261</f>
        <v>73923.459999999992</v>
      </c>
      <c r="U261" s="244">
        <f t="shared" si="14"/>
        <v>2</v>
      </c>
      <c r="V261" s="343" t="str">
        <f>+VLOOKUP(A261,bd_lista!$A$3:$E$590,5,FALSE)</f>
        <v>Instituciones Descentralizadas</v>
      </c>
      <c r="W261" s="391"/>
      <c r="X261" s="242">
        <f>+VLOOKUP(A261,[3]Sheet1!$A$13:$D$744,4,FALSE)</f>
        <v>70</v>
      </c>
      <c r="Y261" s="242" t="str">
        <f>+VLOOKUP(X261,bd_lista!$A$3:$C$590,3,FALSE)</f>
        <v>Ministerio de Trabajo, Empleo y Previsión Social</v>
      </c>
      <c r="Z261" s="299"/>
      <c r="AA261" s="300"/>
    </row>
    <row r="262" spans="1:27" ht="15" customHeight="1">
      <c r="A262" s="252">
        <v>314</v>
      </c>
      <c r="B262" s="395">
        <f>+A262</f>
        <v>314</v>
      </c>
      <c r="C262" s="247" t="str">
        <f>+VLOOKUP(A262,bd_lista!$A$3:$C$590,3,FALSE)</f>
        <v>Autoridad de Fiscalización de Electricidad y Tecnología Nuclear</v>
      </c>
      <c r="D262" s="393" t="str">
        <f>+C262</f>
        <v>Autoridad de Fiscalización de Electricidad y Tecnología Nuclear</v>
      </c>
      <c r="E262" s="247" t="s">
        <v>1308</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ca="1" si="13"/>
        <v>0</v>
      </c>
      <c r="S262" s="243"/>
      <c r="T262" s="243">
        <f ca="1">+T263</f>
        <v>10084.950000000001</v>
      </c>
      <c r="U262" s="242">
        <f t="shared" si="14"/>
        <v>1</v>
      </c>
      <c r="V262" s="343" t="str">
        <f>+VLOOKUP(A262,bd_lista!$A$3:$E$590,5,FALSE)</f>
        <v>Instituciones Descentralizadas</v>
      </c>
      <c r="W262" s="390" t="str">
        <f>+V262</f>
        <v>Instituciones Descentralizadas</v>
      </c>
      <c r="X262" s="242">
        <v>78</v>
      </c>
      <c r="Y262" s="242" t="str">
        <f>+VLOOKUP(X262,bd_lista!$A$3:$C$590,3,FALSE)</f>
        <v>Ministerio de Hidrocarburos y Energías</v>
      </c>
      <c r="Z262" s="301">
        <f>+X262</f>
        <v>78</v>
      </c>
      <c r="AA262" s="302" t="str">
        <f>+Y262</f>
        <v>Ministerio de Hidrocarburos y Energías</v>
      </c>
    </row>
    <row r="263" spans="1:27" ht="15" customHeight="1">
      <c r="A263" s="32">
        <v>314</v>
      </c>
      <c r="B263" s="396"/>
      <c r="C263" s="343" t="str">
        <f>+VLOOKUP(A263,bd_lista!$A$3:$C$590,3,FALSE)</f>
        <v>Autoridad de Fiscalización de Electricidad y Tecnología Nuclear</v>
      </c>
      <c r="D263" s="394"/>
      <c r="E263" s="343" t="s">
        <v>1309</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10084.950000000001</v>
      </c>
      <c r="R263" s="245">
        <f t="shared" ca="1" si="13"/>
        <v>10084.950000000001</v>
      </c>
      <c r="S263" s="245">
        <f ca="1">+R262+R263</f>
        <v>10084.950000000001</v>
      </c>
      <c r="T263" s="245">
        <f ca="1">+S263</f>
        <v>10084.950000000001</v>
      </c>
      <c r="U263" s="244">
        <f t="shared" si="14"/>
        <v>2</v>
      </c>
      <c r="V263" s="343" t="str">
        <f>+VLOOKUP(A263,bd_lista!$A$3:$E$590,5,FALSE)</f>
        <v>Instituciones Descentralizadas</v>
      </c>
      <c r="W263" s="391"/>
      <c r="X263" s="242">
        <v>78</v>
      </c>
      <c r="Y263" s="242" t="str">
        <f>+VLOOKUP(X263,bd_lista!$A$3:$C$590,3,FALSE)</f>
        <v>Ministerio de Hidrocarburos y Energías</v>
      </c>
      <c r="Z263" s="299"/>
      <c r="AA263" s="300"/>
    </row>
    <row r="264" spans="1:27" customFormat="1" ht="15" customHeight="1">
      <c r="A264" s="252">
        <v>348</v>
      </c>
      <c r="B264" s="395">
        <f>+A264</f>
        <v>348</v>
      </c>
      <c r="C264" s="247" t="str">
        <f>+VLOOKUP(A264,bd_lista!$A$3:$C$590,3,FALSE)</f>
        <v>Autoridad Plurinacional de la Madre Tierra</v>
      </c>
      <c r="D264" s="393" t="str">
        <f>+C264</f>
        <v>Autoridad Plurinacional de la Madre Tierra</v>
      </c>
      <c r="E264" s="247" t="s">
        <v>1308</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3"/>
        <v>0</v>
      </c>
      <c r="S264" s="243"/>
      <c r="T264" s="243">
        <f ca="1">+T265</f>
        <v>47682.080000000002</v>
      </c>
      <c r="U264" s="242">
        <f t="shared" si="14"/>
        <v>1</v>
      </c>
      <c r="V264" s="343" t="str">
        <f>+VLOOKUP(A264,bd_lista!$A$3:$E$590,5,FALSE)</f>
        <v>Instituciones Descentralizadas</v>
      </c>
      <c r="W264" s="390" t="str">
        <f>+V264</f>
        <v>Instituciones Descentralizadas</v>
      </c>
      <c r="X264" s="242">
        <f>+VLOOKUP(A264,[3]Sheet1!$A$13:$D$744,4,FALSE)</f>
        <v>86</v>
      </c>
      <c r="Y264" s="242" t="str">
        <f>+VLOOKUP(X264,bd_lista!$A$3:$C$590,3,FALSE)</f>
        <v>Ministerio de Medio Ambiente y Agua</v>
      </c>
      <c r="Z264" s="301">
        <f>+X264</f>
        <v>86</v>
      </c>
      <c r="AA264" s="329" t="str">
        <f>+Y264</f>
        <v>Ministerio de Medio Ambiente y Agua</v>
      </c>
    </row>
    <row r="265" spans="1:27" customFormat="1" ht="15" customHeight="1">
      <c r="A265" s="32">
        <v>348</v>
      </c>
      <c r="B265" s="396"/>
      <c r="C265" s="343" t="str">
        <f>+VLOOKUP(A265,bd_lista!$A$3:$C$590,3,FALSE)</f>
        <v>Autoridad Plurinacional de la Madre Tierra</v>
      </c>
      <c r="D265" s="394"/>
      <c r="E265" s="343" t="s">
        <v>1309</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21696.870000000003</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371</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13934.66</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11679.55</v>
      </c>
      <c r="R265" s="245">
        <f t="shared" ca="1" si="13"/>
        <v>47682.080000000002</v>
      </c>
      <c r="S265" s="245">
        <f ca="1">+R264+R265</f>
        <v>47682.080000000002</v>
      </c>
      <c r="T265" s="245">
        <f ca="1">+S265</f>
        <v>47682.080000000002</v>
      </c>
      <c r="U265" s="244">
        <f t="shared" si="14"/>
        <v>2</v>
      </c>
      <c r="V265" s="343" t="str">
        <f>+VLOOKUP(A265,bd_lista!$A$3:$E$590,5,FALSE)</f>
        <v>Instituciones Descentralizadas</v>
      </c>
      <c r="W265" s="391"/>
      <c r="X265" s="242">
        <f>+VLOOKUP(A265,[3]Sheet1!$A$13:$D$744,4,FALSE)</f>
        <v>86</v>
      </c>
      <c r="Y265" s="242" t="str">
        <f>+VLOOKUP(X265,bd_lista!$A$3:$C$590,3,FALSE)</f>
        <v>Ministerio de Medio Ambiente y Agua</v>
      </c>
      <c r="Z265" s="299"/>
      <c r="AA265" s="331"/>
    </row>
    <row r="266" spans="1:27" ht="15" hidden="1" customHeight="1">
      <c r="A266" s="32">
        <v>345</v>
      </c>
      <c r="B266" s="395">
        <f>+A266</f>
        <v>345</v>
      </c>
      <c r="C266" s="247" t="str">
        <f>+VLOOKUP(A266,bd_lista!$A$3:$C$590,3,FALSE)</f>
        <v>Mutual de Servicios al Policía</v>
      </c>
      <c r="D266" s="393" t="str">
        <f>+C266</f>
        <v>Mutual de Servicios al Policía</v>
      </c>
      <c r="E266" s="247" t="s">
        <v>1308</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3"/>
        <v>0</v>
      </c>
      <c r="S266" s="243"/>
      <c r="T266" s="243">
        <f ca="1">+T267</f>
        <v>0</v>
      </c>
      <c r="U266" s="242">
        <f t="shared" si="14"/>
        <v>1</v>
      </c>
      <c r="V266" s="343" t="str">
        <f>+VLOOKUP(A266,bd_lista!$A$3:$E$590,5,FALSE)</f>
        <v>Instituciones Descentralizadas</v>
      </c>
      <c r="W266" s="390" t="str">
        <f>+V266</f>
        <v>Instituciones Descentralizadas</v>
      </c>
      <c r="X266" s="242">
        <f>+VLOOKUP(A266,[3]Sheet1!$A$13:$D$744,4,FALSE)</f>
        <v>15</v>
      </c>
      <c r="Y266" s="242" t="str">
        <f>+VLOOKUP(X266,bd_lista!$A$3:$C$590,3,FALSE)</f>
        <v>Ministerio de Gobierno</v>
      </c>
      <c r="Z266" s="301">
        <f>+X266</f>
        <v>15</v>
      </c>
      <c r="AA266" s="329" t="str">
        <f>+Y266</f>
        <v>Ministerio de Gobierno</v>
      </c>
    </row>
    <row r="267" spans="1:27" ht="15" hidden="1" customHeight="1">
      <c r="A267" s="32">
        <v>345</v>
      </c>
      <c r="B267" s="396"/>
      <c r="C267" s="343" t="str">
        <f>+VLOOKUP(A267,bd_lista!$A$3:$C$590,3,FALSE)</f>
        <v>Mutual de Servicios al Policía</v>
      </c>
      <c r="D267" s="394"/>
      <c r="E267" s="343" t="s">
        <v>1309</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3"/>
        <v>0</v>
      </c>
      <c r="S267" s="245">
        <f ca="1">+R266+R267</f>
        <v>0</v>
      </c>
      <c r="T267" s="245">
        <f ca="1">+S267</f>
        <v>0</v>
      </c>
      <c r="U267" s="244">
        <f t="shared" si="14"/>
        <v>2</v>
      </c>
      <c r="V267" s="343" t="str">
        <f>+VLOOKUP(A267,bd_lista!$A$3:$E$590,5,FALSE)</f>
        <v>Instituciones Descentralizadas</v>
      </c>
      <c r="W267" s="391"/>
      <c r="X267" s="242">
        <f>+VLOOKUP(A267,[3]Sheet1!$A$13:$D$744,4,FALSE)</f>
        <v>15</v>
      </c>
      <c r="Y267" s="242" t="str">
        <f>+VLOOKUP(X267,bd_lista!$A$3:$C$590,3,FALSE)</f>
        <v>Ministerio de Gobierno</v>
      </c>
      <c r="Z267" s="299"/>
      <c r="AA267" s="331"/>
    </row>
    <row r="268" spans="1:27" customFormat="1" ht="15" hidden="1" customHeight="1">
      <c r="A268" s="252">
        <v>379</v>
      </c>
      <c r="B268" s="395">
        <f>+A268</f>
        <v>379</v>
      </c>
      <c r="C268" s="247" t="str">
        <f>+VLOOKUP(A268,bd_lista!$A$3:$C$590,3,FALSE)</f>
        <v xml:space="preserve">Escuela Boliviana Intercultural de Danza </v>
      </c>
      <c r="D268" s="393" t="str">
        <f>+C268</f>
        <v xml:space="preserve">Escuela Boliviana Intercultural de Danza </v>
      </c>
      <c r="E268" s="247" t="s">
        <v>1308</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3"/>
        <v>0</v>
      </c>
      <c r="S268" s="266"/>
      <c r="T268" s="243">
        <f ca="1">+T269</f>
        <v>0</v>
      </c>
      <c r="U268" s="242">
        <f t="shared" si="14"/>
        <v>1</v>
      </c>
      <c r="V268" s="343" t="str">
        <f>+VLOOKUP(A268,bd_lista!$A$3:$E$590,5,FALSE)</f>
        <v>Instituciones Descentralizadas</v>
      </c>
      <c r="W268" s="390" t="str">
        <f>+V268</f>
        <v>Instituciones Descentralizadas</v>
      </c>
      <c r="X268" s="242">
        <f>+VLOOKUP(A268,[3]Sheet1!$A$13:$D$744,4,FALSE)</f>
        <v>16</v>
      </c>
      <c r="Y268" s="242" t="str">
        <f>+VLOOKUP(X268,bd_lista!$A$3:$C$590,3,FALSE)</f>
        <v>Ministerio de Educación</v>
      </c>
      <c r="Z268" s="301">
        <f>+X268</f>
        <v>16</v>
      </c>
      <c r="AA268" s="302" t="str">
        <f>+Y268</f>
        <v>Ministerio de Educación</v>
      </c>
    </row>
    <row r="269" spans="1:27" customFormat="1" ht="15" hidden="1" customHeight="1">
      <c r="A269" s="32">
        <v>379</v>
      </c>
      <c r="B269" s="396"/>
      <c r="C269" s="343" t="str">
        <f>+VLOOKUP(A269,bd_lista!$A$3:$C$590,3,FALSE)</f>
        <v xml:space="preserve">Escuela Boliviana Intercultural de Danza </v>
      </c>
      <c r="D269" s="394"/>
      <c r="E269" s="343" t="s">
        <v>1309</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3"/>
        <v>0</v>
      </c>
      <c r="S269" s="265">
        <f ca="1">+R268+R269</f>
        <v>0</v>
      </c>
      <c r="T269" s="245">
        <f ca="1">+S269</f>
        <v>0</v>
      </c>
      <c r="U269" s="244">
        <f t="shared" si="14"/>
        <v>2</v>
      </c>
      <c r="V269" s="343" t="str">
        <f>+VLOOKUP(A269,bd_lista!$A$3:$E$590,5,FALSE)</f>
        <v>Instituciones Descentralizadas</v>
      </c>
      <c r="W269" s="391"/>
      <c r="X269" s="242">
        <f>+VLOOKUP(A269,[3]Sheet1!$A$13:$D$744,4,FALSE)</f>
        <v>16</v>
      </c>
      <c r="Y269" s="242" t="str">
        <f>+VLOOKUP(X269,bd_lista!$A$3:$C$590,3,FALSE)</f>
        <v>Ministerio de Educación</v>
      </c>
      <c r="Z269" s="299"/>
      <c r="AA269" s="300"/>
    </row>
    <row r="270" spans="1:27" customFormat="1" ht="15" customHeight="1">
      <c r="A270" s="32">
        <v>324</v>
      </c>
      <c r="B270" s="395">
        <f>+A270</f>
        <v>324</v>
      </c>
      <c r="C270" s="247" t="str">
        <f>+VLOOKUP(A270,bd_lista!$A$3:$C$590,3,FALSE)</f>
        <v>Escuela Boliviana Intercultural de Música</v>
      </c>
      <c r="D270" s="393" t="str">
        <f>+C270</f>
        <v>Escuela Boliviana Intercultural de Música</v>
      </c>
      <c r="E270" s="247" t="s">
        <v>1308</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3"/>
        <v>0</v>
      </c>
      <c r="S270" s="243"/>
      <c r="T270" s="243">
        <f ca="1">+T271</f>
        <v>16089.1</v>
      </c>
      <c r="U270" s="242">
        <f t="shared" si="14"/>
        <v>1</v>
      </c>
      <c r="V270" s="343" t="str">
        <f>+VLOOKUP(A270,bd_lista!$A$3:$E$590,5,FALSE)</f>
        <v>Instituciones Descentralizadas</v>
      </c>
      <c r="W270" s="390" t="str">
        <f>+V270</f>
        <v>Instituciones Descentralizadas</v>
      </c>
      <c r="X270" s="242">
        <f>+VLOOKUP(A270,[3]Sheet1!$A$13:$D$744,4,FALSE)</f>
        <v>16</v>
      </c>
      <c r="Y270" s="242" t="str">
        <f>+VLOOKUP(X270,bd_lista!$A$3:$C$590,3,FALSE)</f>
        <v>Ministerio de Educación</v>
      </c>
      <c r="Z270" s="301">
        <f>+X270</f>
        <v>16</v>
      </c>
      <c r="AA270" s="302" t="str">
        <f>+Y270</f>
        <v>Ministerio de Educación</v>
      </c>
    </row>
    <row r="271" spans="1:27" customFormat="1" ht="15" customHeight="1">
      <c r="A271" s="32">
        <v>324</v>
      </c>
      <c r="B271" s="396"/>
      <c r="C271" s="343" t="str">
        <f>+VLOOKUP(A271,bd_lista!$A$3:$C$590,3,FALSE)</f>
        <v>Escuela Boliviana Intercultural de Música</v>
      </c>
      <c r="D271" s="394"/>
      <c r="E271" s="343" t="s">
        <v>1309</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16089.1</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3"/>
        <v>16089.1</v>
      </c>
      <c r="S271" s="245">
        <f ca="1">+R270+R271</f>
        <v>16089.1</v>
      </c>
      <c r="T271" s="243">
        <f ca="1">+S271</f>
        <v>16089.1</v>
      </c>
      <c r="U271" s="242">
        <f t="shared" si="14"/>
        <v>2</v>
      </c>
      <c r="V271" s="343" t="str">
        <f>+VLOOKUP(A271,bd_lista!$A$3:$E$590,5,FALSE)</f>
        <v>Instituciones Descentralizadas</v>
      </c>
      <c r="W271" s="391"/>
      <c r="X271" s="242">
        <f>+VLOOKUP(A271,[3]Sheet1!$A$13:$D$744,4,FALSE)</f>
        <v>16</v>
      </c>
      <c r="Y271" s="242" t="str">
        <f>+VLOOKUP(X271,bd_lista!$A$3:$C$590,3,FALSE)</f>
        <v>Ministerio de Educación</v>
      </c>
      <c r="Z271" s="299"/>
      <c r="AA271" s="300"/>
    </row>
    <row r="272" spans="1:27" customFormat="1" ht="15" customHeight="1">
      <c r="A272" s="32">
        <v>270</v>
      </c>
      <c r="B272" s="395">
        <f>+A272</f>
        <v>270</v>
      </c>
      <c r="C272" s="247" t="str">
        <f>+VLOOKUP(A272,bd_lista!$A$3:$C$590,3,FALSE)</f>
        <v>Direc. Dptal. de Educación Tarija</v>
      </c>
      <c r="D272" s="393" t="str">
        <f>+C272</f>
        <v>Direc. Dptal. de Educación Tarija</v>
      </c>
      <c r="E272" s="247" t="s">
        <v>1308</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3"/>
        <v>0</v>
      </c>
      <c r="S272" s="243"/>
      <c r="T272" s="243">
        <f ca="1">+T273</f>
        <v>196345.49</v>
      </c>
      <c r="U272" s="242">
        <f t="shared" si="14"/>
        <v>1</v>
      </c>
      <c r="V272" s="343" t="str">
        <f>+VLOOKUP(A272,bd_lista!$A$3:$E$590,5,FALSE)</f>
        <v>Instituciones Descentralizadas</v>
      </c>
      <c r="W272" s="390" t="str">
        <f>+V272</f>
        <v>Instituciones Descentralizadas</v>
      </c>
      <c r="X272" s="242">
        <f>+VLOOKUP(A272,[3]Sheet1!$A$13:$D$744,4,FALSE)</f>
        <v>16</v>
      </c>
      <c r="Y272" s="242" t="str">
        <f>+VLOOKUP(X272,bd_lista!$A$3:$C$590,3,FALSE)</f>
        <v>Ministerio de Educación</v>
      </c>
      <c r="Z272" s="301">
        <f>+X272</f>
        <v>16</v>
      </c>
      <c r="AA272" s="329" t="str">
        <f>+Y272</f>
        <v>Ministerio de Educación</v>
      </c>
    </row>
    <row r="273" spans="1:27" customFormat="1" ht="15" customHeight="1">
      <c r="A273" s="32">
        <v>270</v>
      </c>
      <c r="B273" s="396"/>
      <c r="C273" s="343" t="str">
        <f>+VLOOKUP(A273,bd_lista!$A$3:$C$590,3,FALSE)</f>
        <v>Direc. Dptal. de Educación Tarija</v>
      </c>
      <c r="D273" s="394"/>
      <c r="E273" s="343" t="s">
        <v>1309</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196345.49</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3"/>
        <v>196345.49</v>
      </c>
      <c r="S273" s="245">
        <f ca="1">+R272+R273</f>
        <v>196345.49</v>
      </c>
      <c r="T273" s="243">
        <f ca="1">+S273</f>
        <v>196345.49</v>
      </c>
      <c r="U273" s="242">
        <f t="shared" si="14"/>
        <v>2</v>
      </c>
      <c r="V273" s="343" t="str">
        <f>+VLOOKUP(A273,bd_lista!$A$3:$E$590,5,FALSE)</f>
        <v>Instituciones Descentralizadas</v>
      </c>
      <c r="W273" s="391"/>
      <c r="X273" s="242">
        <f>+VLOOKUP(A273,[3]Sheet1!$A$13:$D$744,4,FALSE)</f>
        <v>16</v>
      </c>
      <c r="Y273" s="242" t="str">
        <f>+VLOOKUP(X273,bd_lista!$A$3:$C$590,3,FALSE)</f>
        <v>Ministerio de Educación</v>
      </c>
      <c r="Z273" s="299"/>
      <c r="AA273" s="331"/>
    </row>
    <row r="274" spans="1:27" ht="15" customHeight="1">
      <c r="A274" s="32">
        <v>340</v>
      </c>
      <c r="B274" s="395">
        <f>+A274</f>
        <v>340</v>
      </c>
      <c r="C274" s="247" t="str">
        <f>+VLOOKUP(A274,bd_lista!$A$3:$C$590,3,FALSE)</f>
        <v>Servicio General de Identificación Personal</v>
      </c>
      <c r="D274" s="393" t="str">
        <f>+C274</f>
        <v>Servicio General de Identificación Personal</v>
      </c>
      <c r="E274" s="247" t="s">
        <v>1308</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350</v>
      </c>
      <c r="R274" s="243">
        <f t="shared" ca="1" si="13"/>
        <v>350</v>
      </c>
      <c r="S274" s="243"/>
      <c r="T274" s="243">
        <f ca="1">+T275</f>
        <v>494569.56</v>
      </c>
      <c r="U274" s="242">
        <f t="shared" si="14"/>
        <v>1</v>
      </c>
      <c r="V274" s="343" t="str">
        <f>+VLOOKUP(A274,bd_lista!$A$3:$E$590,5,FALSE)</f>
        <v>Instituciones Descentralizadas</v>
      </c>
      <c r="W274" s="390" t="str">
        <f>+V274</f>
        <v>Instituciones Descentralizadas</v>
      </c>
      <c r="X274" s="242">
        <f>+VLOOKUP(A274,[3]Sheet1!$A$13:$D$744,4,FALSE)</f>
        <v>15</v>
      </c>
      <c r="Y274" s="242" t="str">
        <f>+VLOOKUP(X274,bd_lista!$A$3:$C$590,3,FALSE)</f>
        <v>Ministerio de Gobierno</v>
      </c>
      <c r="Z274" s="301">
        <f>+X274</f>
        <v>15</v>
      </c>
      <c r="AA274" s="329" t="str">
        <f>+Y274</f>
        <v>Ministerio de Gobierno</v>
      </c>
    </row>
    <row r="275" spans="1:27" ht="15" customHeight="1">
      <c r="A275" s="32">
        <v>340</v>
      </c>
      <c r="B275" s="396"/>
      <c r="C275" s="343" t="str">
        <f>+VLOOKUP(A275,bd_lista!$A$3:$C$590,3,FALSE)</f>
        <v>Servicio General de Identificación Personal</v>
      </c>
      <c r="D275" s="394"/>
      <c r="E275" s="343" t="s">
        <v>1309</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494219.56</v>
      </c>
      <c r="R275" s="245">
        <f t="shared" ca="1" si="13"/>
        <v>494219.56</v>
      </c>
      <c r="S275" s="245">
        <f ca="1">+R274+R275</f>
        <v>494569.56</v>
      </c>
      <c r="T275" s="245">
        <f ca="1">+S275</f>
        <v>494569.56</v>
      </c>
      <c r="U275" s="244">
        <f t="shared" si="14"/>
        <v>2</v>
      </c>
      <c r="V275" s="343" t="str">
        <f>+VLOOKUP(A275,bd_lista!$A$3:$E$590,5,FALSE)</f>
        <v>Instituciones Descentralizadas</v>
      </c>
      <c r="W275" s="391"/>
      <c r="X275" s="242">
        <f>+VLOOKUP(A275,[3]Sheet1!$A$13:$D$744,4,FALSE)</f>
        <v>15</v>
      </c>
      <c r="Y275" s="242" t="str">
        <f>+VLOOKUP(X275,bd_lista!$A$3:$C$590,3,FALSE)</f>
        <v>Ministerio de Gobierno</v>
      </c>
      <c r="Z275" s="299"/>
      <c r="AA275" s="331"/>
    </row>
    <row r="276" spans="1:27" customFormat="1" ht="15" customHeight="1">
      <c r="A276" s="252">
        <v>342</v>
      </c>
      <c r="B276" s="395">
        <f>+A276</f>
        <v>342</v>
      </c>
      <c r="C276" s="247" t="str">
        <f>+VLOOKUP(A276,bd_lista!$A$3:$C$590,3,FALSE)</f>
        <v>Agencia Estatal de Vivienda</v>
      </c>
      <c r="D276" s="393" t="str">
        <f>+C276</f>
        <v>Agencia Estatal de Vivienda</v>
      </c>
      <c r="E276" s="247" t="s">
        <v>1308</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3"/>
        <v>0</v>
      </c>
      <c r="S276" s="243"/>
      <c r="T276" s="243">
        <f ca="1">+T277</f>
        <v>44669792.660000004</v>
      </c>
      <c r="U276" s="242">
        <f t="shared" si="14"/>
        <v>1</v>
      </c>
      <c r="V276" s="343" t="str">
        <f>+VLOOKUP(A276,bd_lista!$A$3:$E$590,5,FALSE)</f>
        <v>Instituciones Descentralizadas</v>
      </c>
      <c r="W276" s="390" t="str">
        <f>+V276</f>
        <v>Instituciones Descentralizadas</v>
      </c>
      <c r="X276" s="242">
        <f>+VLOOKUP(A276,[3]Sheet1!$A$13:$D$744,4,FALSE)</f>
        <v>81</v>
      </c>
      <c r="Y276" s="242" t="str">
        <f>+VLOOKUP(X276,bd_lista!$A$3:$C$590,3,FALSE)</f>
        <v>Ministerio de Obras Públicas, Servicios y Vivienda</v>
      </c>
      <c r="Z276" s="301">
        <f>+X276</f>
        <v>81</v>
      </c>
      <c r="AA276" s="302" t="str">
        <f>+Y276</f>
        <v>Ministerio de Obras Públicas, Servicios y Vivienda</v>
      </c>
    </row>
    <row r="277" spans="1:27" customFormat="1" ht="15" customHeight="1">
      <c r="A277" s="32">
        <v>342</v>
      </c>
      <c r="B277" s="396"/>
      <c r="C277" s="343" t="str">
        <f>+VLOOKUP(A277,bd_lista!$A$3:$C$590,3,FALSE)</f>
        <v>Agencia Estatal de Vivienda</v>
      </c>
      <c r="D277" s="394"/>
      <c r="E277" s="343" t="s">
        <v>1309</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44669792.660000004</v>
      </c>
      <c r="R277" s="245">
        <f t="shared" ca="1" si="13"/>
        <v>44669792.660000004</v>
      </c>
      <c r="S277" s="245">
        <f ca="1">+R276+R277</f>
        <v>44669792.660000004</v>
      </c>
      <c r="T277" s="243">
        <f ca="1">+S277</f>
        <v>44669792.660000004</v>
      </c>
      <c r="U277" s="242">
        <f t="shared" si="14"/>
        <v>2</v>
      </c>
      <c r="V277" s="343" t="str">
        <f>+VLOOKUP(A277,bd_lista!$A$3:$E$590,5,FALSE)</f>
        <v>Instituciones Descentralizadas</v>
      </c>
      <c r="W277" s="391"/>
      <c r="X277" s="242">
        <f>+VLOOKUP(A277,[3]Sheet1!$A$13:$D$744,4,FALSE)</f>
        <v>81</v>
      </c>
      <c r="Y277" s="242" t="str">
        <f>+VLOOKUP(X277,bd_lista!$A$3:$C$590,3,FALSE)</f>
        <v>Ministerio de Obras Públicas, Servicios y Vivienda</v>
      </c>
      <c r="Z277" s="299"/>
      <c r="AA277" s="300"/>
    </row>
    <row r="278" spans="1:27" customFormat="1" ht="15" customHeight="1">
      <c r="A278" s="32">
        <v>374</v>
      </c>
      <c r="B278" s="395">
        <f>+A278</f>
        <v>374</v>
      </c>
      <c r="C278" s="247" t="str">
        <f>+VLOOKUP(A278,bd_lista!$A$3:$C$590,3,FALSE)</f>
        <v>Agencia de Gobierno Electrónico y Tecnologías de Información y Comunicación</v>
      </c>
      <c r="D278" s="393" t="str">
        <f>+C278</f>
        <v>Agencia de Gobierno Electrónico y Tecnologías de Información y Comunicación</v>
      </c>
      <c r="E278" s="247" t="s">
        <v>1308</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3"/>
        <v>0</v>
      </c>
      <c r="S278" s="242"/>
      <c r="T278" s="243">
        <f ca="1">+T279</f>
        <v>39425.06</v>
      </c>
      <c r="U278" s="242">
        <f t="shared" si="14"/>
        <v>1</v>
      </c>
      <c r="V278" s="343" t="str">
        <f>+VLOOKUP(A278,bd_lista!$A$3:$E$590,5,FALSE)</f>
        <v>Instituciones Descentralizadas</v>
      </c>
      <c r="W278" s="390" t="str">
        <f>+V278</f>
        <v>Instituciones Descentralizadas</v>
      </c>
      <c r="X278" s="242">
        <f>+VLOOKUP(A278,[3]Sheet1!$A$13:$D$744,4,FALSE)</f>
        <v>25</v>
      </c>
      <c r="Y278" s="242" t="str">
        <f>+VLOOKUP(X278,bd_lista!$A$3:$C$590,3,FALSE)</f>
        <v>Ministerio de la Presidencia</v>
      </c>
      <c r="Z278" s="301">
        <f>+X278</f>
        <v>25</v>
      </c>
      <c r="AA278" s="329" t="str">
        <f>+Y278</f>
        <v>Ministerio de la Presidencia</v>
      </c>
    </row>
    <row r="279" spans="1:27" customFormat="1" ht="15" customHeight="1">
      <c r="A279" s="32">
        <v>374</v>
      </c>
      <c r="B279" s="396"/>
      <c r="C279" s="343" t="str">
        <f>+VLOOKUP(A279,bd_lista!$A$3:$C$590,3,FALSE)</f>
        <v>Agencia de Gobierno Electrónico y Tecnologías de Información y Comunicación</v>
      </c>
      <c r="D279" s="394"/>
      <c r="E279" s="343" t="s">
        <v>1309</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5971.55</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6120.3</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1218</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15833.230000000001</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1078</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2790.6</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6413.38</v>
      </c>
      <c r="R279" s="245">
        <f t="shared" ca="1" si="13"/>
        <v>39425.06</v>
      </c>
      <c r="S279" s="265">
        <f ca="1">+R278+R279</f>
        <v>39425.06</v>
      </c>
      <c r="T279" s="243">
        <f ca="1">+S279</f>
        <v>39425.06</v>
      </c>
      <c r="U279" s="242">
        <f t="shared" si="14"/>
        <v>2</v>
      </c>
      <c r="V279" s="343" t="str">
        <f>+VLOOKUP(A279,bd_lista!$A$3:$E$590,5,FALSE)</f>
        <v>Instituciones Descentralizadas</v>
      </c>
      <c r="W279" s="391"/>
      <c r="X279" s="242">
        <f>+VLOOKUP(A279,[3]Sheet1!$A$13:$D$744,4,FALSE)</f>
        <v>25</v>
      </c>
      <c r="Y279" s="242" t="str">
        <f>+VLOOKUP(X279,bd_lista!$A$3:$C$590,3,FALSE)</f>
        <v>Ministerio de la Presidencia</v>
      </c>
      <c r="Z279" s="299"/>
      <c r="AA279" s="331"/>
    </row>
    <row r="280" spans="1:27" customFormat="1" ht="15" customHeight="1">
      <c r="A280" s="32">
        <v>378</v>
      </c>
      <c r="B280" s="395">
        <f>+A280</f>
        <v>378</v>
      </c>
      <c r="C280" s="247" t="str">
        <f>+VLOOKUP(A280,bd_lista!$A$3:$C$590,3,FALSE)</f>
        <v>Servicio Nacional Textil</v>
      </c>
      <c r="D280" s="393" t="str">
        <f>+C280</f>
        <v>Servicio Nacional Textil</v>
      </c>
      <c r="E280" s="247" t="s">
        <v>1308</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4223.47</v>
      </c>
      <c r="R280" s="243">
        <f t="shared" ca="1" si="13"/>
        <v>4223.47</v>
      </c>
      <c r="S280" s="266"/>
      <c r="T280" s="243">
        <f ca="1">+T281</f>
        <v>507129.93999999994</v>
      </c>
      <c r="U280" s="242">
        <f t="shared" si="14"/>
        <v>1</v>
      </c>
      <c r="V280" s="343" t="str">
        <f>+VLOOKUP(A280,bd_lista!$A$3:$E$590,5,FALSE)</f>
        <v>Instituciones Descentralizadas</v>
      </c>
      <c r="W280" s="390" t="str">
        <f>+V280</f>
        <v>Instituciones Descentralizadas</v>
      </c>
      <c r="X280" s="242">
        <v>53</v>
      </c>
      <c r="Y280" s="242" t="str">
        <f>+VLOOKUP(X280,bd_lista!$A$3:$C$590,3,FALSE)</f>
        <v>Ministerio de Culturas, Descolonización y Despatriarcalización</v>
      </c>
      <c r="Z280" s="301">
        <f>+X280</f>
        <v>53</v>
      </c>
      <c r="AA280" s="302" t="str">
        <f>+Y280</f>
        <v>Ministerio de Culturas, Descolonización y Despatriarcalización</v>
      </c>
    </row>
    <row r="281" spans="1:27" customFormat="1" ht="15" customHeight="1">
      <c r="A281" s="32">
        <v>378</v>
      </c>
      <c r="B281" s="396"/>
      <c r="C281" s="343" t="str">
        <f>+VLOOKUP(A281,bd_lista!$A$3:$C$590,3,FALSE)</f>
        <v>Servicio Nacional Textil</v>
      </c>
      <c r="D281" s="394"/>
      <c r="E281" s="343" t="s">
        <v>1309</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4223.47</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332925</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165758</v>
      </c>
      <c r="R281" s="245">
        <f t="shared" ca="1" si="13"/>
        <v>502906.47</v>
      </c>
      <c r="S281" s="265">
        <f ca="1">+R280+R281</f>
        <v>507129.93999999994</v>
      </c>
      <c r="T281" s="243">
        <f ca="1">+S281</f>
        <v>507129.93999999994</v>
      </c>
      <c r="U281" s="242">
        <f t="shared" si="14"/>
        <v>2</v>
      </c>
      <c r="V281" s="343" t="str">
        <f>+VLOOKUP(A281,bd_lista!$A$3:$E$590,5,FALSE)</f>
        <v>Instituciones Descentralizadas</v>
      </c>
      <c r="W281" s="391"/>
      <c r="X281" s="242">
        <v>53</v>
      </c>
      <c r="Y281" s="242" t="str">
        <f>+VLOOKUP(X281,bd_lista!$A$3:$C$590,3,FALSE)</f>
        <v>Ministerio de Culturas, Descolonización y Despatriarcalización</v>
      </c>
      <c r="Z281" s="299"/>
      <c r="AA281" s="300"/>
    </row>
    <row r="282" spans="1:27" customFormat="1" ht="15" customHeight="1">
      <c r="A282" s="32">
        <v>382</v>
      </c>
      <c r="B282" s="395">
        <f>+A282</f>
        <v>382</v>
      </c>
      <c r="C282" s="247" t="str">
        <f>+VLOOKUP(A282,bd_lista!$A$3:$C$590,3,FALSE)</f>
        <v>Agencia de Infraestructura en Salud y Equipamiento Médico</v>
      </c>
      <c r="D282" s="393" t="str">
        <f>+C282</f>
        <v>Agencia de Infraestructura en Salud y Equipamiento Médico</v>
      </c>
      <c r="E282" s="247" t="s">
        <v>1308</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3"/>
        <v>0</v>
      </c>
      <c r="S282" s="266"/>
      <c r="T282" s="243">
        <f ca="1">+T283</f>
        <v>83179.81</v>
      </c>
      <c r="U282" s="242">
        <f t="shared" si="14"/>
        <v>1</v>
      </c>
      <c r="V282" s="343" t="str">
        <f>+VLOOKUP(A282,bd_lista!$A$3:$E$590,5,FALSE)</f>
        <v>Instituciones Descentralizadas</v>
      </c>
      <c r="W282" s="392" t="str">
        <f>+V282</f>
        <v>Instituciones Descentralizadas</v>
      </c>
      <c r="X282" s="242">
        <f>+VLOOKUP(A282,[3]Sheet1!$A$13:$D$744,4,FALSE)</f>
        <v>46</v>
      </c>
      <c r="Y282" s="242" t="str">
        <f>+VLOOKUP(X282,bd_lista!$A$3:$C$590,3,FALSE)</f>
        <v>Ministerio de Salud y Deportes</v>
      </c>
      <c r="Z282" s="301">
        <f>+X282</f>
        <v>46</v>
      </c>
      <c r="AA282" s="328" t="str">
        <f>+Y282</f>
        <v>Ministerio de Salud y Deportes</v>
      </c>
    </row>
    <row r="283" spans="1:27" customFormat="1" ht="15" customHeight="1">
      <c r="A283" s="32">
        <v>382</v>
      </c>
      <c r="B283" s="396"/>
      <c r="C283" s="343" t="str">
        <f>+VLOOKUP(A283,bd_lista!$A$3:$C$590,3,FALSE)</f>
        <v>Agencia de Infraestructura en Salud y Equipamiento Médico</v>
      </c>
      <c r="D283" s="394"/>
      <c r="E283" s="343" t="s">
        <v>1309</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892</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82287.81</v>
      </c>
      <c r="R283" s="245">
        <f t="shared" ca="1" si="13"/>
        <v>83179.81</v>
      </c>
      <c r="S283" s="265">
        <f ca="1">+R282+R283</f>
        <v>83179.81</v>
      </c>
      <c r="T283" s="245">
        <f ca="1">+S283</f>
        <v>83179.81</v>
      </c>
      <c r="U283" s="244">
        <f t="shared" si="14"/>
        <v>2</v>
      </c>
      <c r="V283" s="343" t="str">
        <f>+VLOOKUP(A283,bd_lista!$A$3:$E$590,5,FALSE)</f>
        <v>Instituciones Descentralizadas</v>
      </c>
      <c r="W283" s="391"/>
      <c r="X283" s="242">
        <f>+VLOOKUP(A283,[3]Sheet1!$A$13:$D$744,4,FALSE)</f>
        <v>46</v>
      </c>
      <c r="Y283" s="242" t="str">
        <f>+VLOOKUP(X283,bd_lista!$A$3:$C$590,3,FALSE)</f>
        <v>Ministerio de Salud y Deportes</v>
      </c>
      <c r="Z283" s="299"/>
      <c r="AA283" s="330"/>
    </row>
    <row r="284" spans="1:27" customFormat="1" ht="15" hidden="1" customHeight="1">
      <c r="A284" s="32">
        <v>108</v>
      </c>
      <c r="B284" s="395">
        <f>+A284</f>
        <v>108</v>
      </c>
      <c r="C284" s="247" t="str">
        <f>+VLOOKUP(A284,bd_lista!$A$3:$C$590,3,FALSE)</f>
        <v>Orquesta Sinfónica Nacional</v>
      </c>
      <c r="D284" s="393" t="str">
        <f>+C284</f>
        <v>Orquesta Sinfónica Nacional</v>
      </c>
      <c r="E284" s="247" t="s">
        <v>1308</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3"/>
        <v>0</v>
      </c>
      <c r="S284" s="243"/>
      <c r="T284" s="243">
        <f ca="1">+T285</f>
        <v>0</v>
      </c>
      <c r="U284" s="242">
        <f t="shared" si="14"/>
        <v>1</v>
      </c>
      <c r="V284" s="343" t="str">
        <f>+VLOOKUP(A284,bd_lista!$A$3:$E$590,5,FALSE)</f>
        <v>Instituciones Descentralizadas</v>
      </c>
      <c r="W284" s="390" t="str">
        <f>+V284</f>
        <v>Instituciones Descentralizadas</v>
      </c>
      <c r="X284" s="242">
        <v>53</v>
      </c>
      <c r="Y284" s="242" t="str">
        <f>+VLOOKUP(X284,bd_lista!$A$3:$C$590,3,FALSE)</f>
        <v>Ministerio de Culturas, Descolonización y Despatriarcalización</v>
      </c>
      <c r="Z284" s="301">
        <f>+X284</f>
        <v>53</v>
      </c>
      <c r="AA284" s="329" t="str">
        <f>+Y284</f>
        <v>Ministerio de Culturas, Descolonización y Despatriarcalización</v>
      </c>
    </row>
    <row r="285" spans="1:27" customFormat="1" ht="15" hidden="1" customHeight="1">
      <c r="A285" s="32">
        <v>108</v>
      </c>
      <c r="B285" s="396"/>
      <c r="C285" s="343" t="str">
        <f>+VLOOKUP(A285,bd_lista!$A$3:$C$590,3,FALSE)</f>
        <v>Orquesta Sinfónica Nacional</v>
      </c>
      <c r="D285" s="394"/>
      <c r="E285" s="343" t="s">
        <v>1309</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3">
        <f ca="1">+S285</f>
        <v>0</v>
      </c>
      <c r="U285" s="242">
        <f t="shared" si="14"/>
        <v>2</v>
      </c>
      <c r="V285" s="343" t="str">
        <f>+VLOOKUP(A285,bd_lista!$A$3:$E$590,5,FALSE)</f>
        <v>Instituciones Descentralizadas</v>
      </c>
      <c r="W285" s="391"/>
      <c r="X285" s="242">
        <v>53</v>
      </c>
      <c r="Y285" s="242" t="str">
        <f>+VLOOKUP(X285,bd_lista!$A$3:$C$590,3,FALSE)</f>
        <v>Ministerio de Culturas, Descolonización y Despatriarcalización</v>
      </c>
      <c r="Z285" s="299"/>
      <c r="AA285" s="331"/>
    </row>
    <row r="286" spans="1:27" customFormat="1" ht="15" hidden="1" customHeight="1">
      <c r="A286" s="32">
        <v>383</v>
      </c>
      <c r="B286" s="395">
        <f>+A286</f>
        <v>383</v>
      </c>
      <c r="C286" s="247" t="str">
        <f>+VLOOKUP(A286,bd_lista!$A$3:$C$590,3,FALSE)</f>
        <v>Agencia Boliviana de Correos "Correos de Bolivia"</v>
      </c>
      <c r="D286" s="393" t="str">
        <f>+C286</f>
        <v>Agencia Boliviana de Correos "Correos de Bolivia"</v>
      </c>
      <c r="E286" s="247" t="s">
        <v>1308</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ref="R286:R349" ca="1" si="15">+SUM(F286:Q286)</f>
        <v>0</v>
      </c>
      <c r="S286" s="266"/>
      <c r="T286" s="243">
        <f ca="1">+T287</f>
        <v>0</v>
      </c>
      <c r="U286" s="242">
        <f t="shared" ref="U286:U349" si="16">+IF(E286="Débitos",1,2)</f>
        <v>1</v>
      </c>
      <c r="V286" s="343" t="str">
        <f>+VLOOKUP(A286,bd_lista!$A$3:$E$590,5,FALSE)</f>
        <v>Instituciones Descentralizadas</v>
      </c>
      <c r="W286" s="390" t="str">
        <f>+V286</f>
        <v>Instituciones Descentralizadas</v>
      </c>
      <c r="X286" s="242">
        <f>+VLOOKUP(A286,[3]Sheet1!$A$13:$D$744,4,FALSE)</f>
        <v>81</v>
      </c>
      <c r="Y286" s="242" t="str">
        <f>+VLOOKUP(X286,bd_lista!$A$3:$C$590,3,FALSE)</f>
        <v>Ministerio de Obras Públicas, Servicios y Vivienda</v>
      </c>
      <c r="Z286" s="301">
        <f>+X286</f>
        <v>81</v>
      </c>
      <c r="AA286" s="302" t="str">
        <f>+Y286</f>
        <v>Ministerio de Obras Públicas, Servicios y Vivienda</v>
      </c>
    </row>
    <row r="287" spans="1:27" customFormat="1" ht="15" hidden="1" customHeight="1">
      <c r="A287" s="32">
        <v>383</v>
      </c>
      <c r="B287" s="396"/>
      <c r="C287" s="343" t="str">
        <f>+VLOOKUP(A287,bd_lista!$A$3:$C$590,3,FALSE)</f>
        <v>Agencia Boliviana de Correos "Correos de Bolivia"</v>
      </c>
      <c r="D287" s="394"/>
      <c r="E287" s="343" t="s">
        <v>1309</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5"/>
        <v>0</v>
      </c>
      <c r="S287" s="265">
        <f ca="1">+R286+R287</f>
        <v>0</v>
      </c>
      <c r="T287" s="243">
        <f ca="1">+S287</f>
        <v>0</v>
      </c>
      <c r="U287" s="242">
        <f t="shared" si="16"/>
        <v>2</v>
      </c>
      <c r="V287" s="343" t="str">
        <f>+VLOOKUP(A287,bd_lista!$A$3:$E$590,5,FALSE)</f>
        <v>Instituciones Descentralizadas</v>
      </c>
      <c r="W287" s="391"/>
      <c r="X287" s="242">
        <f>+VLOOKUP(A287,[3]Sheet1!$A$13:$D$744,4,FALSE)</f>
        <v>81</v>
      </c>
      <c r="Y287" s="242" t="str">
        <f>+VLOOKUP(X287,bd_lista!$A$3:$C$590,3,FALSE)</f>
        <v>Ministerio de Obras Públicas, Servicios y Vivienda</v>
      </c>
      <c r="Z287" s="299"/>
      <c r="AA287" s="300"/>
    </row>
    <row r="288" spans="1:27" customFormat="1" ht="15" customHeight="1">
      <c r="A288" s="32">
        <v>373</v>
      </c>
      <c r="B288" s="395">
        <f>+A288</f>
        <v>373</v>
      </c>
      <c r="C288" s="247" t="str">
        <f>+VLOOKUP(A288,bd_lista!$A$3:$C$590,3,FALSE)</f>
        <v>Fondo de Desarrollo Indigena</v>
      </c>
      <c r="D288" s="393" t="str">
        <f>+C288</f>
        <v>Fondo de Desarrollo Indigena</v>
      </c>
      <c r="E288" s="247" t="s">
        <v>1308</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5"/>
        <v>0</v>
      </c>
      <c r="S288" s="243"/>
      <c r="T288" s="243">
        <f ca="1">+T289</f>
        <v>56208587.189999998</v>
      </c>
      <c r="U288" s="242">
        <f t="shared" si="16"/>
        <v>1</v>
      </c>
      <c r="V288" s="343" t="str">
        <f>+VLOOKUP(A288,bd_lista!$A$3:$E$590,5,FALSE)</f>
        <v>Instituciones Descentralizadas</v>
      </c>
      <c r="W288" s="390" t="str">
        <f>+V288</f>
        <v>Instituciones Descentralizadas</v>
      </c>
      <c r="X288" s="242">
        <f>+VLOOKUP(A288,[3]Sheet1!$A$13:$D$744,4,FALSE)</f>
        <v>47</v>
      </c>
      <c r="Y288" s="242" t="str">
        <f>+VLOOKUP(X288,bd_lista!$A$3:$C$590,3,FALSE)</f>
        <v>Ministerio de Desarrollo Rural y Tierras</v>
      </c>
      <c r="Z288" s="301">
        <f>+X288</f>
        <v>47</v>
      </c>
      <c r="AA288" s="329" t="str">
        <f>+Y288</f>
        <v>Ministerio de Desarrollo Rural y Tierras</v>
      </c>
    </row>
    <row r="289" spans="1:27" customFormat="1" ht="15" customHeight="1">
      <c r="A289" s="32">
        <v>373</v>
      </c>
      <c r="B289" s="396"/>
      <c r="C289" s="343" t="str">
        <f>+VLOOKUP(A289,bd_lista!$A$3:$C$590,3,FALSE)</f>
        <v>Fondo de Desarrollo Indigena</v>
      </c>
      <c r="D289" s="394"/>
      <c r="E289" s="343" t="s">
        <v>1309</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56208587.189999998</v>
      </c>
      <c r="R289" s="245">
        <f t="shared" ca="1" si="15"/>
        <v>56208587.189999998</v>
      </c>
      <c r="S289" s="245">
        <f ca="1">+R288+R289</f>
        <v>56208587.189999998</v>
      </c>
      <c r="T289" s="243">
        <f ca="1">+S289</f>
        <v>56208587.189999998</v>
      </c>
      <c r="U289" s="242">
        <f t="shared" si="16"/>
        <v>2</v>
      </c>
      <c r="V289" s="343" t="str">
        <f>+VLOOKUP(A289,bd_lista!$A$3:$E$590,5,FALSE)</f>
        <v>Instituciones Descentralizadas</v>
      </c>
      <c r="W289" s="391"/>
      <c r="X289" s="242">
        <f>+VLOOKUP(A289,[3]Sheet1!$A$13:$D$744,4,FALSE)</f>
        <v>47</v>
      </c>
      <c r="Y289" s="242" t="str">
        <f>+VLOOKUP(X289,bd_lista!$A$3:$C$590,3,FALSE)</f>
        <v>Ministerio de Desarrollo Rural y Tierras</v>
      </c>
      <c r="Z289" s="299"/>
      <c r="AA289" s="331"/>
    </row>
    <row r="290" spans="1:27" customFormat="1" ht="15" customHeight="1">
      <c r="A290" s="32">
        <v>159</v>
      </c>
      <c r="B290" s="395">
        <f>+A290</f>
        <v>159</v>
      </c>
      <c r="C290" s="247" t="str">
        <f>+VLOOKUP(A290,bd_lista!$A$3:$C$590,3,FALSE)</f>
        <v>OficinaTécnica para el Fortalecimiento de la Empresa Pública</v>
      </c>
      <c r="D290" s="393" t="str">
        <f>+C290</f>
        <v>OficinaTécnica para el Fortalecimiento de la Empresa Pública</v>
      </c>
      <c r="E290" s="247" t="s">
        <v>1308</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5"/>
        <v>0</v>
      </c>
      <c r="S290" s="243"/>
      <c r="T290" s="243">
        <f ca="1">+T291</f>
        <v>24902.3</v>
      </c>
      <c r="U290" s="242">
        <f t="shared" si="16"/>
        <v>1</v>
      </c>
      <c r="V290" s="343" t="str">
        <f>+VLOOKUP(A290,bd_lista!$A$3:$E$590,5,FALSE)</f>
        <v>Instituciones Descentralizadas</v>
      </c>
      <c r="W290" s="390" t="str">
        <f>+V290</f>
        <v>Instituciones Descentralizadas</v>
      </c>
      <c r="X290" s="242">
        <f>+VLOOKUP(A290,[3]Sheet1!$A$13:$D$744,4,FALSE)</f>
        <v>25</v>
      </c>
      <c r="Y290" s="242" t="str">
        <f>+VLOOKUP(X290,bd_lista!$A$3:$C$590,3,FALSE)</f>
        <v>Ministerio de la Presidencia</v>
      </c>
      <c r="Z290" s="301">
        <f>+X290</f>
        <v>25</v>
      </c>
      <c r="AA290" s="302" t="str">
        <f>+Y290</f>
        <v>Ministerio de la Presidencia</v>
      </c>
    </row>
    <row r="291" spans="1:27" customFormat="1" ht="15" customHeight="1">
      <c r="A291" s="32">
        <v>159</v>
      </c>
      <c r="B291" s="396"/>
      <c r="C291" s="343" t="str">
        <f>+VLOOKUP(A291,bd_lista!$A$3:$C$590,3,FALSE)</f>
        <v>OficinaTécnica para el Fortalecimiento de la Empresa Pública</v>
      </c>
      <c r="D291" s="394"/>
      <c r="E291" s="247" t="s">
        <v>1309</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24902.3</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5"/>
        <v>24902.3</v>
      </c>
      <c r="S291" s="243">
        <f ca="1">+R290+R291</f>
        <v>24902.3</v>
      </c>
      <c r="T291" s="243">
        <f ca="1">+S291</f>
        <v>24902.3</v>
      </c>
      <c r="U291" s="242">
        <f t="shared" si="16"/>
        <v>2</v>
      </c>
      <c r="V291" s="343" t="str">
        <f>+VLOOKUP(A291,bd_lista!$A$3:$E$590,5,FALSE)</f>
        <v>Instituciones Descentralizadas</v>
      </c>
      <c r="W291" s="391"/>
      <c r="X291" s="242">
        <f>+VLOOKUP(A291,[3]Sheet1!$A$13:$D$744,4,FALSE)</f>
        <v>25</v>
      </c>
      <c r="Y291" s="242" t="str">
        <f>+VLOOKUP(X291,bd_lista!$A$3:$C$590,3,FALSE)</f>
        <v>Ministerio de la Presidencia</v>
      </c>
      <c r="Z291" s="299"/>
      <c r="AA291" s="300"/>
    </row>
    <row r="292" spans="1:27" customFormat="1" ht="15" hidden="1" customHeight="1">
      <c r="A292" s="32">
        <v>386</v>
      </c>
      <c r="B292" s="395">
        <f>+A292</f>
        <v>386</v>
      </c>
      <c r="C292" s="247" t="str">
        <f>+VLOOKUP(A292,bd_lista!$A$3:$C$590,3,FALSE)</f>
        <v>Servicio Plurinacional de la Mujer y de la Despatriarcalización Ana María Romero</v>
      </c>
      <c r="D292" s="393" t="str">
        <f>+C292</f>
        <v>Servicio Plurinacional de la Mujer y de la Despatriarcalización Ana María Romero</v>
      </c>
      <c r="E292" s="247" t="s">
        <v>1308</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5"/>
        <v>0</v>
      </c>
      <c r="S292" s="266"/>
      <c r="T292" s="243">
        <f ca="1">+T293</f>
        <v>0</v>
      </c>
      <c r="U292" s="242">
        <f t="shared" si="16"/>
        <v>1</v>
      </c>
      <c r="V292" s="343" t="str">
        <f>+VLOOKUP(A292,bd_lista!$A$3:$E$590,5,FALSE)</f>
        <v>Instituciones Descentralizadas</v>
      </c>
      <c r="W292" s="390" t="str">
        <f>+V292</f>
        <v>Instituciones Descentralizadas</v>
      </c>
      <c r="X292" s="242">
        <f>+VLOOKUP(A292,[3]Sheet1!$A$13:$D$744,4,FALSE)</f>
        <v>30</v>
      </c>
      <c r="Y292" s="242" t="str">
        <f>+VLOOKUP(X292,bd_lista!$A$3:$C$590,3,FALSE)</f>
        <v>Ministerio de Justicia y Transparencia Institucional</v>
      </c>
      <c r="Z292" s="301">
        <f>+X292</f>
        <v>30</v>
      </c>
      <c r="AA292" s="329" t="str">
        <f>+Y292</f>
        <v>Ministerio de Justicia y Transparencia Institucional</v>
      </c>
    </row>
    <row r="293" spans="1:27" customFormat="1" ht="15" hidden="1" customHeight="1">
      <c r="A293" s="32">
        <v>386</v>
      </c>
      <c r="B293" s="396"/>
      <c r="C293" s="343" t="str">
        <f>+VLOOKUP(A293,bd_lista!$A$3:$C$590,3,FALSE)</f>
        <v>Servicio Plurinacional de la Mujer y de la Despatriarcalización Ana María Romero</v>
      </c>
      <c r="D293" s="394"/>
      <c r="E293" s="343" t="s">
        <v>1309</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5"/>
        <v>0</v>
      </c>
      <c r="S293" s="265">
        <f ca="1">+R292+R293</f>
        <v>0</v>
      </c>
      <c r="T293" s="243">
        <f ca="1">+S293</f>
        <v>0</v>
      </c>
      <c r="U293" s="242">
        <f t="shared" si="16"/>
        <v>2</v>
      </c>
      <c r="V293" s="343" t="str">
        <f>+VLOOKUP(A293,bd_lista!$A$3:$E$590,5,FALSE)</f>
        <v>Instituciones Descentralizadas</v>
      </c>
      <c r="W293" s="391"/>
      <c r="X293" s="242">
        <f>+VLOOKUP(A293,[3]Sheet1!$A$13:$D$744,4,FALSE)</f>
        <v>30</v>
      </c>
      <c r="Y293" s="242" t="str">
        <f>+VLOOKUP(X293,bd_lista!$A$3:$C$590,3,FALSE)</f>
        <v>Ministerio de Justicia y Transparencia Institucional</v>
      </c>
      <c r="Z293" s="299"/>
      <c r="AA293" s="331"/>
    </row>
    <row r="294" spans="1:27" customFormat="1" ht="27" hidden="1" customHeight="1">
      <c r="A294" s="32">
        <v>243</v>
      </c>
      <c r="B294" s="395">
        <f>+A294</f>
        <v>243</v>
      </c>
      <c r="C294" s="247" t="str">
        <f>+VLOOKUP(A294,bd_lista!$A$3:$C$590,3,FALSE)</f>
        <v>Servicio Nacional de Hidrografía Naval</v>
      </c>
      <c r="D294" s="393" t="str">
        <f>+C294</f>
        <v>Servicio Nacional de Hidrografía Naval</v>
      </c>
      <c r="E294" s="247" t="s">
        <v>1308</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5"/>
        <v>0</v>
      </c>
      <c r="S294" s="243"/>
      <c r="T294" s="243">
        <f ca="1">+T295</f>
        <v>0</v>
      </c>
      <c r="U294" s="242">
        <f t="shared" si="16"/>
        <v>1</v>
      </c>
      <c r="V294" s="343" t="str">
        <f>+VLOOKUP(A294,bd_lista!$A$3:$E$590,5,FALSE)</f>
        <v>Instituciones Descentralizadas</v>
      </c>
      <c r="W294" s="390" t="str">
        <f>+V294</f>
        <v>Instituciones Descentralizadas</v>
      </c>
      <c r="X294" s="242">
        <f>+VLOOKUP(A294,[3]Sheet1!$A$13:$D$744,4,FALSE)</f>
        <v>20</v>
      </c>
      <c r="Y294" s="242" t="str">
        <f>+VLOOKUP(X294,bd_lista!$A$3:$C$590,3,FALSE)</f>
        <v>Ministerio de Defensa</v>
      </c>
      <c r="Z294" s="301">
        <f>+X294</f>
        <v>20</v>
      </c>
      <c r="AA294" s="302" t="str">
        <f>+Y294</f>
        <v>Ministerio de Defensa</v>
      </c>
    </row>
    <row r="295" spans="1:27" customFormat="1" ht="15" hidden="1" customHeight="1">
      <c r="A295" s="32">
        <v>243</v>
      </c>
      <c r="B295" s="396"/>
      <c r="C295" s="343" t="str">
        <f>+VLOOKUP(A295,bd_lista!$A$3:$C$590,3,FALSE)</f>
        <v>Servicio Nacional de Hidrografía Naval</v>
      </c>
      <c r="D295" s="394"/>
      <c r="E295" s="247" t="s">
        <v>1309</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5"/>
        <v>0</v>
      </c>
      <c r="S295" s="243">
        <f ca="1">+R294+R295</f>
        <v>0</v>
      </c>
      <c r="T295" s="243">
        <f ca="1">+S295</f>
        <v>0</v>
      </c>
      <c r="U295" s="242">
        <f t="shared" si="16"/>
        <v>2</v>
      </c>
      <c r="V295" s="343" t="str">
        <f>+VLOOKUP(A295,bd_lista!$A$3:$E$590,5,FALSE)</f>
        <v>Instituciones Descentralizadas</v>
      </c>
      <c r="W295" s="391"/>
      <c r="X295" s="242">
        <f>+VLOOKUP(A295,[3]Sheet1!$A$13:$D$744,4,FALSE)</f>
        <v>20</v>
      </c>
      <c r="Y295" s="242" t="str">
        <f>+VLOOKUP(X295,bd_lista!$A$3:$C$590,3,FALSE)</f>
        <v>Ministerio de Defensa</v>
      </c>
      <c r="Z295" s="299"/>
      <c r="AA295" s="300"/>
    </row>
    <row r="296" spans="1:27" customFormat="1" ht="15" hidden="1" customHeight="1">
      <c r="A296" s="32">
        <v>157</v>
      </c>
      <c r="B296" s="395">
        <f>+A296</f>
        <v>157</v>
      </c>
      <c r="C296" s="247" t="str">
        <f>+VLOOKUP(A296,bd_lista!$A$3:$C$590,3,FALSE)</f>
        <v>Servicio para la Prevención de la Tortura</v>
      </c>
      <c r="D296" s="393" t="str">
        <f>+C296</f>
        <v>Servicio para la Prevención de la Tortura</v>
      </c>
      <c r="E296" s="247" t="s">
        <v>1308</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5"/>
        <v>0</v>
      </c>
      <c r="S296" s="243"/>
      <c r="T296" s="243">
        <f ca="1">+T297</f>
        <v>0</v>
      </c>
      <c r="U296" s="242">
        <f t="shared" si="16"/>
        <v>1</v>
      </c>
      <c r="V296" s="343" t="str">
        <f>+VLOOKUP(A296,bd_lista!$A$3:$E$590,5,FALSE)</f>
        <v>Instituciones Descentralizadas</v>
      </c>
      <c r="W296" s="390" t="str">
        <f>+V296</f>
        <v>Instituciones Descentralizadas</v>
      </c>
      <c r="X296" s="242">
        <f>+VLOOKUP(A296,[3]Sheet1!$A$13:$D$744,4,FALSE)</f>
        <v>30</v>
      </c>
      <c r="Y296" s="242" t="str">
        <f>+VLOOKUP(X296,bd_lista!$A$3:$C$590,3,FALSE)</f>
        <v>Ministerio de Justicia y Transparencia Institucional</v>
      </c>
      <c r="Z296" s="301">
        <f>+X296</f>
        <v>30</v>
      </c>
      <c r="AA296" s="302" t="str">
        <f>+Y296</f>
        <v>Ministerio de Justicia y Transparencia Institucional</v>
      </c>
    </row>
    <row r="297" spans="1:27" customFormat="1" ht="15" hidden="1" customHeight="1">
      <c r="A297" s="32">
        <v>157</v>
      </c>
      <c r="B297" s="396"/>
      <c r="C297" s="343" t="str">
        <f>+VLOOKUP(A297,bd_lista!$A$3:$C$590,3,FALSE)</f>
        <v>Servicio para la Prevención de la Tortura</v>
      </c>
      <c r="D297" s="394"/>
      <c r="E297" s="247" t="s">
        <v>1309</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5"/>
        <v>0</v>
      </c>
      <c r="S297" s="243">
        <f ca="1">+R296+R297</f>
        <v>0</v>
      </c>
      <c r="T297" s="243">
        <f ca="1">+S297</f>
        <v>0</v>
      </c>
      <c r="U297" s="242">
        <f t="shared" si="16"/>
        <v>2</v>
      </c>
      <c r="V297" s="343" t="str">
        <f>+VLOOKUP(A297,bd_lista!$A$3:$E$590,5,FALSE)</f>
        <v>Instituciones Descentralizadas</v>
      </c>
      <c r="W297" s="391"/>
      <c r="X297" s="242">
        <f>+VLOOKUP(A297,[3]Sheet1!$A$13:$D$744,4,FALSE)</f>
        <v>30</v>
      </c>
      <c r="Y297" s="242" t="str">
        <f>+VLOOKUP(X297,bd_lista!$A$3:$C$590,3,FALSE)</f>
        <v>Ministerio de Justicia y Transparencia Institucional</v>
      </c>
      <c r="Z297" s="299"/>
      <c r="AA297" s="300"/>
    </row>
    <row r="298" spans="1:27" customFormat="1" ht="15" customHeight="1">
      <c r="A298" s="32">
        <v>376</v>
      </c>
      <c r="B298" s="395">
        <f>+A298</f>
        <v>376</v>
      </c>
      <c r="C298" s="247" t="str">
        <f>+VLOOKUP(A298,bd_lista!$A$3:$C$590,3,FALSE)</f>
        <v>Agencia Boliviana de Energía Nuclear</v>
      </c>
      <c r="D298" s="393" t="str">
        <f>+C298</f>
        <v>Agencia Boliviana de Energía Nuclear</v>
      </c>
      <c r="E298" s="247" t="s">
        <v>1308</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5"/>
        <v>0</v>
      </c>
      <c r="S298" s="266"/>
      <c r="T298" s="243">
        <f ca="1">+T299</f>
        <v>49410.58</v>
      </c>
      <c r="U298" s="242">
        <f t="shared" si="16"/>
        <v>1</v>
      </c>
      <c r="V298" s="343" t="str">
        <f>+VLOOKUP(A298,bd_lista!$A$3:$E$590,5,FALSE)</f>
        <v>Instituciones Descentralizadas</v>
      </c>
      <c r="W298" s="390" t="str">
        <f>+V298</f>
        <v>Instituciones Descentralizadas</v>
      </c>
      <c r="X298" s="242">
        <f>+VLOOKUP(A298,[3]Sheet1!$A$13:$D$744,4,FALSE)</f>
        <v>85</v>
      </c>
      <c r="Y298" s="242" t="e">
        <f>+VLOOKUP(X298,bd_lista!$A$3:$C$590,3,FALSE)</f>
        <v>#N/A</v>
      </c>
      <c r="Z298" s="301">
        <f>+X298</f>
        <v>85</v>
      </c>
      <c r="AA298" s="329" t="e">
        <f>+Y298</f>
        <v>#N/A</v>
      </c>
    </row>
    <row r="299" spans="1:27" customFormat="1" ht="15" customHeight="1">
      <c r="A299" s="32">
        <v>376</v>
      </c>
      <c r="B299" s="396"/>
      <c r="C299" s="343" t="str">
        <f>+VLOOKUP(A299,bd_lista!$A$3:$C$590,3,FALSE)</f>
        <v>Agencia Boliviana de Energía Nuclear</v>
      </c>
      <c r="D299" s="394"/>
      <c r="E299" s="343" t="s">
        <v>1309</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49410.58</v>
      </c>
      <c r="R299" s="245">
        <f t="shared" ca="1" si="15"/>
        <v>49410.58</v>
      </c>
      <c r="S299" s="265">
        <f ca="1">+R298+R299</f>
        <v>49410.58</v>
      </c>
      <c r="T299" s="243">
        <f ca="1">+S299</f>
        <v>49410.58</v>
      </c>
      <c r="U299" s="242">
        <f t="shared" si="16"/>
        <v>2</v>
      </c>
      <c r="V299" s="343" t="str">
        <f>+VLOOKUP(A299,bd_lista!$A$3:$E$590,5,FALSE)</f>
        <v>Instituciones Descentralizadas</v>
      </c>
      <c r="W299" s="391"/>
      <c r="X299" s="242">
        <f>+VLOOKUP(A299,[3]Sheet1!$A$13:$D$744,4,FALSE)</f>
        <v>85</v>
      </c>
      <c r="Y299" s="242" t="e">
        <f>+VLOOKUP(X299,bd_lista!$A$3:$C$590,3,FALSE)</f>
        <v>#N/A</v>
      </c>
      <c r="Z299" s="299"/>
      <c r="AA299" s="331"/>
    </row>
    <row r="300" spans="1:27" customFormat="1" ht="15" customHeight="1">
      <c r="A300" s="32">
        <v>387</v>
      </c>
      <c r="B300" s="395">
        <f>+A300</f>
        <v>387</v>
      </c>
      <c r="C300" s="247" t="str">
        <f>+VLOOKUP(A300,bd_lista!$A$3:$C$590,3,FALSE)</f>
        <v>Agencia del Desarrollo del Cine y Audiovisual Bolivianos</v>
      </c>
      <c r="D300" s="393" t="str">
        <f>+C300</f>
        <v>Agencia del Desarrollo del Cine y Audiovisual Bolivianos</v>
      </c>
      <c r="E300" s="247" t="s">
        <v>1308</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5"/>
        <v>0</v>
      </c>
      <c r="S300" s="266"/>
      <c r="T300" s="243">
        <f ca="1">+T301</f>
        <v>522.5</v>
      </c>
      <c r="U300" s="242">
        <f t="shared" si="16"/>
        <v>1</v>
      </c>
      <c r="V300" s="343" t="str">
        <f>+VLOOKUP(A300,bd_lista!$A$3:$E$590,5,FALSE)</f>
        <v>Instituciones Descentralizadas</v>
      </c>
      <c r="W300" s="390" t="str">
        <f>+V300</f>
        <v>Instituciones Descentralizadas</v>
      </c>
      <c r="X300" s="242">
        <f>+VLOOKUP(A300,[3]Sheet1!$A$13:$D$744,4,FALSE)</f>
        <v>52</v>
      </c>
      <c r="Y300" s="242" t="e">
        <f>+VLOOKUP(X300,bd_lista!$A$3:$C$590,3,FALSE)</f>
        <v>#N/A</v>
      </c>
      <c r="Z300" s="301">
        <f>+X300</f>
        <v>52</v>
      </c>
      <c r="AA300" s="302" t="e">
        <f>+Y300</f>
        <v>#N/A</v>
      </c>
    </row>
    <row r="301" spans="1:27" customFormat="1" ht="15" customHeight="1">
      <c r="A301" s="32">
        <v>387</v>
      </c>
      <c r="B301" s="396"/>
      <c r="C301" s="343" t="str">
        <f>+VLOOKUP(A301,bd_lista!$A$3:$C$590,3,FALSE)</f>
        <v>Agencia del Desarrollo del Cine y Audiovisual Bolivianos</v>
      </c>
      <c r="D301" s="394"/>
      <c r="E301" s="343" t="s">
        <v>1309</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522.5</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522.5</v>
      </c>
      <c r="S301" s="265">
        <f ca="1">+R300+R301</f>
        <v>522.5</v>
      </c>
      <c r="T301" s="243">
        <f ca="1">+S301</f>
        <v>522.5</v>
      </c>
      <c r="U301" s="242">
        <f t="shared" si="16"/>
        <v>2</v>
      </c>
      <c r="V301" s="343" t="str">
        <f>+VLOOKUP(A301,bd_lista!$A$3:$E$590,5,FALSE)</f>
        <v>Instituciones Descentralizadas</v>
      </c>
      <c r="W301" s="391"/>
      <c r="X301" s="242">
        <f>+VLOOKUP(A301,[3]Sheet1!$A$13:$D$744,4,FALSE)</f>
        <v>52</v>
      </c>
      <c r="Y301" s="242" t="e">
        <f>+VLOOKUP(X301,bd_lista!$A$3:$C$590,3,FALSE)</f>
        <v>#N/A</v>
      </c>
      <c r="Z301" s="299"/>
      <c r="AA301" s="300"/>
    </row>
    <row r="302" spans="1:27" customFormat="1" ht="15" customHeight="1">
      <c r="A302" s="32">
        <v>389</v>
      </c>
      <c r="B302" s="395">
        <f>+A302</f>
        <v>389</v>
      </c>
      <c r="C302" s="247" t="str">
        <f>+VLOOKUP(A302,bd_lista!$A$3:$C$590,3,FALSE)</f>
        <v>Navegación Aérea y Aeropuertos Bolivianos</v>
      </c>
      <c r="D302" s="393" t="str">
        <f>+C302</f>
        <v>Navegación Aérea y Aeropuertos Bolivianos</v>
      </c>
      <c r="E302" s="247" t="s">
        <v>1308</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50</v>
      </c>
      <c r="R302" s="243">
        <f t="shared" ca="1" si="15"/>
        <v>50</v>
      </c>
      <c r="S302" s="243"/>
      <c r="T302" s="243">
        <f ca="1">+T303</f>
        <v>189096.39</v>
      </c>
      <c r="U302" s="242">
        <f t="shared" si="16"/>
        <v>1</v>
      </c>
      <c r="V302" s="343" t="str">
        <f>+VLOOKUP(A302,bd_lista!$A$3:$E$590,5,FALSE)</f>
        <v>Instituciones Descentralizadas</v>
      </c>
      <c r="W302" s="390" t="str">
        <f>+V302</f>
        <v>Instituciones Descentralizadas</v>
      </c>
      <c r="X302" s="242" t="e">
        <f>+VLOOKUP(A302,[3]Sheet1!$A$13:$D$744,4,FALSE)</f>
        <v>#N/A</v>
      </c>
      <c r="Y302" s="242" t="e">
        <f>+VLOOKUP(X302,bd_lista!$A$3:$C$590,3,FALSE)</f>
        <v>#N/A</v>
      </c>
      <c r="Z302" s="301" t="e">
        <f>+X302</f>
        <v>#N/A</v>
      </c>
      <c r="AA302" s="302" t="e">
        <f>+Y302</f>
        <v>#N/A</v>
      </c>
    </row>
    <row r="303" spans="1:27" customFormat="1" ht="15" customHeight="1">
      <c r="A303" s="32">
        <v>389</v>
      </c>
      <c r="B303" s="396"/>
      <c r="C303" s="343" t="str">
        <f>+VLOOKUP(A303,bd_lista!$A$3:$C$590,3,FALSE)</f>
        <v>Navegación Aérea y Aeropuertos Bolivianos</v>
      </c>
      <c r="D303" s="394"/>
      <c r="E303" s="343" t="s">
        <v>1309</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18</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189028.39</v>
      </c>
      <c r="R303" s="245">
        <f t="shared" ca="1" si="15"/>
        <v>189046.39</v>
      </c>
      <c r="S303" s="245">
        <f ca="1">+R302+R303</f>
        <v>189096.39</v>
      </c>
      <c r="T303" s="243">
        <f ca="1">+S303</f>
        <v>189096.39</v>
      </c>
      <c r="U303" s="242">
        <f t="shared" si="16"/>
        <v>2</v>
      </c>
      <c r="V303" s="343" t="str">
        <f>+VLOOKUP(A303,bd_lista!$A$3:$E$590,5,FALSE)</f>
        <v>Instituciones Descentralizadas</v>
      </c>
      <c r="W303" s="391"/>
      <c r="X303" s="242" t="e">
        <f>+VLOOKUP(A303,[3]Sheet1!$A$13:$D$744,4,FALSE)</f>
        <v>#N/A</v>
      </c>
      <c r="Y303" s="242" t="e">
        <f>+VLOOKUP(X303,bd_lista!$A$3:$C$590,3,FALSE)</f>
        <v>#N/A</v>
      </c>
      <c r="Z303" s="299"/>
      <c r="AA303" s="300"/>
    </row>
    <row r="304" spans="1:27" customFormat="1" ht="15" customHeight="1">
      <c r="A304" s="32">
        <v>417</v>
      </c>
      <c r="B304" s="395">
        <f>+A304</f>
        <v>417</v>
      </c>
      <c r="C304" s="247" t="str">
        <f>+VLOOKUP(A304,bd_lista!$A$3:$C$590,3,FALSE)</f>
        <v>Caja Nacional de Salud</v>
      </c>
      <c r="D304" s="393" t="str">
        <f>+C304</f>
        <v>Caja Nacional de Salud</v>
      </c>
      <c r="E304" s="247" t="s">
        <v>1308</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5"/>
        <v>0</v>
      </c>
      <c r="S304" s="250"/>
      <c r="T304" s="243">
        <f ca="1">+T305</f>
        <v>246866.8</v>
      </c>
      <c r="U304" s="242">
        <f t="shared" si="16"/>
        <v>1</v>
      </c>
      <c r="V304" s="343" t="str">
        <f>+VLOOKUP(A304,bd_lista!$A$3:$E$590,5,FALSE)</f>
        <v>Instituciones de Seguridad Social</v>
      </c>
      <c r="W304" s="390" t="str">
        <f>+V304</f>
        <v>Instituciones de Seguridad Social</v>
      </c>
      <c r="X304" s="242">
        <f>+VLOOKUP(A304,[3]Sheet1!$A$13:$D$744,4,FALSE)</f>
        <v>46</v>
      </c>
      <c r="Y304" s="242" t="str">
        <f>+VLOOKUP(X304,bd_lista!$A$3:$C$590,3,FALSE)</f>
        <v>Ministerio de Salud y Deportes</v>
      </c>
      <c r="Z304" s="301">
        <f>+X304</f>
        <v>46</v>
      </c>
      <c r="AA304" s="329" t="str">
        <f>+Y304</f>
        <v>Ministerio de Salud y Deportes</v>
      </c>
    </row>
    <row r="305" spans="1:27" customFormat="1" ht="15" customHeight="1">
      <c r="A305" s="32">
        <v>417</v>
      </c>
      <c r="B305" s="396"/>
      <c r="C305" s="343" t="str">
        <f>+VLOOKUP(A305,bd_lista!$A$3:$C$590,3,FALSE)</f>
        <v>Caja Nacional de Salud</v>
      </c>
      <c r="D305" s="394"/>
      <c r="E305" s="343" t="s">
        <v>1309</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61876.08</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13270.75</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31074.760000000002</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63.98</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12790.75</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43461.53</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84328.95</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5"/>
        <v>246866.8</v>
      </c>
      <c r="S305" s="262">
        <f ca="1">+R304+R305</f>
        <v>246866.8</v>
      </c>
      <c r="T305" s="243">
        <f ca="1">+S305</f>
        <v>246866.8</v>
      </c>
      <c r="U305" s="242">
        <f t="shared" si="16"/>
        <v>2</v>
      </c>
      <c r="V305" s="343" t="str">
        <f>+VLOOKUP(A305,bd_lista!$A$3:$E$590,5,FALSE)</f>
        <v>Instituciones de Seguridad Social</v>
      </c>
      <c r="W305" s="391"/>
      <c r="X305" s="242">
        <f>+VLOOKUP(A305,[3]Sheet1!$A$13:$D$744,4,FALSE)</f>
        <v>46</v>
      </c>
      <c r="Y305" s="242" t="str">
        <f>+VLOOKUP(X305,bd_lista!$A$3:$C$590,3,FALSE)</f>
        <v>Ministerio de Salud y Deportes</v>
      </c>
      <c r="Z305" s="299"/>
      <c r="AA305" s="331"/>
    </row>
    <row r="306" spans="1:27" customFormat="1" ht="15" hidden="1" customHeight="1">
      <c r="A306" s="32">
        <v>112</v>
      </c>
      <c r="B306" s="395">
        <f>+A306</f>
        <v>112</v>
      </c>
      <c r="C306" s="247" t="str">
        <f>+VLOOKUP(A306,bd_lista!$A$3:$C$590,3,FALSE)</f>
        <v>Comité Nacional de la Persona con Discapacidad</v>
      </c>
      <c r="D306" s="393" t="str">
        <f>+C306</f>
        <v>Comité Nacional de la Persona con Discapacidad</v>
      </c>
      <c r="E306" s="247" t="s">
        <v>1308</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5"/>
        <v>0</v>
      </c>
      <c r="S306" s="243"/>
      <c r="T306" s="243">
        <f ca="1">+T307</f>
        <v>0</v>
      </c>
      <c r="U306" s="242">
        <f t="shared" si="16"/>
        <v>1</v>
      </c>
      <c r="V306" s="343" t="str">
        <f>+VLOOKUP(A306,bd_lista!$A$3:$E$590,5,FALSE)</f>
        <v>Instituciones Descentralizadas</v>
      </c>
      <c r="W306" s="390" t="str">
        <f>+V306</f>
        <v>Instituciones Descentralizadas</v>
      </c>
      <c r="X306" s="242">
        <f>+VLOOKUP(A306,[3]Sheet1!$A$13:$D$744,4,FALSE)</f>
        <v>30</v>
      </c>
      <c r="Y306" s="242" t="str">
        <f>+VLOOKUP(X306,bd_lista!$A$3:$C$590,3,FALSE)</f>
        <v>Ministerio de Justicia y Transparencia Institucional</v>
      </c>
      <c r="Z306" s="301">
        <f>+X306</f>
        <v>30</v>
      </c>
      <c r="AA306" s="302" t="str">
        <f>+Y306</f>
        <v>Ministerio de Justicia y Transparencia Institucional</v>
      </c>
    </row>
    <row r="307" spans="1:27" customFormat="1" ht="15" hidden="1" customHeight="1">
      <c r="A307" s="32">
        <v>112</v>
      </c>
      <c r="B307" s="396"/>
      <c r="C307" s="343" t="str">
        <f>+VLOOKUP(A307,bd_lista!$A$3:$C$590,3,FALSE)</f>
        <v>Comité Nacional de la Persona con Discapacidad</v>
      </c>
      <c r="D307" s="394"/>
      <c r="E307" s="247" t="s">
        <v>1309</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5"/>
        <v>0</v>
      </c>
      <c r="S307" s="243">
        <f ca="1">+R306+R307</f>
        <v>0</v>
      </c>
      <c r="T307" s="243">
        <f ca="1">+S307</f>
        <v>0</v>
      </c>
      <c r="U307" s="242">
        <f t="shared" si="16"/>
        <v>2</v>
      </c>
      <c r="V307" s="343" t="str">
        <f>+VLOOKUP(A307,bd_lista!$A$3:$E$590,5,FALSE)</f>
        <v>Instituciones Descentralizadas</v>
      </c>
      <c r="W307" s="391"/>
      <c r="X307" s="242">
        <f>+VLOOKUP(A307,[3]Sheet1!$A$13:$D$744,4,FALSE)</f>
        <v>30</v>
      </c>
      <c r="Y307" s="242" t="str">
        <f>+VLOOKUP(X307,bd_lista!$A$3:$C$590,3,FALSE)</f>
        <v>Ministerio de Justicia y Transparencia Institucional</v>
      </c>
      <c r="Z307" s="299"/>
      <c r="AA307" s="300"/>
    </row>
    <row r="308" spans="1:27" customFormat="1" ht="15" hidden="1" customHeight="1">
      <c r="A308" s="32">
        <v>111</v>
      </c>
      <c r="B308" s="395">
        <f>+A308</f>
        <v>111</v>
      </c>
      <c r="C308" s="247" t="str">
        <f>+VLOOKUP(A308,bd_lista!$A$3:$C$590,3,FALSE)</f>
        <v>Instituto Boliviano de la Ceguera</v>
      </c>
      <c r="D308" s="393" t="str">
        <f>+C308</f>
        <v>Instituto Boliviano de la Ceguera</v>
      </c>
      <c r="E308" s="247" t="s">
        <v>1308</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5"/>
        <v>0</v>
      </c>
      <c r="S308" s="243"/>
      <c r="T308" s="243">
        <f ca="1">+T309</f>
        <v>0</v>
      </c>
      <c r="U308" s="242">
        <f t="shared" si="16"/>
        <v>1</v>
      </c>
      <c r="V308" s="343" t="str">
        <f>+VLOOKUP(A308,bd_lista!$A$3:$E$590,5,FALSE)</f>
        <v>Instituciones Descentralizadas</v>
      </c>
      <c r="W308" s="390" t="str">
        <f>+V308</f>
        <v>Instituciones Descentralizadas</v>
      </c>
      <c r="X308" s="242">
        <f>+VLOOKUP(A308,[3]Sheet1!$A$13:$D$744,4,FALSE)</f>
        <v>46</v>
      </c>
      <c r="Y308" s="242" t="str">
        <f>+VLOOKUP(X308,bd_lista!$A$3:$C$590,3,FALSE)</f>
        <v>Ministerio de Salud y Deportes</v>
      </c>
      <c r="Z308" s="301">
        <f>+X308</f>
        <v>46</v>
      </c>
      <c r="AA308" s="302" t="str">
        <f>+Y308</f>
        <v>Ministerio de Salud y Deportes</v>
      </c>
    </row>
    <row r="309" spans="1:27" customFormat="1" ht="15" hidden="1" customHeight="1">
      <c r="A309" s="32">
        <v>111</v>
      </c>
      <c r="B309" s="396"/>
      <c r="C309" s="343" t="str">
        <f>+VLOOKUP(A309,bd_lista!$A$3:$C$590,3,FALSE)</f>
        <v>Instituto Boliviano de la Ceguera</v>
      </c>
      <c r="D309" s="394"/>
      <c r="E309" s="247" t="s">
        <v>1309</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5"/>
        <v>0</v>
      </c>
      <c r="S309" s="243">
        <f ca="1">+R308+R309</f>
        <v>0</v>
      </c>
      <c r="T309" s="243">
        <f ca="1">+S309</f>
        <v>0</v>
      </c>
      <c r="U309" s="242">
        <f t="shared" si="16"/>
        <v>2</v>
      </c>
      <c r="V309" s="343" t="str">
        <f>+VLOOKUP(A309,bd_lista!$A$3:$E$590,5,FALSE)</f>
        <v>Instituciones Descentralizadas</v>
      </c>
      <c r="W309" s="391"/>
      <c r="X309" s="242">
        <f>+VLOOKUP(A309,[3]Sheet1!$A$13:$D$744,4,FALSE)</f>
        <v>46</v>
      </c>
      <c r="Y309" s="242" t="str">
        <f>+VLOOKUP(X309,bd_lista!$A$3:$C$590,3,FALSE)</f>
        <v>Ministerio de Salud y Deportes</v>
      </c>
      <c r="Z309" s="299"/>
      <c r="AA309" s="300"/>
    </row>
    <row r="310" spans="1:27" customFormat="1" ht="15" customHeight="1">
      <c r="A310" s="32">
        <v>385</v>
      </c>
      <c r="B310" s="395">
        <f>+A310</f>
        <v>385</v>
      </c>
      <c r="C310" s="247" t="str">
        <f>+VLOOKUP(A310,bd_lista!$A$3:$C$590,3,FALSE)</f>
        <v>Autoridad de Supervisión de la Seguridad Social de Corto Plazo</v>
      </c>
      <c r="D310" s="393" t="str">
        <f>+C310</f>
        <v>Autoridad de Supervisión de la Seguridad Social de Corto Plazo</v>
      </c>
      <c r="E310" s="247" t="s">
        <v>1308</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5"/>
        <v>0</v>
      </c>
      <c r="S310" s="266"/>
      <c r="T310" s="243">
        <f ca="1">+T311</f>
        <v>889.13</v>
      </c>
      <c r="U310" s="242">
        <f t="shared" si="16"/>
        <v>1</v>
      </c>
      <c r="V310" s="343" t="str">
        <f>+VLOOKUP(A310,bd_lista!$A$3:$E$590,5,FALSE)</f>
        <v>Instituciones Descentralizadas</v>
      </c>
      <c r="W310" s="390" t="str">
        <f>+V310</f>
        <v>Instituciones Descentralizadas</v>
      </c>
      <c r="X310" s="242">
        <f>+VLOOKUP(A310,[3]Sheet1!$A$13:$D$744,4,FALSE)</f>
        <v>46</v>
      </c>
      <c r="Y310" s="242" t="str">
        <f>+VLOOKUP(X310,bd_lista!$A$3:$C$590,3,FALSE)</f>
        <v>Ministerio de Salud y Deportes</v>
      </c>
      <c r="Z310" s="301">
        <f>+X310</f>
        <v>46</v>
      </c>
      <c r="AA310" s="302" t="str">
        <f>+Y310</f>
        <v>Ministerio de Salud y Deportes</v>
      </c>
    </row>
    <row r="311" spans="1:27" customFormat="1" ht="15" customHeight="1">
      <c r="A311" s="32">
        <v>385</v>
      </c>
      <c r="B311" s="396"/>
      <c r="C311" s="343" t="str">
        <f>+VLOOKUP(A311,bd_lista!$A$3:$C$590,3,FALSE)</f>
        <v>Autoridad de Supervisión de la Seguridad Social de Corto Plazo</v>
      </c>
      <c r="D311" s="394"/>
      <c r="E311" s="247" t="s">
        <v>1309</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889.13</v>
      </c>
      <c r="R311" s="243">
        <f t="shared" ca="1" si="15"/>
        <v>889.13</v>
      </c>
      <c r="S311" s="266">
        <f ca="1">+R310+R311</f>
        <v>889.13</v>
      </c>
      <c r="T311" s="243">
        <f ca="1">+S311</f>
        <v>889.13</v>
      </c>
      <c r="U311" s="242">
        <f t="shared" si="16"/>
        <v>2</v>
      </c>
      <c r="V311" s="343" t="str">
        <f>+VLOOKUP(A311,bd_lista!$A$3:$E$590,5,FALSE)</f>
        <v>Instituciones Descentralizadas</v>
      </c>
      <c r="W311" s="391"/>
      <c r="X311" s="242">
        <f>+VLOOKUP(A311,[3]Sheet1!$A$13:$D$744,4,FALSE)</f>
        <v>46</v>
      </c>
      <c r="Y311" s="242" t="str">
        <f>+VLOOKUP(X311,bd_lista!$A$3:$C$590,3,FALSE)</f>
        <v>Ministerio de Salud y Deportes</v>
      </c>
      <c r="Z311" s="299"/>
      <c r="AA311" s="300"/>
    </row>
    <row r="312" spans="1:27" customFormat="1" ht="15" customHeight="1">
      <c r="A312" s="32">
        <v>418</v>
      </c>
      <c r="B312" s="395">
        <f>+A312</f>
        <v>418</v>
      </c>
      <c r="C312" s="247" t="str">
        <f>+VLOOKUP(A312,bd_lista!$A$3:$C$590,3,FALSE)</f>
        <v>Caja Petrolera de Salud</v>
      </c>
      <c r="D312" s="393" t="str">
        <f>+C312</f>
        <v>Caja Petrolera de Salud</v>
      </c>
      <c r="E312" s="247" t="s">
        <v>1308</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5"/>
        <v>0</v>
      </c>
      <c r="S312" s="250"/>
      <c r="T312" s="243">
        <f ca="1">+T313</f>
        <v>400</v>
      </c>
      <c r="U312" s="242">
        <f t="shared" si="16"/>
        <v>1</v>
      </c>
      <c r="V312" s="343" t="str">
        <f>+VLOOKUP(A312,bd_lista!$A$3:$E$590,5,FALSE)</f>
        <v>Instituciones de Seguridad Social</v>
      </c>
      <c r="W312" s="390" t="str">
        <f>+V312</f>
        <v>Instituciones de Seguridad Social</v>
      </c>
      <c r="X312" s="242">
        <f>+VLOOKUP(A312,[3]Sheet1!$A$13:$D$744,4,FALSE)</f>
        <v>46</v>
      </c>
      <c r="Y312" s="242" t="str">
        <f>+VLOOKUP(X312,bd_lista!$A$3:$C$590,3,FALSE)</f>
        <v>Ministerio de Salud y Deportes</v>
      </c>
      <c r="Z312" s="301">
        <f>+X312</f>
        <v>46</v>
      </c>
      <c r="AA312" s="329" t="str">
        <f>+Y312</f>
        <v>Ministerio de Salud y Deportes</v>
      </c>
    </row>
    <row r="313" spans="1:27" customFormat="1" ht="15" customHeight="1">
      <c r="A313" s="32">
        <v>418</v>
      </c>
      <c r="B313" s="396"/>
      <c r="C313" s="343" t="str">
        <f>+VLOOKUP(A313,bd_lista!$A$3:$C$590,3,FALSE)</f>
        <v>Caja Petrolera de Salud</v>
      </c>
      <c r="D313" s="394"/>
      <c r="E313" s="343" t="s">
        <v>1309</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400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5"/>
        <v>400</v>
      </c>
      <c r="S313" s="262">
        <f ca="1">+R312+R313</f>
        <v>400</v>
      </c>
      <c r="T313" s="243">
        <f ca="1">+S313</f>
        <v>400</v>
      </c>
      <c r="U313" s="242">
        <f t="shared" si="16"/>
        <v>2</v>
      </c>
      <c r="V313" s="343" t="str">
        <f>+VLOOKUP(A313,bd_lista!$A$3:$E$590,5,FALSE)</f>
        <v>Instituciones de Seguridad Social</v>
      </c>
      <c r="W313" s="391"/>
      <c r="X313" s="242">
        <f>+VLOOKUP(A313,[3]Sheet1!$A$13:$D$744,4,FALSE)</f>
        <v>46</v>
      </c>
      <c r="Y313" s="242" t="str">
        <f>+VLOOKUP(X313,bd_lista!$A$3:$C$590,3,FALSE)</f>
        <v>Ministerio de Salud y Deportes</v>
      </c>
      <c r="Z313" s="299"/>
      <c r="AA313" s="331"/>
    </row>
    <row r="314" spans="1:27" customFormat="1" ht="15" hidden="1" customHeight="1">
      <c r="A314" s="32">
        <v>124</v>
      </c>
      <c r="B314" s="395">
        <f>+A314</f>
        <v>124</v>
      </c>
      <c r="C314" s="247" t="str">
        <f>+VLOOKUP(A314,bd_lista!$A$3:$C$590,3,FALSE)</f>
        <v>Academia Nacional de Ciencias</v>
      </c>
      <c r="D314" s="393" t="str">
        <f>+C314</f>
        <v>Academia Nacional de Ciencias</v>
      </c>
      <c r="E314" s="247" t="s">
        <v>1308</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5"/>
        <v>0</v>
      </c>
      <c r="S314" s="243"/>
      <c r="T314" s="243">
        <f ca="1">+T315</f>
        <v>0</v>
      </c>
      <c r="U314" s="242">
        <f t="shared" si="16"/>
        <v>1</v>
      </c>
      <c r="V314" s="343" t="str">
        <f>+VLOOKUP(A314,bd_lista!$A$3:$E$590,5,FALSE)</f>
        <v>Instituciones Descentralizadas</v>
      </c>
      <c r="W314" s="390" t="str">
        <f>+V314</f>
        <v>Instituciones Descentralizadas</v>
      </c>
      <c r="X314" s="242">
        <f>+VLOOKUP(A314,[3]Sheet1!$A$13:$D$744,4,FALSE)</f>
        <v>16</v>
      </c>
      <c r="Y314" s="242" t="str">
        <f>+VLOOKUP(X314,bd_lista!$A$3:$C$590,3,FALSE)</f>
        <v>Ministerio de Educación</v>
      </c>
      <c r="Z314" s="301">
        <f>+X314</f>
        <v>16</v>
      </c>
      <c r="AA314" s="302" t="str">
        <f>+Y314</f>
        <v>Ministerio de Educación</v>
      </c>
    </row>
    <row r="315" spans="1:27" customFormat="1" ht="15" hidden="1" customHeight="1">
      <c r="A315" s="32">
        <v>124</v>
      </c>
      <c r="B315" s="396"/>
      <c r="C315" s="343" t="str">
        <f>+VLOOKUP(A315,bd_lista!$A$3:$C$590,3,FALSE)</f>
        <v>Academia Nacional de Ciencias</v>
      </c>
      <c r="D315" s="394"/>
      <c r="E315" s="247" t="s">
        <v>1309</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5"/>
        <v>0</v>
      </c>
      <c r="S315" s="243">
        <f ca="1">+R314+R315</f>
        <v>0</v>
      </c>
      <c r="T315" s="243">
        <f ca="1">+S315</f>
        <v>0</v>
      </c>
      <c r="U315" s="242">
        <f t="shared" si="16"/>
        <v>2</v>
      </c>
      <c r="V315" s="343" t="str">
        <f>+VLOOKUP(A315,bd_lista!$A$3:$E$590,5,FALSE)</f>
        <v>Instituciones Descentralizadas</v>
      </c>
      <c r="W315" s="391"/>
      <c r="X315" s="242">
        <f>+VLOOKUP(A315,[3]Sheet1!$A$13:$D$744,4,FALSE)</f>
        <v>16</v>
      </c>
      <c r="Y315" s="242" t="str">
        <f>+VLOOKUP(X315,bd_lista!$A$3:$C$590,3,FALSE)</f>
        <v>Ministerio de Educación</v>
      </c>
      <c r="Z315" s="299"/>
      <c r="AA315" s="300"/>
    </row>
    <row r="316" spans="1:27" customFormat="1">
      <c r="A316" s="32">
        <v>422</v>
      </c>
      <c r="B316" s="395">
        <f>+A316</f>
        <v>422</v>
      </c>
      <c r="C316" s="247" t="str">
        <f>+VLOOKUP(A316,bd_lista!$A$3:$C$590,3,FALSE)</f>
        <v>Caja Bancaria Estatal de Salud</v>
      </c>
      <c r="D316" s="393" t="str">
        <f>+C316</f>
        <v>Caja Bancaria Estatal de Salud</v>
      </c>
      <c r="E316" s="247" t="s">
        <v>1308</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5"/>
        <v>0</v>
      </c>
      <c r="S316" s="250"/>
      <c r="T316" s="243">
        <f ca="1">+T317</f>
        <v>400.27</v>
      </c>
      <c r="U316" s="242">
        <f t="shared" si="16"/>
        <v>1</v>
      </c>
      <c r="V316" s="343" t="str">
        <f>+VLOOKUP(A316,bd_lista!$A$3:$E$590,5,FALSE)</f>
        <v>Instituciones de Seguridad Social</v>
      </c>
      <c r="W316" s="390" t="str">
        <f>+V316</f>
        <v>Instituciones de Seguridad Social</v>
      </c>
      <c r="X316" s="242">
        <v>78</v>
      </c>
      <c r="Y316" s="242" t="str">
        <f>+VLOOKUP(X316,bd_lista!$A$3:$C$590,3,FALSE)</f>
        <v>Ministerio de Hidrocarburos y Energías</v>
      </c>
      <c r="Z316" s="301">
        <f>+X316</f>
        <v>78</v>
      </c>
      <c r="AA316" s="329" t="str">
        <f>+Y316</f>
        <v>Ministerio de Hidrocarburos y Energías</v>
      </c>
    </row>
    <row r="317" spans="1:27" customFormat="1" ht="15" customHeight="1">
      <c r="A317" s="32">
        <v>422</v>
      </c>
      <c r="B317" s="396"/>
      <c r="C317" s="343" t="str">
        <f>+VLOOKUP(A317,bd_lista!$A$3:$C$590,3,FALSE)</f>
        <v>Caja Bancaria Estatal de Salud</v>
      </c>
      <c r="D317" s="394"/>
      <c r="E317" s="247" t="s">
        <v>1309</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400.27</v>
      </c>
      <c r="R317" s="243">
        <f t="shared" ca="1" si="15"/>
        <v>400.27</v>
      </c>
      <c r="S317" s="250">
        <f ca="1">+R316+R317</f>
        <v>400.27</v>
      </c>
      <c r="T317" s="243">
        <f ca="1">+S317</f>
        <v>400.27</v>
      </c>
      <c r="U317" s="242">
        <f t="shared" si="16"/>
        <v>2</v>
      </c>
      <c r="V317" s="343" t="str">
        <f>+VLOOKUP(A317,bd_lista!$A$3:$E$590,5,FALSE)</f>
        <v>Instituciones de Seguridad Social</v>
      </c>
      <c r="W317" s="391"/>
      <c r="X317" s="242">
        <v>78</v>
      </c>
      <c r="Y317" s="242" t="str">
        <f>+VLOOKUP(X317,bd_lista!$A$3:$C$590,3,FALSE)</f>
        <v>Ministerio de Hidrocarburos y Energías</v>
      </c>
      <c r="Z317" s="299"/>
      <c r="AA317" s="331"/>
    </row>
    <row r="318" spans="1:27" customFormat="1" ht="15" hidden="1" customHeight="1">
      <c r="A318" s="32">
        <v>170</v>
      </c>
      <c r="B318" s="395">
        <f>+A318</f>
        <v>170</v>
      </c>
      <c r="C318" s="247" t="str">
        <f>+VLOOKUP(A318,bd_lista!$A$3:$C$590,3,FALSE)</f>
        <v>Escuela Militar de Ingeniería</v>
      </c>
      <c r="D318" s="393" t="str">
        <f>+C318</f>
        <v>Escuela Militar de Ingeniería</v>
      </c>
      <c r="E318" s="247" t="s">
        <v>1308</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5"/>
        <v>0</v>
      </c>
      <c r="S318" s="243"/>
      <c r="T318" s="243">
        <f ca="1">+T319</f>
        <v>0</v>
      </c>
      <c r="U318" s="242">
        <f t="shared" si="16"/>
        <v>1</v>
      </c>
      <c r="V318" s="343" t="str">
        <f>+VLOOKUP(A318,bd_lista!$A$3:$E$590,5,FALSE)</f>
        <v>Instituciones Descentralizadas</v>
      </c>
      <c r="W318" s="390" t="str">
        <f>+V318</f>
        <v>Instituciones Descentralizadas</v>
      </c>
      <c r="X318" s="242">
        <f>+VLOOKUP(A318,[3]Sheet1!$A$13:$D$744,4,FALSE)</f>
        <v>20</v>
      </c>
      <c r="Y318" s="242" t="str">
        <f>+VLOOKUP(X318,bd_lista!$A$3:$C$590,3,FALSE)</f>
        <v>Ministerio de Defensa</v>
      </c>
      <c r="Z318" s="301">
        <f>+X318</f>
        <v>20</v>
      </c>
      <c r="AA318" s="302" t="str">
        <f>+Y318</f>
        <v>Ministerio de Defensa</v>
      </c>
    </row>
    <row r="319" spans="1:27" customFormat="1" ht="15" hidden="1" customHeight="1">
      <c r="A319" s="32">
        <v>170</v>
      </c>
      <c r="B319" s="396"/>
      <c r="C319" s="343" t="str">
        <f>+VLOOKUP(A319,bd_lista!$A$3:$C$590,3,FALSE)</f>
        <v>Escuela Militar de Ingeniería</v>
      </c>
      <c r="D319" s="394"/>
      <c r="E319" s="247" t="s">
        <v>1309</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5"/>
        <v>0</v>
      </c>
      <c r="S319" s="243">
        <f ca="1">+R318+R319</f>
        <v>0</v>
      </c>
      <c r="T319" s="243">
        <f ca="1">+S319</f>
        <v>0</v>
      </c>
      <c r="U319" s="242">
        <f t="shared" si="16"/>
        <v>2</v>
      </c>
      <c r="V319" s="343" t="str">
        <f>+VLOOKUP(A319,bd_lista!$A$3:$E$590,5,FALSE)</f>
        <v>Instituciones Descentralizadas</v>
      </c>
      <c r="W319" s="391"/>
      <c r="X319" s="242">
        <f>+VLOOKUP(A319,[3]Sheet1!$A$13:$D$744,4,FALSE)</f>
        <v>20</v>
      </c>
      <c r="Y319" s="242" t="str">
        <f>+VLOOKUP(X319,bd_lista!$A$3:$C$590,3,FALSE)</f>
        <v>Ministerio de Defensa</v>
      </c>
      <c r="Z319" s="299"/>
      <c r="AA319" s="300"/>
    </row>
    <row r="320" spans="1:27" ht="15" customHeight="1">
      <c r="A320" s="32">
        <v>423</v>
      </c>
      <c r="B320" s="395">
        <f>+A320</f>
        <v>423</v>
      </c>
      <c r="C320" s="247" t="str">
        <f>+VLOOKUP(A320,bd_lista!$A$3:$C$590,3,FALSE)</f>
        <v>Caja de Salud del Servicio Nal. de Caminos y Ramas Anexas</v>
      </c>
      <c r="D320" s="393" t="str">
        <f>+C320</f>
        <v>Caja de Salud del Servicio Nal. de Caminos y Ramas Anexas</v>
      </c>
      <c r="E320" s="342" t="s">
        <v>1308</v>
      </c>
      <c r="F320" s="271">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1">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1">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1">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1">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1">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1">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1">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1">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1">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1">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1">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1">
        <f t="shared" ca="1" si="15"/>
        <v>0</v>
      </c>
      <c r="S320" s="273"/>
      <c r="T320" s="243">
        <f ca="1">+T321</f>
        <v>65576.700000000012</v>
      </c>
      <c r="U320" s="242">
        <f t="shared" si="16"/>
        <v>1</v>
      </c>
      <c r="V320" s="343" t="str">
        <f>+VLOOKUP(A320,bd_lista!$A$3:$E$590,5,FALSE)</f>
        <v>Instituciones de Seguridad Social</v>
      </c>
      <c r="W320" s="390" t="str">
        <f>+V320</f>
        <v>Instituciones de Seguridad Social</v>
      </c>
      <c r="X320" s="242">
        <f>+VLOOKUP(A320,[3]Sheet1!$A$13:$D$744,4,FALSE)</f>
        <v>46</v>
      </c>
      <c r="Y320" s="242" t="str">
        <f>+VLOOKUP(X320,bd_lista!$A$3:$C$590,3,FALSE)</f>
        <v>Ministerio de Salud y Deportes</v>
      </c>
      <c r="Z320" s="301">
        <f>+X320</f>
        <v>46</v>
      </c>
      <c r="AA320" s="329" t="str">
        <f>+Y320</f>
        <v>Ministerio de Salud y Deportes</v>
      </c>
    </row>
    <row r="321" spans="1:27" ht="15" customHeight="1">
      <c r="A321" s="32">
        <v>423</v>
      </c>
      <c r="B321" s="396"/>
      <c r="C321" s="343" t="str">
        <f>+VLOOKUP(A321,bd_lista!$A$3:$C$590,3,FALSE)</f>
        <v>Caja de Salud del Servicio Nal. de Caminos y Ramas Anexas</v>
      </c>
      <c r="D321" s="394"/>
      <c r="E321" s="343" t="s">
        <v>1309</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25</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65551.700000000012</v>
      </c>
      <c r="R321" s="245">
        <f t="shared" ca="1" si="15"/>
        <v>65576.700000000012</v>
      </c>
      <c r="S321" s="262">
        <f ca="1">+R320+R321</f>
        <v>65576.700000000012</v>
      </c>
      <c r="T321" s="245">
        <f ca="1">+S321</f>
        <v>65576.700000000012</v>
      </c>
      <c r="U321" s="244">
        <f t="shared" si="16"/>
        <v>2</v>
      </c>
      <c r="V321" s="343" t="str">
        <f>+VLOOKUP(A321,bd_lista!$A$3:$E$590,5,FALSE)</f>
        <v>Instituciones de Seguridad Social</v>
      </c>
      <c r="W321" s="391"/>
      <c r="X321" s="242">
        <f>+VLOOKUP(A321,[3]Sheet1!$A$13:$D$744,4,FALSE)</f>
        <v>46</v>
      </c>
      <c r="Y321" s="242" t="str">
        <f>+VLOOKUP(X321,bd_lista!$A$3:$C$590,3,FALSE)</f>
        <v>Ministerio de Salud y Deportes</v>
      </c>
      <c r="Z321" s="299"/>
      <c r="AA321" s="331"/>
    </row>
    <row r="322" spans="1:27" customFormat="1" ht="15" customHeight="1">
      <c r="A322" s="252">
        <v>513</v>
      </c>
      <c r="B322" s="395">
        <f>+A322</f>
        <v>513</v>
      </c>
      <c r="C322" s="247" t="str">
        <f>+VLOOKUP(A322,bd_lista!$A$3:$C$590,3,FALSE)</f>
        <v>Yacimientos Petrolíferos Fiscales Bolivianos</v>
      </c>
      <c r="D322" s="393" t="str">
        <f>+C322</f>
        <v>Yacimientos Petrolíferos Fiscales Bolivianos</v>
      </c>
      <c r="E322" s="247" t="s">
        <v>1308</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250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50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50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31683.239999999998</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100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399274059.22999996</v>
      </c>
      <c r="R322" s="243">
        <f t="shared" ca="1" si="15"/>
        <v>399306192.46999997</v>
      </c>
      <c r="S322" s="266"/>
      <c r="T322" s="243">
        <f ca="1">+T323</f>
        <v>1129940326.0799999</v>
      </c>
      <c r="U322" s="242">
        <f t="shared" si="16"/>
        <v>1</v>
      </c>
      <c r="V322" s="343" t="str">
        <f>+VLOOKUP(A322,bd_lista!$A$3:$E$590,5,FALSE)</f>
        <v>Empresas Nacionales</v>
      </c>
      <c r="W322" s="390" t="str">
        <f>+V322</f>
        <v>Empresas Nacionales</v>
      </c>
      <c r="X322" s="242">
        <v>78</v>
      </c>
      <c r="Y322" s="242" t="str">
        <f>+VLOOKUP(X322,bd_lista!$A$3:$C$590,3,FALSE)</f>
        <v>Ministerio de Hidrocarburos y Energías</v>
      </c>
      <c r="Z322" s="301">
        <f>+X322</f>
        <v>78</v>
      </c>
      <c r="AA322" s="329" t="str">
        <f>+Y322</f>
        <v>Ministerio de Hidrocarburos y Energías</v>
      </c>
    </row>
    <row r="323" spans="1:27" customFormat="1" ht="15" customHeight="1">
      <c r="A323" s="32">
        <v>513</v>
      </c>
      <c r="B323" s="396"/>
      <c r="C323" s="343" t="str">
        <f>+VLOOKUP(A323,bd_lista!$A$3:$C$590,3,FALSE)</f>
        <v>Yacimientos Petrolíferos Fiscales Bolivianos</v>
      </c>
      <c r="D323" s="394"/>
      <c r="E323" s="343" t="s">
        <v>1309</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267052087.24000001</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430128</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42790679.390000001</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21638.36</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39115.15</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12796.67</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41.3</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4742</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420282905.5</v>
      </c>
      <c r="R323" s="245">
        <f t="shared" ca="1" si="15"/>
        <v>730634133.61000001</v>
      </c>
      <c r="S323" s="265">
        <f ca="1">+R322+R323</f>
        <v>1129940326.0799999</v>
      </c>
      <c r="T323" s="243">
        <f ca="1">+S323</f>
        <v>1129940326.0799999</v>
      </c>
      <c r="U323" s="242">
        <f t="shared" si="16"/>
        <v>2</v>
      </c>
      <c r="V323" s="343" t="str">
        <f>+VLOOKUP(A323,bd_lista!$A$3:$E$590,5,FALSE)</f>
        <v>Empresas Nacionales</v>
      </c>
      <c r="W323" s="391"/>
      <c r="X323" s="242">
        <v>78</v>
      </c>
      <c r="Y323" s="242" t="str">
        <f>+VLOOKUP(X323,bd_lista!$A$3:$C$590,3,FALSE)</f>
        <v>Ministerio de Hidrocarburos y Energías</v>
      </c>
      <c r="Z323" s="299"/>
      <c r="AA323" s="331"/>
    </row>
    <row r="324" spans="1:27" ht="15" hidden="1" customHeight="1">
      <c r="A324" s="32">
        <v>298</v>
      </c>
      <c r="B324" s="395">
        <f>+A324</f>
        <v>298</v>
      </c>
      <c r="C324" s="247" t="str">
        <f>+VLOOKUP(A324,bd_lista!$A$3:$C$590,3,FALSE)</f>
        <v>Servicio Departamental de Riego - Chuquisaca</v>
      </c>
      <c r="D324" s="393" t="str">
        <f>+C324</f>
        <v>Servicio Departamental de Riego - Chuquisaca</v>
      </c>
      <c r="E324" s="247" t="s">
        <v>1308</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5"/>
        <v>0</v>
      </c>
      <c r="S324" s="243"/>
      <c r="T324" s="243">
        <f ca="1">+T325</f>
        <v>0</v>
      </c>
      <c r="U324" s="242">
        <f t="shared" si="16"/>
        <v>1</v>
      </c>
      <c r="V324" s="343" t="str">
        <f>+VLOOKUP(A324,bd_lista!$A$3:$E$590,5,FALSE)</f>
        <v>Instituciones Descentralizadas</v>
      </c>
      <c r="W324" s="390" t="str">
        <f>+V324</f>
        <v>Instituciones Descentralizadas</v>
      </c>
      <c r="X324" s="242">
        <f>+VLOOKUP(A324,[3]Sheet1!$A$13:$D$744,4,FALSE)</f>
        <v>86</v>
      </c>
      <c r="Y324" s="242" t="str">
        <f>+VLOOKUP(X324,bd_lista!$A$3:$C$590,3,FALSE)</f>
        <v>Ministerio de Medio Ambiente y Agua</v>
      </c>
      <c r="Z324" s="301">
        <f>+X324</f>
        <v>86</v>
      </c>
      <c r="AA324" s="302" t="str">
        <f>+Y324</f>
        <v>Ministerio de Medio Ambiente y Agua</v>
      </c>
    </row>
    <row r="325" spans="1:27" ht="15" hidden="1" customHeight="1">
      <c r="A325" s="32">
        <v>298</v>
      </c>
      <c r="B325" s="396"/>
      <c r="C325" s="343" t="str">
        <f>+VLOOKUP(A325,bd_lista!$A$3:$C$590,3,FALSE)</f>
        <v>Servicio Departamental de Riego - Chuquisaca</v>
      </c>
      <c r="D325" s="394"/>
      <c r="E325" s="343" t="s">
        <v>1309</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5"/>
        <v>0</v>
      </c>
      <c r="S325" s="245">
        <f ca="1">+R324+R325</f>
        <v>0</v>
      </c>
      <c r="T325" s="245">
        <f ca="1">+S325</f>
        <v>0</v>
      </c>
      <c r="U325" s="244">
        <f t="shared" si="16"/>
        <v>2</v>
      </c>
      <c r="V325" s="343" t="str">
        <f>+VLOOKUP(A325,bd_lista!$A$3:$E$590,5,FALSE)</f>
        <v>Instituciones Descentralizadas</v>
      </c>
      <c r="W325" s="391"/>
      <c r="X325" s="242">
        <f>+VLOOKUP(A325,[3]Sheet1!$A$13:$D$744,4,FALSE)</f>
        <v>86</v>
      </c>
      <c r="Y325" s="242" t="str">
        <f>+VLOOKUP(X325,bd_lista!$A$3:$C$590,3,FALSE)</f>
        <v>Ministerio de Medio Ambiente y Agua</v>
      </c>
      <c r="Z325" s="299"/>
      <c r="AA325" s="300"/>
    </row>
    <row r="326" spans="1:27" customFormat="1" ht="15" customHeight="1">
      <c r="A326" s="252">
        <v>520</v>
      </c>
      <c r="B326" s="395">
        <f>+A326</f>
        <v>520</v>
      </c>
      <c r="C326" s="247" t="str">
        <f>+VLOOKUP(A326,bd_lista!$A$3:$C$590,3,FALSE)</f>
        <v>Empresa Metalúrgica VINTO - Nacionalizada</v>
      </c>
      <c r="D326" s="393" t="str">
        <f>+C326</f>
        <v>Empresa Metalúrgica VINTO - Nacionalizada</v>
      </c>
      <c r="E326" s="247" t="s">
        <v>1308</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ca="1" si="15"/>
        <v>0</v>
      </c>
      <c r="S326" s="250"/>
      <c r="T326" s="243">
        <f ca="1">+T327</f>
        <v>100</v>
      </c>
      <c r="U326" s="242">
        <f t="shared" si="16"/>
        <v>1</v>
      </c>
      <c r="V326" s="343" t="str">
        <f>+VLOOKUP(A326,bd_lista!$A$3:$E$590,5,FALSE)</f>
        <v>Empresas Nacionales</v>
      </c>
      <c r="W326" s="390" t="str">
        <f>+V326</f>
        <v>Empresas Nacionales</v>
      </c>
      <c r="X326" s="242">
        <f>+VLOOKUP(A326,[3]Sheet1!$A$13:$D$744,4,FALSE)</f>
        <v>76</v>
      </c>
      <c r="Y326" s="242" t="str">
        <f>+VLOOKUP(X326,bd_lista!$A$3:$C$590,3,FALSE)</f>
        <v>Ministerio de Minería y Metalurgia</v>
      </c>
      <c r="Z326" s="301">
        <f>+X326</f>
        <v>76</v>
      </c>
      <c r="AA326" s="302" t="str">
        <f>+Y326</f>
        <v>Ministerio de Minería y Metalurgia</v>
      </c>
    </row>
    <row r="327" spans="1:27" customFormat="1" ht="15" customHeight="1">
      <c r="A327" s="32">
        <v>520</v>
      </c>
      <c r="B327" s="396"/>
      <c r="C327" s="343" t="str">
        <f>+VLOOKUP(A327,bd_lista!$A$3:$C$590,3,FALSE)</f>
        <v>Empresa Metalúrgica VINTO - Nacionalizada</v>
      </c>
      <c r="D327" s="394"/>
      <c r="E327" s="343" t="s">
        <v>1309</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100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5"/>
        <v>100</v>
      </c>
      <c r="S327" s="245">
        <f ca="1">+R326+R327</f>
        <v>100</v>
      </c>
      <c r="T327" s="243">
        <f ca="1">+S327</f>
        <v>100</v>
      </c>
      <c r="U327" s="242">
        <f t="shared" si="16"/>
        <v>2</v>
      </c>
      <c r="V327" s="343" t="str">
        <f>+VLOOKUP(A327,bd_lista!$A$3:$E$590,5,FALSE)</f>
        <v>Empresas Nacionales</v>
      </c>
      <c r="W327" s="391"/>
      <c r="X327" s="242">
        <f>+VLOOKUP(A327,[3]Sheet1!$A$13:$D$744,4,FALSE)</f>
        <v>76</v>
      </c>
      <c r="Y327" s="242" t="str">
        <f>+VLOOKUP(X327,bd_lista!$A$3:$C$590,3,FALSE)</f>
        <v>Ministerio de Minería y Metalurgia</v>
      </c>
      <c r="Z327" s="299"/>
      <c r="AA327" s="300"/>
    </row>
    <row r="328" spans="1:27" ht="15" hidden="1" customHeight="1">
      <c r="A328" s="32">
        <v>349</v>
      </c>
      <c r="B328" s="395">
        <f>+A328</f>
        <v>349</v>
      </c>
      <c r="C328" s="247" t="str">
        <f>+VLOOKUP(A328,bd_lista!$A$3:$C$590,3,FALSE)</f>
        <v>Centro de Inv.Arqueológicas,Antropológicas y Adm.de Tiwanaku</v>
      </c>
      <c r="D328" s="393" t="str">
        <f>+C328</f>
        <v>Centro de Inv.Arqueológicas,Antropológicas y Adm.de Tiwanaku</v>
      </c>
      <c r="E328" s="247" t="s">
        <v>1308</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5"/>
        <v>0</v>
      </c>
      <c r="S328" s="243"/>
      <c r="T328" s="243">
        <f ca="1">+T329</f>
        <v>0</v>
      </c>
      <c r="U328" s="242">
        <f t="shared" si="16"/>
        <v>1</v>
      </c>
      <c r="V328" s="343" t="str">
        <f>+VLOOKUP(A328,bd_lista!$A$3:$E$590,5,FALSE)</f>
        <v>Instituciones Descentralizadas</v>
      </c>
      <c r="W328" s="390" t="str">
        <f>+V328</f>
        <v>Instituciones Descentralizadas</v>
      </c>
      <c r="X328" s="242">
        <f>+VLOOKUP(A328,[3]Sheet1!$A$13:$D$744,4,FALSE)</f>
        <v>52</v>
      </c>
      <c r="Y328" s="242" t="e">
        <f>+VLOOKUP(X328,bd_lista!$A$3:$C$590,3,FALSE)</f>
        <v>#N/A</v>
      </c>
      <c r="Z328" s="301">
        <f>+X328</f>
        <v>52</v>
      </c>
      <c r="AA328" s="302" t="e">
        <f>+Y328</f>
        <v>#N/A</v>
      </c>
    </row>
    <row r="329" spans="1:27" ht="15" hidden="1" customHeight="1">
      <c r="A329" s="32">
        <v>349</v>
      </c>
      <c r="B329" s="396"/>
      <c r="C329" s="343" t="str">
        <f>+VLOOKUP(A329,bd_lista!$A$3:$C$590,3,FALSE)</f>
        <v>Centro de Inv.Arqueológicas,Antropológicas y Adm.de Tiwanaku</v>
      </c>
      <c r="D329" s="394"/>
      <c r="E329" s="343" t="s">
        <v>1309</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5"/>
        <v>0</v>
      </c>
      <c r="S329" s="245">
        <f ca="1">+R328+R329</f>
        <v>0</v>
      </c>
      <c r="T329" s="245">
        <f ca="1">+S329</f>
        <v>0</v>
      </c>
      <c r="U329" s="244">
        <f t="shared" si="16"/>
        <v>2</v>
      </c>
      <c r="V329" s="343" t="str">
        <f>+VLOOKUP(A329,bd_lista!$A$3:$E$590,5,FALSE)</f>
        <v>Instituciones Descentralizadas</v>
      </c>
      <c r="W329" s="391"/>
      <c r="X329" s="242">
        <f>+VLOOKUP(A329,[3]Sheet1!$A$13:$D$744,4,FALSE)</f>
        <v>52</v>
      </c>
      <c r="Y329" s="242" t="e">
        <f>+VLOOKUP(X329,bd_lista!$A$3:$C$590,3,FALSE)</f>
        <v>#N/A</v>
      </c>
      <c r="Z329" s="299"/>
      <c r="AA329" s="300"/>
    </row>
    <row r="330" spans="1:27" ht="15" hidden="1" customHeight="1">
      <c r="A330" s="252">
        <v>171</v>
      </c>
      <c r="B330" s="395">
        <f>+A330</f>
        <v>171</v>
      </c>
      <c r="C330" s="247" t="str">
        <f>+VLOOKUP(A330,bd_lista!$A$3:$C$590,3,FALSE)</f>
        <v>Centro de Investigación Agrícola Tropical</v>
      </c>
      <c r="D330" s="393" t="str">
        <f>+C330</f>
        <v>Centro de Investigación Agrícola Tropical</v>
      </c>
      <c r="E330" s="247" t="s">
        <v>1308</v>
      </c>
      <c r="F330" s="271">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5"/>
        <v>0</v>
      </c>
      <c r="S330" s="243"/>
      <c r="T330" s="271">
        <f ca="1">+T331</f>
        <v>0</v>
      </c>
      <c r="U330" s="278">
        <f t="shared" si="16"/>
        <v>1</v>
      </c>
      <c r="V330" s="343" t="str">
        <f>+VLOOKUP(A330,bd_lista!$A$3:$E$590,5,FALSE)</f>
        <v>Instituciones Descentralizadas</v>
      </c>
      <c r="W330" s="390" t="str">
        <f>+V330</f>
        <v>Instituciones Descentralizadas</v>
      </c>
      <c r="X330" s="242">
        <f>+VLOOKUP(A330,[3]Sheet1!$A$13:$D$744,4,FALSE)</f>
        <v>0</v>
      </c>
      <c r="Y330" s="242" t="e">
        <f>+VLOOKUP(X330,bd_lista!$A$3:$C$590,3,FALSE)</f>
        <v>#N/A</v>
      </c>
      <c r="Z330" s="301">
        <f>+X330</f>
        <v>0</v>
      </c>
      <c r="AA330" s="302" t="e">
        <f>+Y330</f>
        <v>#N/A</v>
      </c>
    </row>
    <row r="331" spans="1:27" ht="15" hidden="1" customHeight="1">
      <c r="A331" s="32">
        <v>171</v>
      </c>
      <c r="B331" s="396"/>
      <c r="C331" s="343" t="str">
        <f>+VLOOKUP(A331,bd_lista!$A$3:$C$590,3,FALSE)</f>
        <v>Centro de Investigación Agrícola Tropical</v>
      </c>
      <c r="D331" s="394"/>
      <c r="E331" s="343" t="s">
        <v>1309</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5"/>
        <v>0</v>
      </c>
      <c r="S331" s="245">
        <f ca="1">+R330+R331</f>
        <v>0</v>
      </c>
      <c r="T331" s="245">
        <f ca="1">+S331</f>
        <v>0</v>
      </c>
      <c r="U331" s="244">
        <f t="shared" si="16"/>
        <v>2</v>
      </c>
      <c r="V331" s="343" t="str">
        <f>+VLOOKUP(A331,bd_lista!$A$3:$E$590,5,FALSE)</f>
        <v>Instituciones Descentralizadas</v>
      </c>
      <c r="W331" s="391"/>
      <c r="X331" s="242">
        <f>+VLOOKUP(A331,[3]Sheet1!$A$13:$D$744,4,FALSE)</f>
        <v>0</v>
      </c>
      <c r="Y331" s="242" t="e">
        <f>+VLOOKUP(X331,bd_lista!$A$3:$C$590,3,FALSE)</f>
        <v>#N/A</v>
      </c>
      <c r="Z331" s="299"/>
      <c r="AA331" s="300"/>
    </row>
    <row r="332" spans="1:27">
      <c r="A332" s="252">
        <v>525</v>
      </c>
      <c r="B332" s="395">
        <f>+A332</f>
        <v>525</v>
      </c>
      <c r="C332" s="247" t="str">
        <f>+VLOOKUP(A332,bd_lista!$A$3:$C$590,3,FALSE)</f>
        <v>Transportes Aéreos Bolivianos</v>
      </c>
      <c r="D332" s="393" t="str">
        <f>+C332</f>
        <v>Transportes Aéreos Bolivianos</v>
      </c>
      <c r="E332" s="247" t="s">
        <v>1308</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5"/>
        <v>0</v>
      </c>
      <c r="S332" s="266"/>
      <c r="T332" s="243">
        <f ca="1">+T333</f>
        <v>1361982.42</v>
      </c>
      <c r="U332" s="242">
        <f t="shared" si="16"/>
        <v>1</v>
      </c>
      <c r="V332" s="343" t="str">
        <f>+VLOOKUP(A332,bd_lista!$A$3:$E$590,5,FALSE)</f>
        <v>Empresas Nacionales</v>
      </c>
      <c r="W332" s="390" t="str">
        <f>+V332</f>
        <v>Empresas Nacionales</v>
      </c>
      <c r="X332" s="242">
        <f>+VLOOKUP(A332,[3]Sheet1!$A$13:$D$744,4,FALSE)</f>
        <v>20</v>
      </c>
      <c r="Y332" s="242" t="str">
        <f>+VLOOKUP(X332,bd_lista!$A$3:$C$590,3,FALSE)</f>
        <v>Ministerio de Defensa</v>
      </c>
      <c r="Z332" s="301">
        <f>+X332</f>
        <v>20</v>
      </c>
      <c r="AA332" s="329" t="str">
        <f>+Y332</f>
        <v>Ministerio de Defensa</v>
      </c>
    </row>
    <row r="333" spans="1:27" ht="15" customHeight="1">
      <c r="A333" s="32">
        <v>525</v>
      </c>
      <c r="B333" s="396"/>
      <c r="C333" s="343" t="str">
        <f>+VLOOKUP(A333,bd_lista!$A$3:$C$590,3,FALSE)</f>
        <v>Transportes Aéreos Bolivianos</v>
      </c>
      <c r="D333" s="394"/>
      <c r="E333" s="343" t="s">
        <v>1309</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1361982.42</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5"/>
        <v>1361982.42</v>
      </c>
      <c r="S333" s="265">
        <f ca="1">+R332+R333</f>
        <v>1361982.42</v>
      </c>
      <c r="T333" s="245">
        <f ca="1">+S333</f>
        <v>1361982.42</v>
      </c>
      <c r="U333" s="244">
        <f t="shared" si="16"/>
        <v>2</v>
      </c>
      <c r="V333" s="343" t="str">
        <f>+VLOOKUP(A333,bd_lista!$A$3:$E$590,5,FALSE)</f>
        <v>Empresas Nacionales</v>
      </c>
      <c r="W333" s="391"/>
      <c r="X333" s="242">
        <f>+VLOOKUP(A333,[3]Sheet1!$A$13:$D$744,4,FALSE)</f>
        <v>20</v>
      </c>
      <c r="Y333" s="242" t="str">
        <f>+VLOOKUP(X333,bd_lista!$A$3:$C$590,3,FALSE)</f>
        <v>Ministerio de Defensa</v>
      </c>
      <c r="Z333" s="299"/>
      <c r="AA333" s="331"/>
    </row>
    <row r="334" spans="1:27" customFormat="1" ht="15" customHeight="1">
      <c r="A334" s="252">
        <v>526</v>
      </c>
      <c r="B334" s="395">
        <f>+A334</f>
        <v>526</v>
      </c>
      <c r="C334" s="247" t="str">
        <f>+VLOOKUP(A334,bd_lista!$A$3:$C$590,3,FALSE)</f>
        <v>Bolivia TV</v>
      </c>
      <c r="D334" s="393" t="str">
        <f>+C334</f>
        <v>Bolivia TV</v>
      </c>
      <c r="E334" s="247" t="s">
        <v>1308</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5"/>
        <v>0</v>
      </c>
      <c r="S334" s="266"/>
      <c r="T334" s="243">
        <f ca="1">+T335</f>
        <v>1025428</v>
      </c>
      <c r="U334" s="242">
        <f t="shared" si="16"/>
        <v>1</v>
      </c>
      <c r="V334" s="343" t="str">
        <f>+VLOOKUP(A334,bd_lista!$A$3:$E$590,5,FALSE)</f>
        <v>Empresas Nacionales</v>
      </c>
      <c r="W334" s="390" t="str">
        <f>+V334</f>
        <v>Empresas Nacionales</v>
      </c>
      <c r="X334" s="242">
        <v>25</v>
      </c>
      <c r="Y334" s="242" t="str">
        <f>+VLOOKUP(X334,bd_lista!$A$3:$C$590,3,FALSE)</f>
        <v>Ministerio de la Presidencia</v>
      </c>
      <c r="Z334" s="301">
        <f>+X334</f>
        <v>25</v>
      </c>
      <c r="AA334" s="329" t="str">
        <f>+Y334</f>
        <v>Ministerio de la Presidencia</v>
      </c>
    </row>
    <row r="335" spans="1:27" customFormat="1" ht="15" customHeight="1">
      <c r="A335" s="32">
        <v>526</v>
      </c>
      <c r="B335" s="396"/>
      <c r="C335" s="343" t="str">
        <f>+VLOOKUP(A335,bd_lista!$A$3:$C$590,3,FALSE)</f>
        <v>Bolivia TV</v>
      </c>
      <c r="D335" s="394"/>
      <c r="E335" s="343" t="s">
        <v>1309</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1023000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2428</v>
      </c>
      <c r="R335" s="245">
        <f t="shared" ca="1" si="15"/>
        <v>1025428</v>
      </c>
      <c r="S335" s="265">
        <f ca="1">+R334+R335</f>
        <v>1025428</v>
      </c>
      <c r="T335" s="243">
        <f ca="1">+S335</f>
        <v>1025428</v>
      </c>
      <c r="U335" s="242">
        <f t="shared" si="16"/>
        <v>2</v>
      </c>
      <c r="V335" s="343" t="str">
        <f>+VLOOKUP(A335,bd_lista!$A$3:$E$590,5,FALSE)</f>
        <v>Empresas Nacionales</v>
      </c>
      <c r="W335" s="391"/>
      <c r="X335" s="242">
        <v>25</v>
      </c>
      <c r="Y335" s="242" t="str">
        <f>+VLOOKUP(X335,bd_lista!$A$3:$C$590,3,FALSE)</f>
        <v>Ministerio de la Presidencia</v>
      </c>
      <c r="Z335" s="299"/>
      <c r="AA335" s="331"/>
    </row>
    <row r="336" spans="1:27" customFormat="1" ht="15" hidden="1" customHeight="1">
      <c r="A336" s="32">
        <v>517</v>
      </c>
      <c r="B336" s="395">
        <f>+A336</f>
        <v>517</v>
      </c>
      <c r="C336" s="247" t="str">
        <f>+VLOOKUP(A336,bd_lista!$A$3:$C$590,3,FALSE)</f>
        <v>Corporación Minera de Bolivia</v>
      </c>
      <c r="D336" s="393" t="str">
        <f>+C336</f>
        <v>Corporación Minera de Bolivia</v>
      </c>
      <c r="E336" s="247" t="s">
        <v>1308</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5"/>
        <v>0</v>
      </c>
      <c r="S336" s="250"/>
      <c r="T336" s="243">
        <f ca="1">+T337</f>
        <v>0</v>
      </c>
      <c r="U336" s="242">
        <f t="shared" si="16"/>
        <v>1</v>
      </c>
      <c r="V336" s="343" t="str">
        <f>+VLOOKUP(A336,bd_lista!$A$3:$E$590,5,FALSE)</f>
        <v>Empresas Nacionales</v>
      </c>
      <c r="W336" s="390" t="str">
        <f>+V336</f>
        <v>Empresas Nacionales</v>
      </c>
      <c r="X336" s="242">
        <f>+VLOOKUP(A336,[3]Sheet1!$A$13:$D$744,4,FALSE)</f>
        <v>76</v>
      </c>
      <c r="Y336" s="242" t="str">
        <f>+VLOOKUP(X336,bd_lista!$A$3:$C$590,3,FALSE)</f>
        <v>Ministerio de Minería y Metalurgia</v>
      </c>
      <c r="Z336" s="301">
        <f>+X336</f>
        <v>76</v>
      </c>
      <c r="AA336" s="329" t="str">
        <f>+Y336</f>
        <v>Ministerio de Minería y Metalurgia</v>
      </c>
    </row>
    <row r="337" spans="1:27" customFormat="1" ht="15" hidden="1" customHeight="1">
      <c r="A337" s="32">
        <v>517</v>
      </c>
      <c r="B337" s="396"/>
      <c r="C337" s="343" t="str">
        <f>+VLOOKUP(A337,bd_lista!$A$3:$C$590,3,FALSE)</f>
        <v>Corporación Minera de Bolivia</v>
      </c>
      <c r="D337" s="394"/>
      <c r="E337" s="343" t="s">
        <v>1309</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5"/>
        <v>0</v>
      </c>
      <c r="S337" s="262">
        <f ca="1">+R336+R337</f>
        <v>0</v>
      </c>
      <c r="T337" s="243">
        <f ca="1">+S337</f>
        <v>0</v>
      </c>
      <c r="U337" s="242">
        <f t="shared" si="16"/>
        <v>2</v>
      </c>
      <c r="V337" s="343" t="str">
        <f>+VLOOKUP(A337,bd_lista!$A$3:$E$590,5,FALSE)</f>
        <v>Empresas Nacionales</v>
      </c>
      <c r="W337" s="391"/>
      <c r="X337" s="242">
        <f>+VLOOKUP(A337,[3]Sheet1!$A$13:$D$744,4,FALSE)</f>
        <v>76</v>
      </c>
      <c r="Y337" s="242" t="str">
        <f>+VLOOKUP(X337,bd_lista!$A$3:$C$590,3,FALSE)</f>
        <v>Ministerio de Minería y Metalurgia</v>
      </c>
      <c r="Z337" s="299"/>
      <c r="AA337" s="331"/>
    </row>
    <row r="338" spans="1:27" customFormat="1" ht="15" customHeight="1">
      <c r="A338" s="32">
        <v>548</v>
      </c>
      <c r="B338" s="395">
        <f>+A338</f>
        <v>548</v>
      </c>
      <c r="C338" s="247" t="str">
        <f>+VLOOKUP(A338,bd_lista!$A$3:$C$590,3,FALSE)</f>
        <v>Corporación de las Fuerzas Armadas p/ el Des. Nacional</v>
      </c>
      <c r="D338" s="393" t="str">
        <f>+C338</f>
        <v>Corporación de las Fuerzas Armadas p/ el Des. Nacional</v>
      </c>
      <c r="E338" s="247" t="s">
        <v>1308</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2976.67</v>
      </c>
      <c r="R338" s="243">
        <f t="shared" ca="1" si="15"/>
        <v>2976.67</v>
      </c>
      <c r="S338" s="266"/>
      <c r="T338" s="243">
        <f ca="1">+T339</f>
        <v>300532.44999999995</v>
      </c>
      <c r="U338" s="242">
        <f t="shared" si="16"/>
        <v>1</v>
      </c>
      <c r="V338" s="343" t="str">
        <f>+VLOOKUP(A338,bd_lista!$A$3:$E$590,5,FALSE)</f>
        <v>Empresas Nacionales</v>
      </c>
      <c r="W338" s="390" t="str">
        <f>+V338</f>
        <v>Empresas Nacionales</v>
      </c>
      <c r="X338" s="242">
        <f>+VLOOKUP(A338,[3]Sheet1!$A$13:$D$744,4,FALSE)</f>
        <v>20</v>
      </c>
      <c r="Y338" s="242" t="str">
        <f>+VLOOKUP(X338,bd_lista!$A$3:$C$590,3,FALSE)</f>
        <v>Ministerio de Defensa</v>
      </c>
      <c r="Z338" s="301">
        <f>+X338</f>
        <v>20</v>
      </c>
      <c r="AA338" s="329" t="str">
        <f>+Y338</f>
        <v>Ministerio de Defensa</v>
      </c>
    </row>
    <row r="339" spans="1:27" customFormat="1" ht="15" customHeight="1">
      <c r="A339" s="32">
        <v>548</v>
      </c>
      <c r="B339" s="396"/>
      <c r="C339" s="343" t="str">
        <f>+VLOOKUP(A339,bd_lista!$A$3:$C$590,3,FALSE)</f>
        <v>Corporación de las Fuerzas Armadas p/ el Des. Nacional</v>
      </c>
      <c r="D339" s="394"/>
      <c r="E339" s="343" t="s">
        <v>1309</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281906.5</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13105.98</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48.3</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386</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2</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2107</v>
      </c>
      <c r="R339" s="245">
        <f t="shared" ca="1" si="15"/>
        <v>297555.77999999997</v>
      </c>
      <c r="S339" s="265">
        <f ca="1">+R338+R339</f>
        <v>300532.44999999995</v>
      </c>
      <c r="T339" s="243">
        <f ca="1">+S339</f>
        <v>300532.44999999995</v>
      </c>
      <c r="U339" s="242">
        <f t="shared" si="16"/>
        <v>2</v>
      </c>
      <c r="V339" s="343" t="str">
        <f>+VLOOKUP(A339,bd_lista!$A$3:$E$590,5,FALSE)</f>
        <v>Empresas Nacionales</v>
      </c>
      <c r="W339" s="391"/>
      <c r="X339" s="242">
        <f>+VLOOKUP(A339,[3]Sheet1!$A$13:$D$744,4,FALSE)</f>
        <v>20</v>
      </c>
      <c r="Y339" s="242" t="str">
        <f>+VLOOKUP(X339,bd_lista!$A$3:$C$590,3,FALSE)</f>
        <v>Ministerio de Defensa</v>
      </c>
      <c r="Z339" s="299"/>
      <c r="AA339" s="331"/>
    </row>
    <row r="340" spans="1:27" customFormat="1" ht="15" customHeight="1">
      <c r="A340" s="32">
        <v>514</v>
      </c>
      <c r="B340" s="395">
        <f>+A340</f>
        <v>514</v>
      </c>
      <c r="C340" s="247" t="str">
        <f>+VLOOKUP(A340,bd_lista!$A$3:$C$590,3,FALSE)</f>
        <v>Empresa Nacional de Electricidad</v>
      </c>
      <c r="D340" s="393" t="str">
        <f>+C340</f>
        <v>Empresa Nacional de Electricidad</v>
      </c>
      <c r="E340" s="242" t="s">
        <v>1308</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1372000</v>
      </c>
      <c r="R340" s="243">
        <f t="shared" ca="1" si="15"/>
        <v>1372000</v>
      </c>
      <c r="S340" s="266"/>
      <c r="T340" s="243">
        <f ca="1">+T341</f>
        <v>110601807.03999999</v>
      </c>
      <c r="U340" s="242">
        <f t="shared" si="16"/>
        <v>1</v>
      </c>
      <c r="V340" s="343" t="str">
        <f>+VLOOKUP(A340,bd_lista!$A$3:$E$590,5,FALSE)</f>
        <v>Empresas Nacionales</v>
      </c>
      <c r="W340" s="390" t="str">
        <f>+V340</f>
        <v>Empresas Nacionales</v>
      </c>
      <c r="X340" s="242">
        <f>+VLOOKUP(A340,[3]Sheet1!$A$13:$D$744,4,FALSE)</f>
        <v>85</v>
      </c>
      <c r="Y340" s="242" t="e">
        <f>+VLOOKUP(X340,bd_lista!$A$3:$C$590,3,FALSE)</f>
        <v>#N/A</v>
      </c>
      <c r="Z340" s="301">
        <f>+X340</f>
        <v>85</v>
      </c>
      <c r="AA340" s="302" t="e">
        <f>+Y340</f>
        <v>#N/A</v>
      </c>
    </row>
    <row r="341" spans="1:27" customFormat="1" ht="15" customHeight="1">
      <c r="A341" s="32">
        <v>514</v>
      </c>
      <c r="B341" s="396"/>
      <c r="C341" s="343" t="str">
        <f>+VLOOKUP(A341,bd_lista!$A$3:$C$590,3,FALSE)</f>
        <v>Empresa Nacional de Electricidad</v>
      </c>
      <c r="D341" s="394"/>
      <c r="E341" s="244" t="s">
        <v>1309</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109229807.03999999</v>
      </c>
      <c r="R341" s="245">
        <f t="shared" ca="1" si="15"/>
        <v>109229807.03999999</v>
      </c>
      <c r="S341" s="265">
        <f ca="1">+R340+R341</f>
        <v>110601807.03999999</v>
      </c>
      <c r="T341" s="245">
        <f ca="1">+S341</f>
        <v>110601807.03999999</v>
      </c>
      <c r="U341" s="242">
        <f t="shared" si="16"/>
        <v>2</v>
      </c>
      <c r="V341" s="343" t="str">
        <f>+VLOOKUP(A341,bd_lista!$A$3:$E$590,5,FALSE)</f>
        <v>Empresas Nacionales</v>
      </c>
      <c r="W341" s="391"/>
      <c r="X341" s="242">
        <f>+VLOOKUP(A341,[3]Sheet1!$A$13:$D$744,4,FALSE)</f>
        <v>85</v>
      </c>
      <c r="Y341" s="242" t="e">
        <f>+VLOOKUP(X341,bd_lista!$A$3:$C$590,3,FALSE)</f>
        <v>#N/A</v>
      </c>
      <c r="Z341" s="299"/>
      <c r="AA341" s="300"/>
    </row>
    <row r="342" spans="1:27" customFormat="1" ht="15" hidden="1" customHeight="1">
      <c r="A342" s="32">
        <v>551</v>
      </c>
      <c r="B342" s="395">
        <f>+A342</f>
        <v>551</v>
      </c>
      <c r="C342" s="247" t="str">
        <f>+VLOOKUP(A342,bd_lista!$A$3:$C$590,3,FALSE)</f>
        <v>Empresa Naviera Boliviana</v>
      </c>
      <c r="D342" s="393" t="str">
        <f>+C342</f>
        <v>Empresa Naviera Boliviana</v>
      </c>
      <c r="E342" s="247" t="s">
        <v>1308</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5"/>
        <v>0</v>
      </c>
      <c r="S342" s="266"/>
      <c r="T342" s="243">
        <f ca="1">+T343</f>
        <v>0</v>
      </c>
      <c r="U342" s="278">
        <f t="shared" si="16"/>
        <v>1</v>
      </c>
      <c r="V342" s="343" t="str">
        <f>+VLOOKUP(A342,bd_lista!$A$3:$E$590,5,FALSE)</f>
        <v>Empresas Nacionales</v>
      </c>
      <c r="W342" s="390" t="str">
        <f>+V342</f>
        <v>Empresas Nacionales</v>
      </c>
      <c r="X342" s="242">
        <f>+VLOOKUP(A342,[3]Sheet1!$A$13:$D$744,4,FALSE)</f>
        <v>20</v>
      </c>
      <c r="Y342" s="242" t="str">
        <f>+VLOOKUP(X342,bd_lista!$A$3:$C$590,3,FALSE)</f>
        <v>Ministerio de Defensa</v>
      </c>
      <c r="Z342" s="301">
        <f>+X342</f>
        <v>20</v>
      </c>
      <c r="AA342" s="329" t="str">
        <f>+Y342</f>
        <v>Ministerio de Defensa</v>
      </c>
    </row>
    <row r="343" spans="1:27" customFormat="1" ht="15" hidden="1" customHeight="1">
      <c r="A343" s="32">
        <v>551</v>
      </c>
      <c r="B343" s="396"/>
      <c r="C343" s="343" t="str">
        <f>+VLOOKUP(A343,bd_lista!$A$3:$C$590,3,FALSE)</f>
        <v>Empresa Naviera Boliviana</v>
      </c>
      <c r="D343" s="394"/>
      <c r="E343" s="247" t="s">
        <v>1309</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5"/>
        <v>0</v>
      </c>
      <c r="S343" s="266">
        <f ca="1">+R342+R343</f>
        <v>0</v>
      </c>
      <c r="T343" s="245">
        <f ca="1">+S343</f>
        <v>0</v>
      </c>
      <c r="U343" s="244">
        <f t="shared" si="16"/>
        <v>2</v>
      </c>
      <c r="V343" s="343" t="str">
        <f>+VLOOKUP(A343,bd_lista!$A$3:$E$590,5,FALSE)</f>
        <v>Empresas Nacionales</v>
      </c>
      <c r="W343" s="391"/>
      <c r="X343" s="242">
        <f>+VLOOKUP(A343,[3]Sheet1!$A$13:$D$744,4,FALSE)</f>
        <v>20</v>
      </c>
      <c r="Y343" s="242" t="str">
        <f>+VLOOKUP(X343,bd_lista!$A$3:$C$590,3,FALSE)</f>
        <v>Ministerio de Defensa</v>
      </c>
      <c r="Z343" s="299"/>
      <c r="AA343" s="331"/>
    </row>
    <row r="344" spans="1:27" customFormat="1" ht="15" customHeight="1">
      <c r="A344" s="32">
        <v>572</v>
      </c>
      <c r="B344" s="395">
        <f>+A344</f>
        <v>572</v>
      </c>
      <c r="C344" s="247" t="str">
        <f>+VLOOKUP(A344,bd_lista!$A$3:$C$590,3,FALSE)</f>
        <v>Empresa de Apoyo a la Producción de Alimentos</v>
      </c>
      <c r="D344" s="393" t="str">
        <f>+C344</f>
        <v>Empresa de Apoyo a la Producción de Alimentos</v>
      </c>
      <c r="E344" s="247" t="s">
        <v>1308</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18529632.600000001</v>
      </c>
      <c r="R344" s="243">
        <f t="shared" ca="1" si="15"/>
        <v>18529632.600000001</v>
      </c>
      <c r="S344" s="266"/>
      <c r="T344" s="243">
        <f ca="1">+T345</f>
        <v>206083259.28999999</v>
      </c>
      <c r="U344" s="242">
        <f t="shared" si="16"/>
        <v>1</v>
      </c>
      <c r="V344" s="343" t="str">
        <f>+VLOOKUP(A344,bd_lista!$A$3:$E$590,5,FALSE)</f>
        <v>Empresas Nacionales</v>
      </c>
      <c r="W344" s="390" t="str">
        <f>+V344</f>
        <v>Empresas Nacionales</v>
      </c>
      <c r="X344" s="242">
        <f>+VLOOKUP(A344,[3]Sheet1!$A$13:$D$744,4,FALSE)</f>
        <v>41</v>
      </c>
      <c r="Y344" s="242" t="str">
        <f>+VLOOKUP(X344,bd_lista!$A$3:$C$590,3,FALSE)</f>
        <v>Ministerio de Desarrollo Productivo y Economía Plural</v>
      </c>
      <c r="Z344" s="301">
        <f>+X344</f>
        <v>41</v>
      </c>
      <c r="AA344" s="329" t="str">
        <f>+Y344</f>
        <v>Ministerio de Desarrollo Productivo y Economía Plural</v>
      </c>
    </row>
    <row r="345" spans="1:27" customFormat="1" ht="15" customHeight="1">
      <c r="A345" s="32">
        <v>572</v>
      </c>
      <c r="B345" s="396"/>
      <c r="C345" s="343" t="str">
        <f>+VLOOKUP(A345,bd_lista!$A$3:$C$590,3,FALSE)</f>
        <v>Empresa de Apoyo a la Producción de Alimentos</v>
      </c>
      <c r="D345" s="394"/>
      <c r="E345" s="247" t="s">
        <v>1309</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117767458.73999999</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28250153.450000003</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41536014.5</v>
      </c>
      <c r="R345" s="245">
        <f t="shared" ca="1" si="15"/>
        <v>187553626.69</v>
      </c>
      <c r="S345" s="265">
        <f ca="1">+R344+R345</f>
        <v>206083259.28999999</v>
      </c>
      <c r="T345" s="243">
        <f ca="1">+S345</f>
        <v>206083259.28999999</v>
      </c>
      <c r="U345" s="242">
        <f t="shared" si="16"/>
        <v>2</v>
      </c>
      <c r="V345" s="343" t="str">
        <f>+VLOOKUP(A345,bd_lista!$A$3:$E$590,5,FALSE)</f>
        <v>Empresas Nacionales</v>
      </c>
      <c r="W345" s="391"/>
      <c r="X345" s="242">
        <f>+VLOOKUP(A345,[3]Sheet1!$A$13:$D$744,4,FALSE)</f>
        <v>41</v>
      </c>
      <c r="Y345" s="242" t="str">
        <f>+VLOOKUP(X345,bd_lista!$A$3:$C$590,3,FALSE)</f>
        <v>Ministerio de Desarrollo Productivo y Economía Plural</v>
      </c>
      <c r="Z345" s="299"/>
      <c r="AA345" s="331"/>
    </row>
    <row r="346" spans="1:27" customFormat="1" hidden="1">
      <c r="A346" s="32">
        <v>137</v>
      </c>
      <c r="B346" s="395">
        <f>+A346</f>
        <v>137</v>
      </c>
      <c r="C346" s="247" t="str">
        <f>+VLOOKUP(A346,bd_lista!$A$3:$C$590,3,FALSE)</f>
        <v>Comité Ejecutivo de la Universidad Boliviana</v>
      </c>
      <c r="D346" s="393" t="str">
        <f>+C346</f>
        <v>Comité Ejecutivo de la Universidad Boliviana</v>
      </c>
      <c r="E346" s="342" t="s">
        <v>1308</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5"/>
        <v>0</v>
      </c>
      <c r="S346" s="243"/>
      <c r="T346" s="243">
        <f ca="1">+T347</f>
        <v>0</v>
      </c>
      <c r="U346" s="242">
        <f t="shared" si="16"/>
        <v>1</v>
      </c>
      <c r="V346" s="343" t="str">
        <f>+VLOOKUP(A346,bd_lista!$A$3:$E$590,5,FALSE)</f>
        <v>Instituciones Descentralizadas</v>
      </c>
      <c r="W346" s="390" t="str">
        <f>+V346</f>
        <v>Instituciones Descentralizadas</v>
      </c>
      <c r="X346" s="242">
        <f>+VLOOKUP(A346,[3]Sheet1!$A$13:$D$744,4,FALSE)</f>
        <v>0</v>
      </c>
      <c r="Y346" s="242" t="e">
        <f>+VLOOKUP(X346,bd_lista!$A$3:$C$590,3,FALSE)</f>
        <v>#N/A</v>
      </c>
      <c r="Z346" s="301">
        <f>+X346</f>
        <v>0</v>
      </c>
      <c r="AA346" s="302" t="e">
        <f>+Y346</f>
        <v>#N/A</v>
      </c>
    </row>
    <row r="347" spans="1:27" customFormat="1" ht="15" hidden="1" customHeight="1">
      <c r="A347" s="32">
        <v>137</v>
      </c>
      <c r="B347" s="396"/>
      <c r="C347" s="343" t="str">
        <f>+VLOOKUP(A347,bd_lista!$A$3:$C$590,3,FALSE)</f>
        <v>Comité Ejecutivo de la Universidad Boliviana</v>
      </c>
      <c r="D347" s="394"/>
      <c r="E347" s="343" t="s">
        <v>1309</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5"/>
        <v>0</v>
      </c>
      <c r="S347" s="245">
        <f ca="1">+R346+R347</f>
        <v>0</v>
      </c>
      <c r="T347" s="243">
        <f ca="1">+S347</f>
        <v>0</v>
      </c>
      <c r="U347" s="242">
        <f t="shared" si="16"/>
        <v>2</v>
      </c>
      <c r="V347" s="343" t="str">
        <f>+VLOOKUP(A347,bd_lista!$A$3:$E$590,5,FALSE)</f>
        <v>Instituciones Descentralizadas</v>
      </c>
      <c r="W347" s="391"/>
      <c r="X347" s="242">
        <f>+VLOOKUP(A347,[3]Sheet1!$A$13:$D$744,4,FALSE)</f>
        <v>0</v>
      </c>
      <c r="Y347" s="242" t="e">
        <f>+VLOOKUP(X347,bd_lista!$A$3:$C$590,3,FALSE)</f>
        <v>#N/A</v>
      </c>
      <c r="Z347" s="299"/>
      <c r="AA347" s="300"/>
    </row>
    <row r="348" spans="1:27" ht="15" hidden="1" customHeight="1">
      <c r="A348" s="32">
        <v>210</v>
      </c>
      <c r="B348" s="395">
        <f>+A348</f>
        <v>210</v>
      </c>
      <c r="C348" s="247" t="str">
        <f>+VLOOKUP(A348,bd_lista!$A$3:$C$590,3,FALSE)</f>
        <v>Unidad de Análisis de Políticas Sociales y Económicas</v>
      </c>
      <c r="D348" s="393" t="str">
        <f>+C348</f>
        <v>Unidad de Análisis de Políticas Sociales y Económicas</v>
      </c>
      <c r="E348" s="247" t="s">
        <v>1308</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5"/>
        <v>0</v>
      </c>
      <c r="S348" s="243"/>
      <c r="T348" s="243">
        <f ca="1">+T349</f>
        <v>0</v>
      </c>
      <c r="U348" s="242">
        <f t="shared" si="16"/>
        <v>1</v>
      </c>
      <c r="V348" s="343" t="str">
        <f>+VLOOKUP(A348,bd_lista!$A$3:$E$590,5,FALSE)</f>
        <v>Instituciones Descentralizadas</v>
      </c>
      <c r="W348" s="390" t="str">
        <f>+V348</f>
        <v>Instituciones Descentralizadas</v>
      </c>
      <c r="X348" s="242">
        <f>+VLOOKUP(A348,[3]Sheet1!$A$13:$D$744,4,FALSE)</f>
        <v>66</v>
      </c>
      <c r="Y348" s="242" t="str">
        <f>+VLOOKUP(X348,bd_lista!$A$3:$C$590,3,FALSE)</f>
        <v>Ministerio de Planificación del Desarrollo</v>
      </c>
      <c r="Z348" s="301">
        <f>+X348</f>
        <v>66</v>
      </c>
      <c r="AA348" s="329" t="str">
        <f>+Y348</f>
        <v>Ministerio de Planificación del Desarrollo</v>
      </c>
    </row>
    <row r="349" spans="1:27" ht="15" hidden="1" customHeight="1">
      <c r="A349" s="32">
        <v>210</v>
      </c>
      <c r="B349" s="396"/>
      <c r="C349" s="343" t="str">
        <f>+VLOOKUP(A349,bd_lista!$A$3:$C$590,3,FALSE)</f>
        <v>Unidad de Análisis de Políticas Sociales y Económicas</v>
      </c>
      <c r="D349" s="394"/>
      <c r="E349" s="343" t="s">
        <v>1309</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5"/>
        <v>0</v>
      </c>
      <c r="S349" s="245">
        <f ca="1">+R348+R349</f>
        <v>0</v>
      </c>
      <c r="T349" s="245">
        <f ca="1">+S349</f>
        <v>0</v>
      </c>
      <c r="U349" s="244">
        <f t="shared" si="16"/>
        <v>2</v>
      </c>
      <c r="V349" s="343" t="str">
        <f>+VLOOKUP(A349,bd_lista!$A$3:$E$590,5,FALSE)</f>
        <v>Instituciones Descentralizadas</v>
      </c>
      <c r="W349" s="391"/>
      <c r="X349" s="242">
        <f>+VLOOKUP(A349,[3]Sheet1!$A$13:$D$744,4,FALSE)</f>
        <v>66</v>
      </c>
      <c r="Y349" s="242" t="str">
        <f>+VLOOKUP(X349,bd_lista!$A$3:$C$590,3,FALSE)</f>
        <v>Ministerio de Planificación del Desarrollo</v>
      </c>
      <c r="Z349" s="299"/>
      <c r="AA349" s="331"/>
    </row>
    <row r="350" spans="1:27" customFormat="1" ht="15" customHeight="1">
      <c r="A350" s="252">
        <v>576</v>
      </c>
      <c r="B350" s="395">
        <f>+A350</f>
        <v>576</v>
      </c>
      <c r="C350" s="247" t="str">
        <f>+VLOOKUP(A350,bd_lista!$A$3:$C$590,3,FALSE)</f>
        <v>Empresa Pública Nacional Estratégica Cartones de Bolivia</v>
      </c>
      <c r="D350" s="393" t="str">
        <f>+C350</f>
        <v>Empresa Pública Nacional Estratégica Cartones de Bolivia</v>
      </c>
      <c r="E350" s="247" t="s">
        <v>1308</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114.43</v>
      </c>
      <c r="R350" s="243">
        <f t="shared" ref="R350:R413" ca="1" si="17">+SUM(F350:Q350)</f>
        <v>114.43</v>
      </c>
      <c r="S350" s="266"/>
      <c r="T350" s="243">
        <f ca="1">+T351</f>
        <v>6665720.2799999993</v>
      </c>
      <c r="U350" s="242">
        <f t="shared" ref="U350:U413" si="18">+IF(E350="Débitos",1,2)</f>
        <v>1</v>
      </c>
      <c r="V350" s="343" t="str">
        <f>+VLOOKUP(A350,bd_lista!$A$3:$E$590,5,FALSE)</f>
        <v>Empresas Nacionales</v>
      </c>
      <c r="W350" s="390" t="str">
        <f>+V350</f>
        <v>Empresas Nacionales</v>
      </c>
      <c r="X350" s="242">
        <f>+VLOOKUP(A350,[3]Sheet1!$A$13:$D$744,4,FALSE)</f>
        <v>41</v>
      </c>
      <c r="Y350" s="242" t="str">
        <f>+VLOOKUP(X350,bd_lista!$A$3:$C$590,3,FALSE)</f>
        <v>Ministerio de Desarrollo Productivo y Economía Plural</v>
      </c>
      <c r="Z350" s="301">
        <f>+X350</f>
        <v>41</v>
      </c>
      <c r="AA350" s="329" t="str">
        <f>+Y350</f>
        <v>Ministerio de Desarrollo Productivo y Economía Plural</v>
      </c>
    </row>
    <row r="351" spans="1:27" customFormat="1" ht="15" customHeight="1">
      <c r="A351" s="32">
        <v>576</v>
      </c>
      <c r="B351" s="396"/>
      <c r="C351" s="343" t="str">
        <f>+VLOOKUP(A351,bd_lista!$A$3:$C$590,3,FALSE)</f>
        <v>Empresa Pública Nacional Estratégica Cartones de Bolivia</v>
      </c>
      <c r="D351" s="394"/>
      <c r="E351" s="343" t="s">
        <v>1309</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6422311.1399999997</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243294.71</v>
      </c>
      <c r="R351" s="245">
        <f t="shared" ca="1" si="17"/>
        <v>6665605.8499999996</v>
      </c>
      <c r="S351" s="265">
        <f ca="1">+R350+R351</f>
        <v>6665720.2799999993</v>
      </c>
      <c r="T351" s="243">
        <f ca="1">+S351</f>
        <v>6665720.2799999993</v>
      </c>
      <c r="U351" s="242">
        <f t="shared" si="18"/>
        <v>2</v>
      </c>
      <c r="V351" s="343" t="str">
        <f>+VLOOKUP(A351,bd_lista!$A$3:$E$590,5,FALSE)</f>
        <v>Empresas Nacionales</v>
      </c>
      <c r="W351" s="391"/>
      <c r="X351" s="242">
        <f>+VLOOKUP(A351,[3]Sheet1!$A$13:$D$744,4,FALSE)</f>
        <v>41</v>
      </c>
      <c r="Y351" s="242" t="str">
        <f>+VLOOKUP(X351,bd_lista!$A$3:$C$590,3,FALSE)</f>
        <v>Ministerio de Desarrollo Productivo y Economía Plural</v>
      </c>
      <c r="Z351" s="299"/>
      <c r="AA351" s="331"/>
    </row>
    <row r="352" spans="1:27" customFormat="1">
      <c r="A352" s="32">
        <v>578</v>
      </c>
      <c r="B352" s="395">
        <f>+A352</f>
        <v>578</v>
      </c>
      <c r="C352" s="247" t="str">
        <f>+VLOOKUP(A352,bd_lista!$A$3:$C$590,3,FALSE)</f>
        <v>Boliviana de Aviación</v>
      </c>
      <c r="D352" s="393" t="str">
        <f>+C352</f>
        <v>Boliviana de Aviación</v>
      </c>
      <c r="E352" s="247" t="s">
        <v>1308</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461875</v>
      </c>
      <c r="R352" s="243">
        <f t="shared" ca="1" si="17"/>
        <v>461875</v>
      </c>
      <c r="S352" s="266"/>
      <c r="T352" s="243">
        <f ca="1">+T353</f>
        <v>5068639.37</v>
      </c>
      <c r="U352" s="242">
        <f t="shared" si="18"/>
        <v>1</v>
      </c>
      <c r="V352" s="343" t="str">
        <f>+VLOOKUP(A352,bd_lista!$A$3:$E$590,5,FALSE)</f>
        <v>Empresas Nacionales</v>
      </c>
      <c r="W352" s="390" t="str">
        <f>+V352</f>
        <v>Empresas Nacionales</v>
      </c>
      <c r="X352" s="242">
        <f>+VLOOKUP(A352,[3]Sheet1!$A$13:$D$744,4,FALSE)</f>
        <v>81</v>
      </c>
      <c r="Y352" s="242" t="str">
        <f>+VLOOKUP(X352,bd_lista!$A$3:$C$590,3,FALSE)</f>
        <v>Ministerio de Obras Públicas, Servicios y Vivienda</v>
      </c>
      <c r="Z352" s="301">
        <f>+X352</f>
        <v>81</v>
      </c>
      <c r="AA352" s="329" t="str">
        <f>+Y352</f>
        <v>Ministerio de Obras Públicas, Servicios y Vivienda</v>
      </c>
    </row>
    <row r="353" spans="1:27" customFormat="1" ht="15" customHeight="1">
      <c r="A353" s="32">
        <v>578</v>
      </c>
      <c r="B353" s="396"/>
      <c r="C353" s="343" t="str">
        <f>+VLOOKUP(A353,bd_lista!$A$3:$C$590,3,FALSE)</f>
        <v>Boliviana de Aviación</v>
      </c>
      <c r="D353" s="394"/>
      <c r="E353" s="343" t="s">
        <v>1309</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74291</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4532473.37</v>
      </c>
      <c r="R353" s="245">
        <f t="shared" ca="1" si="17"/>
        <v>4606764.37</v>
      </c>
      <c r="S353" s="265">
        <f ca="1">+R352+R353</f>
        <v>5068639.37</v>
      </c>
      <c r="T353" s="243">
        <f ca="1">+S353</f>
        <v>5068639.37</v>
      </c>
      <c r="U353" s="242">
        <f t="shared" si="18"/>
        <v>2</v>
      </c>
      <c r="V353" s="343" t="str">
        <f>+VLOOKUP(A353,bd_lista!$A$3:$E$590,5,FALSE)</f>
        <v>Empresas Nacionales</v>
      </c>
      <c r="W353" s="391"/>
      <c r="X353" s="242">
        <f>+VLOOKUP(A353,[3]Sheet1!$A$13:$D$744,4,FALSE)</f>
        <v>81</v>
      </c>
      <c r="Y353" s="242" t="str">
        <f>+VLOOKUP(X353,bd_lista!$A$3:$C$590,3,FALSE)</f>
        <v>Ministerio de Obras Públicas, Servicios y Vivienda</v>
      </c>
      <c r="Z353" s="299"/>
      <c r="AA353" s="331"/>
    </row>
    <row r="354" spans="1:27" customFormat="1" ht="15" customHeight="1">
      <c r="A354" s="253">
        <v>587</v>
      </c>
      <c r="B354" s="395">
        <f>+A354</f>
        <v>587</v>
      </c>
      <c r="C354" s="247" t="str">
        <f>+VLOOKUP(A354,bd_lista!$A$3:$C$590,3,FALSE)</f>
        <v>Empresa Estratégica Boliviana de Construcción y Conservación de Infraestructura Civil</v>
      </c>
      <c r="D354" s="393" t="str">
        <f>+C354</f>
        <v>Empresa Estratégica Boliviana de Construcción y Conservación de Infraestructura Civil</v>
      </c>
      <c r="E354" s="242" t="s">
        <v>1308</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7"/>
        <v>0</v>
      </c>
      <c r="S354" s="266"/>
      <c r="T354" s="243">
        <f ca="1">+T355</f>
        <v>106496716.00999999</v>
      </c>
      <c r="U354" s="242">
        <f t="shared" si="18"/>
        <v>1</v>
      </c>
      <c r="V354" s="343" t="str">
        <f>+VLOOKUP(A354,bd_lista!$A$3:$E$590,5,FALSE)</f>
        <v>Empresas Nacionales</v>
      </c>
      <c r="W354" s="390" t="str">
        <f>+V354</f>
        <v>Empresas Nacionales</v>
      </c>
      <c r="X354" s="242">
        <f>+VLOOKUP(A354,[3]Sheet1!$A$13:$D$744,4,FALSE)</f>
        <v>81</v>
      </c>
      <c r="Y354" s="242" t="str">
        <f>+VLOOKUP(X354,bd_lista!$A$3:$C$590,3,FALSE)</f>
        <v>Ministerio de Obras Públicas, Servicios y Vivienda</v>
      </c>
      <c r="Z354" s="301">
        <f>+X354</f>
        <v>81</v>
      </c>
      <c r="AA354" s="302" t="str">
        <f>+Y354</f>
        <v>Ministerio de Obras Públicas, Servicios y Vivienda</v>
      </c>
    </row>
    <row r="355" spans="1:27" customFormat="1" ht="15" customHeight="1">
      <c r="A355" s="253">
        <v>587</v>
      </c>
      <c r="B355" s="396"/>
      <c r="C355" s="343" t="str">
        <f>+VLOOKUP(A355,bd_lista!$A$3:$C$590,3,FALSE)</f>
        <v>Empresa Estratégica Boliviana de Construcción y Conservación de Infraestructura Civil</v>
      </c>
      <c r="D355" s="394"/>
      <c r="E355" s="244" t="s">
        <v>1309</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11482040.07</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35410281.000000007</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19049523.739999998</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40554871.199999996</v>
      </c>
      <c r="R355" s="245">
        <f t="shared" ca="1" si="17"/>
        <v>106496716.00999999</v>
      </c>
      <c r="S355" s="265">
        <f ca="1">+R354+R355</f>
        <v>106496716.00999999</v>
      </c>
      <c r="T355" s="245">
        <f ca="1">+S355</f>
        <v>106496716.00999999</v>
      </c>
      <c r="U355" s="244">
        <f t="shared" si="18"/>
        <v>2</v>
      </c>
      <c r="V355" s="343" t="str">
        <f>+VLOOKUP(A355,bd_lista!$A$3:$E$590,5,FALSE)</f>
        <v>Empresas Nacionales</v>
      </c>
      <c r="W355" s="391"/>
      <c r="X355" s="242">
        <f>+VLOOKUP(A355,[3]Sheet1!$A$13:$D$744,4,FALSE)</f>
        <v>81</v>
      </c>
      <c r="Y355" s="242" t="str">
        <f>+VLOOKUP(X355,bd_lista!$A$3:$C$590,3,FALSE)</f>
        <v>Ministerio de Obras Públicas, Servicios y Vivienda</v>
      </c>
      <c r="Z355" s="299"/>
      <c r="AA355" s="300"/>
    </row>
    <row r="356" spans="1:27" ht="15" customHeight="1">
      <c r="A356" s="32">
        <v>590</v>
      </c>
      <c r="B356" s="395">
        <f>+A356</f>
        <v>590</v>
      </c>
      <c r="C356" s="247" t="str">
        <f>+VLOOKUP(A356,bd_lista!$A$3:$C$590,3,FALSE)</f>
        <v>Empresa Pública "QUIPUS"</v>
      </c>
      <c r="D356" s="393" t="str">
        <f>+C356</f>
        <v>Empresa Pública "QUIPUS"</v>
      </c>
      <c r="E356" s="247" t="s">
        <v>1308</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1">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5668.05</v>
      </c>
      <c r="R356" s="243">
        <f t="shared" ca="1" si="17"/>
        <v>5668.05</v>
      </c>
      <c r="S356" s="266"/>
      <c r="T356" s="243">
        <f ca="1">+T357</f>
        <v>69485.97</v>
      </c>
      <c r="U356" s="242">
        <f t="shared" si="18"/>
        <v>1</v>
      </c>
      <c r="V356" s="343" t="str">
        <f>+VLOOKUP(A356,bd_lista!$A$3:$E$590,5,FALSE)</f>
        <v>Empresas Nacionales</v>
      </c>
      <c r="W356" s="390" t="str">
        <f>+V356</f>
        <v>Empresas Nacionales</v>
      </c>
      <c r="X356" s="242">
        <f>+VLOOKUP(A356,[3]Sheet1!$A$13:$D$744,4,FALSE)</f>
        <v>41</v>
      </c>
      <c r="Y356" s="242" t="str">
        <f>+VLOOKUP(X356,bd_lista!$A$3:$C$590,3,FALSE)</f>
        <v>Ministerio de Desarrollo Productivo y Economía Plural</v>
      </c>
      <c r="Z356" s="301">
        <f>+X356</f>
        <v>41</v>
      </c>
      <c r="AA356" s="329" t="str">
        <f>+Y356</f>
        <v>Ministerio de Desarrollo Productivo y Economía Plural</v>
      </c>
    </row>
    <row r="357" spans="1:27" ht="15" customHeight="1">
      <c r="A357" s="32">
        <v>590</v>
      </c>
      <c r="B357" s="396"/>
      <c r="C357" s="343" t="str">
        <f>+VLOOKUP(A357,bd_lista!$A$3:$C$590,3,FALSE)</f>
        <v>Empresa Pública "QUIPUS"</v>
      </c>
      <c r="D357" s="394"/>
      <c r="E357" s="343" t="s">
        <v>1309</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257.98</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63559.94</v>
      </c>
      <c r="R357" s="245">
        <f t="shared" ca="1" si="17"/>
        <v>63817.920000000006</v>
      </c>
      <c r="S357" s="265">
        <f ca="1">+R356+R357</f>
        <v>69485.97</v>
      </c>
      <c r="T357" s="245">
        <f ca="1">+S357</f>
        <v>69485.97</v>
      </c>
      <c r="U357" s="244">
        <f t="shared" si="18"/>
        <v>2</v>
      </c>
      <c r="V357" s="343" t="str">
        <f>+VLOOKUP(A357,bd_lista!$A$3:$E$590,5,FALSE)</f>
        <v>Empresas Nacionales</v>
      </c>
      <c r="W357" s="391"/>
      <c r="X357" s="242">
        <f>+VLOOKUP(A357,[3]Sheet1!$A$13:$D$744,4,FALSE)</f>
        <v>41</v>
      </c>
      <c r="Y357" s="242" t="str">
        <f>+VLOOKUP(X357,bd_lista!$A$3:$C$590,3,FALSE)</f>
        <v>Ministerio de Desarrollo Productivo y Economía Plural</v>
      </c>
      <c r="Z357" s="299"/>
      <c r="AA357" s="331"/>
    </row>
    <row r="358" spans="1:27" ht="15" hidden="1" customHeight="1">
      <c r="A358" s="252">
        <v>424</v>
      </c>
      <c r="B358" s="395">
        <f>+A358</f>
        <v>424</v>
      </c>
      <c r="C358" s="247" t="str">
        <f>+VLOOKUP(A358,bd_lista!$A$3:$C$590,3,FALSE)</f>
        <v>Caja de Salud CORDES</v>
      </c>
      <c r="D358" s="393" t="str">
        <f>+C358</f>
        <v>Caja de Salud CORDES</v>
      </c>
      <c r="E358" s="247" t="s">
        <v>1308</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7"/>
        <v>0</v>
      </c>
      <c r="S358" s="250"/>
      <c r="T358" s="243">
        <f ca="1">+T359</f>
        <v>0</v>
      </c>
      <c r="U358" s="242">
        <f t="shared" si="18"/>
        <v>1</v>
      </c>
      <c r="V358" s="343" t="str">
        <f>+VLOOKUP(A358,bd_lista!$A$3:$E$590,5,FALSE)</f>
        <v>Instituciones de Seguridad Social</v>
      </c>
      <c r="W358" s="390" t="str">
        <f>+V358</f>
        <v>Instituciones de Seguridad Social</v>
      </c>
      <c r="X358" s="242">
        <f>+VLOOKUP(A358,[3]Sheet1!$A$13:$D$744,4,FALSE)</f>
        <v>46</v>
      </c>
      <c r="Y358" s="242" t="str">
        <f>+VLOOKUP(X358,bd_lista!$A$3:$C$590,3,FALSE)</f>
        <v>Ministerio de Salud y Deportes</v>
      </c>
      <c r="Z358" s="301">
        <f>+X358</f>
        <v>46</v>
      </c>
      <c r="AA358" s="302" t="str">
        <f>+Y358</f>
        <v>Ministerio de Salud y Deportes</v>
      </c>
    </row>
    <row r="359" spans="1:27" ht="15" hidden="1" customHeight="1">
      <c r="A359" s="32">
        <v>424</v>
      </c>
      <c r="B359" s="396"/>
      <c r="C359" s="343" t="str">
        <f>+VLOOKUP(A359,bd_lista!$A$3:$C$590,3,FALSE)</f>
        <v>Caja de Salud CORDES</v>
      </c>
      <c r="D359" s="394"/>
      <c r="E359" s="343" t="s">
        <v>1309</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7"/>
        <v>0</v>
      </c>
      <c r="S359" s="262">
        <f ca="1">+R358+R359</f>
        <v>0</v>
      </c>
      <c r="T359" s="245">
        <f ca="1">+S359</f>
        <v>0</v>
      </c>
      <c r="U359" s="244">
        <f t="shared" si="18"/>
        <v>2</v>
      </c>
      <c r="V359" s="343" t="str">
        <f>+VLOOKUP(A359,bd_lista!$A$3:$E$590,5,FALSE)</f>
        <v>Instituciones de Seguridad Social</v>
      </c>
      <c r="W359" s="391"/>
      <c r="X359" s="242">
        <f>+VLOOKUP(A359,[3]Sheet1!$A$13:$D$744,4,FALSE)</f>
        <v>46</v>
      </c>
      <c r="Y359" s="242" t="str">
        <f>+VLOOKUP(X359,bd_lista!$A$3:$C$590,3,FALSE)</f>
        <v>Ministerio de Salud y Deportes</v>
      </c>
      <c r="Z359" s="299"/>
      <c r="AA359" s="300"/>
    </row>
    <row r="360" spans="1:27" ht="15" hidden="1" customHeight="1">
      <c r="A360" s="252">
        <v>425</v>
      </c>
      <c r="B360" s="395">
        <f>+A360</f>
        <v>425</v>
      </c>
      <c r="C360" s="247" t="str">
        <f>+VLOOKUP(A360,bd_lista!$A$3:$C$590,3,FALSE)</f>
        <v>Seguro Social Universitario de Cochabamba</v>
      </c>
      <c r="D360" s="393" t="str">
        <f>+C360</f>
        <v>Seguro Social Universitario de Cochabamba</v>
      </c>
      <c r="E360" s="247" t="s">
        <v>1308</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7"/>
        <v>0</v>
      </c>
      <c r="S360" s="250"/>
      <c r="T360" s="243">
        <f ca="1">+T361</f>
        <v>0</v>
      </c>
      <c r="U360" s="242">
        <f t="shared" si="18"/>
        <v>1</v>
      </c>
      <c r="V360" s="343" t="str">
        <f>+VLOOKUP(A360,bd_lista!$A$3:$E$590,5,FALSE)</f>
        <v>Instituciones de Seguridad Social</v>
      </c>
      <c r="W360" s="390" t="str">
        <f>+V360</f>
        <v>Instituciones de Seguridad Social</v>
      </c>
      <c r="X360" s="242">
        <f>+VLOOKUP(A360,[3]Sheet1!$A$13:$D$744,4,FALSE)</f>
        <v>46</v>
      </c>
      <c r="Y360" s="242" t="str">
        <f>+VLOOKUP(X360,bd_lista!$A$3:$C$590,3,FALSE)</f>
        <v>Ministerio de Salud y Deportes</v>
      </c>
      <c r="Z360" s="301">
        <f>+X360</f>
        <v>46</v>
      </c>
      <c r="AA360" s="302" t="str">
        <f>+Y360</f>
        <v>Ministerio de Salud y Deportes</v>
      </c>
    </row>
    <row r="361" spans="1:27" ht="15" hidden="1" customHeight="1">
      <c r="A361" s="32">
        <v>425</v>
      </c>
      <c r="B361" s="396"/>
      <c r="C361" s="343" t="str">
        <f>+VLOOKUP(A361,bd_lista!$A$3:$C$590,3,FALSE)</f>
        <v>Seguro Social Universitario de Cochabamba</v>
      </c>
      <c r="D361" s="394"/>
      <c r="E361" s="343" t="s">
        <v>1309</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7"/>
        <v>0</v>
      </c>
      <c r="S361" s="262">
        <f ca="1">+R360+R361</f>
        <v>0</v>
      </c>
      <c r="T361" s="245">
        <f ca="1">+S361</f>
        <v>0</v>
      </c>
      <c r="U361" s="244">
        <f t="shared" si="18"/>
        <v>2</v>
      </c>
      <c r="V361" s="343" t="str">
        <f>+VLOOKUP(A361,bd_lista!$A$3:$E$590,5,FALSE)</f>
        <v>Instituciones de Seguridad Social</v>
      </c>
      <c r="W361" s="391"/>
      <c r="X361" s="242">
        <f>+VLOOKUP(A361,[3]Sheet1!$A$13:$D$744,4,FALSE)</f>
        <v>46</v>
      </c>
      <c r="Y361" s="242" t="str">
        <f>+VLOOKUP(X361,bd_lista!$A$3:$C$590,3,FALSE)</f>
        <v>Ministerio de Salud y Deportes</v>
      </c>
      <c r="Z361" s="299"/>
      <c r="AA361" s="300"/>
    </row>
    <row r="362" spans="1:27" ht="15" hidden="1" customHeight="1">
      <c r="A362" s="252">
        <v>426</v>
      </c>
      <c r="B362" s="395">
        <f>+A362</f>
        <v>426</v>
      </c>
      <c r="C362" s="247" t="str">
        <f>+VLOOKUP(A362,bd_lista!$A$3:$C$590,3,FALSE)</f>
        <v>Seguro Social Universitario de Oruro</v>
      </c>
      <c r="D362" s="393" t="str">
        <f>+C362</f>
        <v>Seguro Social Universitario de Oruro</v>
      </c>
      <c r="E362" s="247" t="s">
        <v>1308</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7"/>
        <v>0</v>
      </c>
      <c r="S362" s="250"/>
      <c r="T362" s="243">
        <f ca="1">+T363</f>
        <v>0</v>
      </c>
      <c r="U362" s="242">
        <f t="shared" si="18"/>
        <v>1</v>
      </c>
      <c r="V362" s="343" t="str">
        <f>+VLOOKUP(A362,bd_lista!$A$3:$E$590,5,FALSE)</f>
        <v>Instituciones de Seguridad Social</v>
      </c>
      <c r="W362" s="390" t="str">
        <f>+V362</f>
        <v>Instituciones de Seguridad Social</v>
      </c>
      <c r="X362" s="242">
        <f>+VLOOKUP(A362,[3]Sheet1!$A$13:$D$744,4,FALSE)</f>
        <v>46</v>
      </c>
      <c r="Y362" s="242" t="str">
        <f>+VLOOKUP(X362,bd_lista!$A$3:$C$590,3,FALSE)</f>
        <v>Ministerio de Salud y Deportes</v>
      </c>
      <c r="Z362" s="301">
        <f>+X362</f>
        <v>46</v>
      </c>
      <c r="AA362" s="302" t="str">
        <f>+Y362</f>
        <v>Ministerio de Salud y Deportes</v>
      </c>
    </row>
    <row r="363" spans="1:27" ht="15" hidden="1" customHeight="1">
      <c r="A363" s="32">
        <v>426</v>
      </c>
      <c r="B363" s="396"/>
      <c r="C363" s="343" t="str">
        <f>+VLOOKUP(A363,bd_lista!$A$3:$C$590,3,FALSE)</f>
        <v>Seguro Social Universitario de Oruro</v>
      </c>
      <c r="D363" s="394"/>
      <c r="E363" s="343" t="s">
        <v>1309</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7"/>
        <v>0</v>
      </c>
      <c r="S363" s="262">
        <f ca="1">+R362+R363</f>
        <v>0</v>
      </c>
      <c r="T363" s="245">
        <f ca="1">+S363</f>
        <v>0</v>
      </c>
      <c r="U363" s="244">
        <f t="shared" si="18"/>
        <v>2</v>
      </c>
      <c r="V363" s="343" t="str">
        <f>+VLOOKUP(A363,bd_lista!$A$3:$E$590,5,FALSE)</f>
        <v>Instituciones de Seguridad Social</v>
      </c>
      <c r="W363" s="391"/>
      <c r="X363" s="242">
        <f>+VLOOKUP(A363,[3]Sheet1!$A$13:$D$744,4,FALSE)</f>
        <v>46</v>
      </c>
      <c r="Y363" s="242" t="str">
        <f>+VLOOKUP(X363,bd_lista!$A$3:$C$590,3,FALSE)</f>
        <v>Ministerio de Salud y Deportes</v>
      </c>
      <c r="Z363" s="299"/>
      <c r="AA363" s="300"/>
    </row>
    <row r="364" spans="1:27" ht="15" hidden="1" customHeight="1">
      <c r="A364" s="252">
        <v>427</v>
      </c>
      <c r="B364" s="395">
        <f>+A364</f>
        <v>427</v>
      </c>
      <c r="C364" s="247" t="str">
        <f>+VLOOKUP(A364,bd_lista!$A$3:$C$590,3,FALSE)</f>
        <v>Seguro Social Universitario de Santa Cruz</v>
      </c>
      <c r="D364" s="393" t="str">
        <f>+C364</f>
        <v>Seguro Social Universitario de Santa Cruz</v>
      </c>
      <c r="E364" s="247" t="s">
        <v>1308</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7"/>
        <v>0</v>
      </c>
      <c r="S364" s="250"/>
      <c r="T364" s="243">
        <f ca="1">+T365</f>
        <v>0</v>
      </c>
      <c r="U364" s="242">
        <f t="shared" si="18"/>
        <v>1</v>
      </c>
      <c r="V364" s="343" t="str">
        <f>+VLOOKUP(A364,bd_lista!$A$3:$E$590,5,FALSE)</f>
        <v>Instituciones de Seguridad Social</v>
      </c>
      <c r="W364" s="390" t="str">
        <f>+V364</f>
        <v>Instituciones de Seguridad Social</v>
      </c>
      <c r="X364" s="242">
        <f>+VLOOKUP(A364,[3]Sheet1!$A$13:$D$744,4,FALSE)</f>
        <v>46</v>
      </c>
      <c r="Y364" s="242" t="str">
        <f>+VLOOKUP(X364,bd_lista!$A$3:$C$590,3,FALSE)</f>
        <v>Ministerio de Salud y Deportes</v>
      </c>
      <c r="Z364" s="301">
        <f>+X364</f>
        <v>46</v>
      </c>
      <c r="AA364" s="302" t="str">
        <f>+Y364</f>
        <v>Ministerio de Salud y Deportes</v>
      </c>
    </row>
    <row r="365" spans="1:27" ht="15" hidden="1" customHeight="1">
      <c r="A365" s="32">
        <v>427</v>
      </c>
      <c r="B365" s="396"/>
      <c r="C365" s="343" t="str">
        <f>+VLOOKUP(A365,bd_lista!$A$3:$C$590,3,FALSE)</f>
        <v>Seguro Social Universitario de Santa Cruz</v>
      </c>
      <c r="D365" s="394"/>
      <c r="E365" s="343" t="s">
        <v>1309</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7"/>
        <v>0</v>
      </c>
      <c r="S365" s="262">
        <f ca="1">+R364+R365</f>
        <v>0</v>
      </c>
      <c r="T365" s="245">
        <f ca="1">+S365</f>
        <v>0</v>
      </c>
      <c r="U365" s="244">
        <f t="shared" si="18"/>
        <v>2</v>
      </c>
      <c r="V365" s="343" t="str">
        <f>+VLOOKUP(A365,bd_lista!$A$3:$E$590,5,FALSE)</f>
        <v>Instituciones de Seguridad Social</v>
      </c>
      <c r="W365" s="391"/>
      <c r="X365" s="242">
        <f>+VLOOKUP(A365,[3]Sheet1!$A$13:$D$744,4,FALSE)</f>
        <v>46</v>
      </c>
      <c r="Y365" s="242" t="str">
        <f>+VLOOKUP(X365,bd_lista!$A$3:$C$590,3,FALSE)</f>
        <v>Ministerio de Salud y Deportes</v>
      </c>
      <c r="Z365" s="299"/>
      <c r="AA365" s="300"/>
    </row>
    <row r="366" spans="1:27" ht="15" hidden="1" customHeight="1">
      <c r="A366" s="252">
        <v>428</v>
      </c>
      <c r="B366" s="395">
        <f>+A366</f>
        <v>428</v>
      </c>
      <c r="C366" s="247" t="str">
        <f>+VLOOKUP(A366,bd_lista!$A$3:$C$590,3,FALSE)</f>
        <v>Seguro Social Universitario de Sucre</v>
      </c>
      <c r="D366" s="393" t="str">
        <f>+C366</f>
        <v>Seguro Social Universitario de Sucre</v>
      </c>
      <c r="E366" s="247" t="s">
        <v>1308</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7"/>
        <v>0</v>
      </c>
      <c r="S366" s="250"/>
      <c r="T366" s="243">
        <f ca="1">+T367</f>
        <v>0</v>
      </c>
      <c r="U366" s="242">
        <f t="shared" si="18"/>
        <v>1</v>
      </c>
      <c r="V366" s="343" t="str">
        <f>+VLOOKUP(A366,bd_lista!$A$3:$E$590,5,FALSE)</f>
        <v>Instituciones de Seguridad Social</v>
      </c>
      <c r="W366" s="390" t="str">
        <f>+V366</f>
        <v>Instituciones de Seguridad Social</v>
      </c>
      <c r="X366" s="242">
        <f>+VLOOKUP(A366,[3]Sheet1!$A$13:$D$744,4,FALSE)</f>
        <v>46</v>
      </c>
      <c r="Y366" s="242" t="str">
        <f>+VLOOKUP(X366,bd_lista!$A$3:$C$590,3,FALSE)</f>
        <v>Ministerio de Salud y Deportes</v>
      </c>
      <c r="Z366" s="301">
        <f>+X366</f>
        <v>46</v>
      </c>
      <c r="AA366" s="302" t="str">
        <f>+Y366</f>
        <v>Ministerio de Salud y Deportes</v>
      </c>
    </row>
    <row r="367" spans="1:27" ht="15" hidden="1" customHeight="1">
      <c r="A367" s="32">
        <v>428</v>
      </c>
      <c r="B367" s="396"/>
      <c r="C367" s="343" t="str">
        <f>+VLOOKUP(A367,bd_lista!$A$3:$C$590,3,FALSE)</f>
        <v>Seguro Social Universitario de Sucre</v>
      </c>
      <c r="D367" s="394"/>
      <c r="E367" s="343" t="s">
        <v>1309</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7"/>
        <v>0</v>
      </c>
      <c r="S367" s="262">
        <f ca="1">+R366+R367</f>
        <v>0</v>
      </c>
      <c r="T367" s="245">
        <f ca="1">+S367</f>
        <v>0</v>
      </c>
      <c r="U367" s="244">
        <f t="shared" si="18"/>
        <v>2</v>
      </c>
      <c r="V367" s="343" t="str">
        <f>+VLOOKUP(A367,bd_lista!$A$3:$E$590,5,FALSE)</f>
        <v>Instituciones de Seguridad Social</v>
      </c>
      <c r="W367" s="391"/>
      <c r="X367" s="242">
        <f>+VLOOKUP(A367,[3]Sheet1!$A$13:$D$744,4,FALSE)</f>
        <v>46</v>
      </c>
      <c r="Y367" s="242" t="str">
        <f>+VLOOKUP(X367,bd_lista!$A$3:$C$590,3,FALSE)</f>
        <v>Ministerio de Salud y Deportes</v>
      </c>
      <c r="Z367" s="299"/>
      <c r="AA367" s="300"/>
    </row>
    <row r="368" spans="1:27" ht="15" hidden="1" customHeight="1">
      <c r="A368" s="252">
        <v>429</v>
      </c>
      <c r="B368" s="395">
        <f>+A368</f>
        <v>429</v>
      </c>
      <c r="C368" s="247" t="str">
        <f>+VLOOKUP(A368,bd_lista!$A$3:$C$590,3,FALSE)</f>
        <v>Seguro Social Universitario de La Paz</v>
      </c>
      <c r="D368" s="393" t="str">
        <f>+C368</f>
        <v>Seguro Social Universitario de La Paz</v>
      </c>
      <c r="E368" s="247" t="s">
        <v>1308</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7"/>
        <v>0</v>
      </c>
      <c r="S368" s="250"/>
      <c r="T368" s="243">
        <f ca="1">+T369</f>
        <v>0</v>
      </c>
      <c r="U368" s="242">
        <f t="shared" si="18"/>
        <v>1</v>
      </c>
      <c r="V368" s="343" t="str">
        <f>+VLOOKUP(A368,bd_lista!$A$3:$E$590,5,FALSE)</f>
        <v>Instituciones de Seguridad Social</v>
      </c>
      <c r="W368" s="390" t="str">
        <f>+V368</f>
        <v>Instituciones de Seguridad Social</v>
      </c>
      <c r="X368" s="242">
        <f>+VLOOKUP(A368,[3]Sheet1!$A$13:$D$744,4,FALSE)</f>
        <v>46</v>
      </c>
      <c r="Y368" s="242" t="str">
        <f>+VLOOKUP(X368,bd_lista!$A$3:$C$590,3,FALSE)</f>
        <v>Ministerio de Salud y Deportes</v>
      </c>
      <c r="Z368" s="301">
        <f>+X368</f>
        <v>46</v>
      </c>
      <c r="AA368" s="302" t="str">
        <f>+Y368</f>
        <v>Ministerio de Salud y Deportes</v>
      </c>
    </row>
    <row r="369" spans="1:27" ht="15" hidden="1" customHeight="1">
      <c r="A369" s="32">
        <v>429</v>
      </c>
      <c r="B369" s="396"/>
      <c r="C369" s="343" t="str">
        <f>+VLOOKUP(A369,bd_lista!$A$3:$C$590,3,FALSE)</f>
        <v>Seguro Social Universitario de La Paz</v>
      </c>
      <c r="D369" s="394"/>
      <c r="E369" s="343" t="s">
        <v>1309</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7"/>
        <v>0</v>
      </c>
      <c r="S369" s="262">
        <f ca="1">+R368+R369</f>
        <v>0</v>
      </c>
      <c r="T369" s="245">
        <f ca="1">+S369</f>
        <v>0</v>
      </c>
      <c r="U369" s="244">
        <f t="shared" si="18"/>
        <v>2</v>
      </c>
      <c r="V369" s="343" t="str">
        <f>+VLOOKUP(A369,bd_lista!$A$3:$E$590,5,FALSE)</f>
        <v>Instituciones de Seguridad Social</v>
      </c>
      <c r="W369" s="391"/>
      <c r="X369" s="242">
        <f>+VLOOKUP(A369,[3]Sheet1!$A$13:$D$744,4,FALSE)</f>
        <v>46</v>
      </c>
      <c r="Y369" s="242" t="str">
        <f>+VLOOKUP(X369,bd_lista!$A$3:$C$590,3,FALSE)</f>
        <v>Ministerio de Salud y Deportes</v>
      </c>
      <c r="Z369" s="299"/>
      <c r="AA369" s="300"/>
    </row>
    <row r="370" spans="1:27" ht="15" hidden="1" customHeight="1">
      <c r="A370" s="252">
        <v>432</v>
      </c>
      <c r="B370" s="395">
        <f>+A370</f>
        <v>432</v>
      </c>
      <c r="C370" s="247" t="str">
        <f>+VLOOKUP(A370,bd_lista!$A$3:$C$590,3,FALSE)</f>
        <v>Seguro Social Universitario de Tarija</v>
      </c>
      <c r="D370" s="393" t="str">
        <f>+C370</f>
        <v>Seguro Social Universitario de Tarija</v>
      </c>
      <c r="E370" s="247" t="s">
        <v>1308</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7"/>
        <v>0</v>
      </c>
      <c r="S370" s="250"/>
      <c r="T370" s="243">
        <f ca="1">+T371</f>
        <v>0</v>
      </c>
      <c r="U370" s="242">
        <f t="shared" si="18"/>
        <v>1</v>
      </c>
      <c r="V370" s="343" t="str">
        <f>+VLOOKUP(A370,bd_lista!$A$3:$E$590,5,FALSE)</f>
        <v>Instituciones de Seguridad Social</v>
      </c>
      <c r="W370" s="390" t="str">
        <f>+V370</f>
        <v>Instituciones de Seguridad Social</v>
      </c>
      <c r="X370" s="242">
        <f>+VLOOKUP(A370,[3]Sheet1!$A$13:$D$744,4,FALSE)</f>
        <v>46</v>
      </c>
      <c r="Y370" s="242" t="str">
        <f>+VLOOKUP(X370,bd_lista!$A$3:$C$590,3,FALSE)</f>
        <v>Ministerio de Salud y Deportes</v>
      </c>
      <c r="Z370" s="301">
        <f>+X370</f>
        <v>46</v>
      </c>
      <c r="AA370" s="302" t="str">
        <f>+Y370</f>
        <v>Ministerio de Salud y Deportes</v>
      </c>
    </row>
    <row r="371" spans="1:27" ht="15" hidden="1" customHeight="1">
      <c r="A371" s="32">
        <v>432</v>
      </c>
      <c r="B371" s="396"/>
      <c r="C371" s="343" t="str">
        <f>+VLOOKUP(A371,bd_lista!$A$3:$C$590,3,FALSE)</f>
        <v>Seguro Social Universitario de Tarija</v>
      </c>
      <c r="D371" s="394"/>
      <c r="E371" s="343" t="s">
        <v>1309</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7"/>
        <v>0</v>
      </c>
      <c r="S371" s="262">
        <f ca="1">+R370+R371</f>
        <v>0</v>
      </c>
      <c r="T371" s="245">
        <f ca="1">+S371</f>
        <v>0</v>
      </c>
      <c r="U371" s="244">
        <f t="shared" si="18"/>
        <v>2</v>
      </c>
      <c r="V371" s="343" t="str">
        <f>+VLOOKUP(A371,bd_lista!$A$3:$E$590,5,FALSE)</f>
        <v>Instituciones de Seguridad Social</v>
      </c>
      <c r="W371" s="391"/>
      <c r="X371" s="242">
        <f>+VLOOKUP(A371,[3]Sheet1!$A$13:$D$744,4,FALSE)</f>
        <v>46</v>
      </c>
      <c r="Y371" s="242" t="str">
        <f>+VLOOKUP(X371,bd_lista!$A$3:$C$590,3,FALSE)</f>
        <v>Ministerio de Salud y Deportes</v>
      </c>
      <c r="Z371" s="299"/>
      <c r="AA371" s="300"/>
    </row>
    <row r="372" spans="1:27" ht="15" hidden="1" customHeight="1">
      <c r="A372" s="252">
        <v>433</v>
      </c>
      <c r="B372" s="395">
        <f>+A372</f>
        <v>433</v>
      </c>
      <c r="C372" s="247" t="str">
        <f>+VLOOKUP(A372,bd_lista!$A$3:$C$590,3,FALSE)</f>
        <v>Seguro Social Universitario de Potosí</v>
      </c>
      <c r="D372" s="393" t="str">
        <f>+C372</f>
        <v>Seguro Social Universitario de Potosí</v>
      </c>
      <c r="E372" s="247" t="s">
        <v>1308</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7"/>
        <v>0</v>
      </c>
      <c r="S372" s="250"/>
      <c r="T372" s="243">
        <f ca="1">+T373</f>
        <v>0</v>
      </c>
      <c r="U372" s="242">
        <f t="shared" si="18"/>
        <v>1</v>
      </c>
      <c r="V372" s="343" t="str">
        <f>+VLOOKUP(A372,bd_lista!$A$3:$E$590,5,FALSE)</f>
        <v>Instituciones de Seguridad Social</v>
      </c>
      <c r="W372" s="390" t="str">
        <f>+V372</f>
        <v>Instituciones de Seguridad Social</v>
      </c>
      <c r="X372" s="242">
        <f>+VLOOKUP(A372,[3]Sheet1!$A$13:$D$744,4,FALSE)</f>
        <v>46</v>
      </c>
      <c r="Y372" s="242" t="str">
        <f>+VLOOKUP(X372,bd_lista!$A$3:$C$590,3,FALSE)</f>
        <v>Ministerio de Salud y Deportes</v>
      </c>
      <c r="Z372" s="301">
        <f>+X372</f>
        <v>46</v>
      </c>
      <c r="AA372" s="302" t="str">
        <f>+Y372</f>
        <v>Ministerio de Salud y Deportes</v>
      </c>
    </row>
    <row r="373" spans="1:27" ht="15" hidden="1" customHeight="1">
      <c r="A373" s="32">
        <v>433</v>
      </c>
      <c r="B373" s="396"/>
      <c r="C373" s="343" t="str">
        <f>+VLOOKUP(A373,bd_lista!$A$3:$C$590,3,FALSE)</f>
        <v>Seguro Social Universitario de Potosí</v>
      </c>
      <c r="D373" s="394"/>
      <c r="E373" s="343" t="s">
        <v>1309</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7"/>
        <v>0</v>
      </c>
      <c r="S373" s="262">
        <f ca="1">+R372+R373</f>
        <v>0</v>
      </c>
      <c r="T373" s="245">
        <f ca="1">+S373</f>
        <v>0</v>
      </c>
      <c r="U373" s="244">
        <f t="shared" si="18"/>
        <v>2</v>
      </c>
      <c r="V373" s="343" t="str">
        <f>+VLOOKUP(A373,bd_lista!$A$3:$E$590,5,FALSE)</f>
        <v>Instituciones de Seguridad Social</v>
      </c>
      <c r="W373" s="391"/>
      <c r="X373" s="242">
        <f>+VLOOKUP(A373,[3]Sheet1!$A$13:$D$744,4,FALSE)</f>
        <v>46</v>
      </c>
      <c r="Y373" s="242" t="str">
        <f>+VLOOKUP(X373,bd_lista!$A$3:$C$590,3,FALSE)</f>
        <v>Ministerio de Salud y Deportes</v>
      </c>
      <c r="Z373" s="299"/>
      <c r="AA373" s="300"/>
    </row>
    <row r="374" spans="1:27" ht="15" hidden="1" customHeight="1">
      <c r="A374" s="252">
        <v>434</v>
      </c>
      <c r="B374" s="395">
        <f>+A374</f>
        <v>434</v>
      </c>
      <c r="C374" s="247" t="str">
        <f>+VLOOKUP(A374,bd_lista!$A$3:$C$590,3,FALSE)</f>
        <v>Seguro Social Universitario de Beni</v>
      </c>
      <c r="D374" s="393" t="str">
        <f>+C374</f>
        <v>Seguro Social Universitario de Beni</v>
      </c>
      <c r="E374" s="247" t="s">
        <v>1308</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7"/>
        <v>0</v>
      </c>
      <c r="S374" s="250"/>
      <c r="T374" s="243">
        <f ca="1">+T375</f>
        <v>0</v>
      </c>
      <c r="U374" s="242">
        <f t="shared" si="18"/>
        <v>1</v>
      </c>
      <c r="V374" s="343" t="str">
        <f>+VLOOKUP(A374,bd_lista!$A$3:$E$590,5,FALSE)</f>
        <v>Instituciones de Seguridad Social</v>
      </c>
      <c r="W374" s="390" t="str">
        <f>+V374</f>
        <v>Instituciones de Seguridad Social</v>
      </c>
      <c r="X374" s="242">
        <f>+VLOOKUP(A374,[3]Sheet1!$A$13:$D$744,4,FALSE)</f>
        <v>46</v>
      </c>
      <c r="Y374" s="242" t="str">
        <f>+VLOOKUP(X374,bd_lista!$A$3:$C$590,3,FALSE)</f>
        <v>Ministerio de Salud y Deportes</v>
      </c>
      <c r="Z374" s="301">
        <f>+X374</f>
        <v>46</v>
      </c>
      <c r="AA374" s="302" t="str">
        <f>+Y374</f>
        <v>Ministerio de Salud y Deportes</v>
      </c>
    </row>
    <row r="375" spans="1:27" ht="15" hidden="1" customHeight="1">
      <c r="A375" s="32">
        <v>434</v>
      </c>
      <c r="B375" s="396"/>
      <c r="C375" s="343" t="str">
        <f>+VLOOKUP(A375,bd_lista!$A$3:$C$590,3,FALSE)</f>
        <v>Seguro Social Universitario de Beni</v>
      </c>
      <c r="D375" s="394"/>
      <c r="E375" s="343" t="s">
        <v>1309</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7"/>
        <v>0</v>
      </c>
      <c r="S375" s="262">
        <f ca="1">+R374+R375</f>
        <v>0</v>
      </c>
      <c r="T375" s="245">
        <f ca="1">+S375</f>
        <v>0</v>
      </c>
      <c r="U375" s="244">
        <f t="shared" si="18"/>
        <v>2</v>
      </c>
      <c r="V375" s="343" t="str">
        <f>+VLOOKUP(A375,bd_lista!$A$3:$E$590,5,FALSE)</f>
        <v>Instituciones de Seguridad Social</v>
      </c>
      <c r="W375" s="391"/>
      <c r="X375" s="242">
        <f>+VLOOKUP(A375,[3]Sheet1!$A$13:$D$744,4,FALSE)</f>
        <v>46</v>
      </c>
      <c r="Y375" s="242" t="str">
        <f>+VLOOKUP(X375,bd_lista!$A$3:$C$590,3,FALSE)</f>
        <v>Ministerio de Salud y Deportes</v>
      </c>
      <c r="Z375" s="299"/>
      <c r="AA375" s="300"/>
    </row>
    <row r="376" spans="1:27" ht="15" hidden="1" customHeight="1">
      <c r="A376" s="252">
        <v>435</v>
      </c>
      <c r="B376" s="395">
        <f>+A376</f>
        <v>435</v>
      </c>
      <c r="C376" s="247" t="str">
        <f>+VLOOKUP(A376,bd_lista!$A$3:$C$590,3,FALSE)</f>
        <v>Seguro Integral de Salud</v>
      </c>
      <c r="D376" s="393" t="str">
        <f>+C376</f>
        <v>Seguro Integral de Salud</v>
      </c>
      <c r="E376" s="247" t="s">
        <v>1308</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7"/>
        <v>0</v>
      </c>
      <c r="S376" s="250"/>
      <c r="T376" s="243">
        <f ca="1">+T377</f>
        <v>0</v>
      </c>
      <c r="U376" s="242">
        <f t="shared" si="18"/>
        <v>1</v>
      </c>
      <c r="V376" s="343" t="str">
        <f>+VLOOKUP(A376,bd_lista!$A$3:$E$590,5,FALSE)</f>
        <v>Instituciones de Seguridad Social</v>
      </c>
      <c r="W376" s="390" t="str">
        <f>+V376</f>
        <v>Instituciones de Seguridad Social</v>
      </c>
      <c r="X376" s="242">
        <f>+VLOOKUP(A376,[3]Sheet1!$A$13:$D$744,4,FALSE)</f>
        <v>46</v>
      </c>
      <c r="Y376" s="242" t="str">
        <f>+VLOOKUP(X376,bd_lista!$A$3:$C$590,3,FALSE)</f>
        <v>Ministerio de Salud y Deportes</v>
      </c>
      <c r="Z376" s="301">
        <f>+X376</f>
        <v>46</v>
      </c>
      <c r="AA376" s="302" t="str">
        <f>+Y376</f>
        <v>Ministerio de Salud y Deportes</v>
      </c>
    </row>
    <row r="377" spans="1:27" ht="15" hidden="1" customHeight="1">
      <c r="A377" s="32">
        <v>435</v>
      </c>
      <c r="B377" s="396"/>
      <c r="C377" s="343" t="str">
        <f>+VLOOKUP(A377,bd_lista!$A$3:$C$590,3,FALSE)</f>
        <v>Seguro Integral de Salud</v>
      </c>
      <c r="D377" s="394"/>
      <c r="E377" s="343" t="s">
        <v>1309</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7"/>
        <v>0</v>
      </c>
      <c r="S377" s="262">
        <f ca="1">+R376+R377</f>
        <v>0</v>
      </c>
      <c r="T377" s="245">
        <f ca="1">+S377</f>
        <v>0</v>
      </c>
      <c r="U377" s="244">
        <f t="shared" si="18"/>
        <v>2</v>
      </c>
      <c r="V377" s="343" t="str">
        <f>+VLOOKUP(A377,bd_lista!$A$3:$E$590,5,FALSE)</f>
        <v>Instituciones de Seguridad Social</v>
      </c>
      <c r="W377" s="391"/>
      <c r="X377" s="242">
        <f>+VLOOKUP(A377,[3]Sheet1!$A$13:$D$744,4,FALSE)</f>
        <v>46</v>
      </c>
      <c r="Y377" s="242" t="str">
        <f>+VLOOKUP(X377,bd_lista!$A$3:$C$590,3,FALSE)</f>
        <v>Ministerio de Salud y Deportes</v>
      </c>
      <c r="Z377" s="299"/>
      <c r="AA377" s="300"/>
    </row>
    <row r="378" spans="1:27" customFormat="1" ht="27" hidden="1" customHeight="1">
      <c r="A378" s="252">
        <v>4601</v>
      </c>
      <c r="B378" s="395">
        <f>+A378</f>
        <v>4601</v>
      </c>
      <c r="C378" s="247" t="str">
        <f>+VLOOKUP(A378,bd_lista!$A$3:$C$590,3,FALSE)</f>
        <v>Gobierno Autónomo Regional del Gran Chaco</v>
      </c>
      <c r="D378" s="393" t="str">
        <f>+C378</f>
        <v>Gobierno Autónomo Regional del Gran Chaco</v>
      </c>
      <c r="E378" s="242" t="s">
        <v>1308</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7"/>
        <v>0</v>
      </c>
      <c r="S378" s="250"/>
      <c r="T378" s="243">
        <f ca="1">+T379</f>
        <v>0</v>
      </c>
      <c r="U378" s="242">
        <f t="shared" si="18"/>
        <v>1</v>
      </c>
      <c r="V378" s="343" t="str">
        <f>+VLOOKUP(A378,bd_lista!$A$3:$E$590,5,FALSE)</f>
        <v>Gobiernos Autónomos Regionales</v>
      </c>
      <c r="W378" s="390" t="str">
        <f>+V378</f>
        <v>Gobiernos Autónomos Regionales</v>
      </c>
      <c r="X378" s="242">
        <f>+VLOOKUP(A378,[3]Sheet1!$A$13:$D$744,4,FALSE)</f>
        <v>0</v>
      </c>
      <c r="Y378" s="242" t="e">
        <f>+VLOOKUP(X378,bd_lista!$A$3:$C$590,3,FALSE)</f>
        <v>#N/A</v>
      </c>
      <c r="Z378" s="301">
        <f>+X378</f>
        <v>0</v>
      </c>
      <c r="AA378" s="302" t="e">
        <f>+Y378</f>
        <v>#N/A</v>
      </c>
    </row>
    <row r="379" spans="1:27" customFormat="1" ht="15" hidden="1" customHeight="1">
      <c r="A379" s="32">
        <v>4601</v>
      </c>
      <c r="B379" s="396"/>
      <c r="C379" s="343" t="str">
        <f>+VLOOKUP(A379,bd_lista!$A$3:$C$590,3,FALSE)</f>
        <v>Gobierno Autónomo Regional del Gran Chaco</v>
      </c>
      <c r="D379" s="394"/>
      <c r="E379" s="242" t="s">
        <v>1309</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7"/>
        <v>0</v>
      </c>
      <c r="S379" s="250">
        <f ca="1">+R378+R379</f>
        <v>0</v>
      </c>
      <c r="T379" s="243">
        <f ca="1">+S379</f>
        <v>0</v>
      </c>
      <c r="U379" s="242">
        <f t="shared" si="18"/>
        <v>2</v>
      </c>
      <c r="V379" s="343" t="str">
        <f>+VLOOKUP(A379,bd_lista!$A$3:$E$590,5,FALSE)</f>
        <v>Gobiernos Autónomos Regionales</v>
      </c>
      <c r="W379" s="391"/>
      <c r="X379" s="242">
        <f>+VLOOKUP(A379,[3]Sheet1!$A$13:$D$744,4,FALSE)</f>
        <v>0</v>
      </c>
      <c r="Y379" s="242" t="e">
        <f>+VLOOKUP(X379,bd_lista!$A$3:$C$590,3,FALSE)</f>
        <v>#N/A</v>
      </c>
      <c r="Z379" s="299"/>
      <c r="AA379" s="300"/>
    </row>
    <row r="380" spans="1:27" ht="15" hidden="1" customHeight="1">
      <c r="A380" s="32">
        <v>1519</v>
      </c>
      <c r="B380" s="395">
        <f>+A380</f>
        <v>1519</v>
      </c>
      <c r="C380" s="247" t="str">
        <f>+VLOOKUP(A380,bd_lista!$A$3:$C$590,3,FALSE)</f>
        <v>Gobierno Autónomo Municipal de Tupiza</v>
      </c>
      <c r="D380" s="393" t="str">
        <f>+C380</f>
        <v>Gobierno Autónomo Municipal de Tupiza</v>
      </c>
      <c r="E380" s="242" t="s">
        <v>1308</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7"/>
        <v>0</v>
      </c>
      <c r="S380" s="250"/>
      <c r="T380" s="243">
        <f ca="1">+T381</f>
        <v>0</v>
      </c>
      <c r="U380" s="242">
        <f t="shared" si="18"/>
        <v>1</v>
      </c>
      <c r="V380" s="343" t="str">
        <f>+VLOOKUP(A380,bd_lista!$A$3:$E$590,5,FALSE)</f>
        <v>Gobiernos Autonomos Municipales</v>
      </c>
      <c r="W380" s="390" t="str">
        <f>+V380</f>
        <v>Gobiernos Autonomos Municipales</v>
      </c>
      <c r="X380" s="242">
        <f>+VLOOKUP(A380,[3]Sheet1!$A$13:$D$744,4,FALSE)</f>
        <v>0</v>
      </c>
      <c r="Y380" s="242" t="e">
        <f>+VLOOKUP(X380,bd_lista!$A$3:$C$590,3,FALSE)</f>
        <v>#N/A</v>
      </c>
      <c r="Z380" s="301">
        <f>+X380</f>
        <v>0</v>
      </c>
      <c r="AA380" s="302" t="e">
        <f>+Y380</f>
        <v>#N/A</v>
      </c>
    </row>
    <row r="381" spans="1:27" ht="15" hidden="1" customHeight="1">
      <c r="A381" s="32">
        <v>1519</v>
      </c>
      <c r="B381" s="396"/>
      <c r="C381" s="343" t="str">
        <f>+VLOOKUP(A381,bd_lista!$A$3:$C$590,3,FALSE)</f>
        <v>Gobierno Autónomo Municipal de Tupiza</v>
      </c>
      <c r="D381" s="394"/>
      <c r="E381" s="244" t="s">
        <v>1309</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7"/>
        <v>0</v>
      </c>
      <c r="S381" s="262">
        <f ca="1">+R380+R381</f>
        <v>0</v>
      </c>
      <c r="T381" s="245">
        <f ca="1">+S381</f>
        <v>0</v>
      </c>
      <c r="U381" s="244">
        <f t="shared" si="18"/>
        <v>2</v>
      </c>
      <c r="V381" s="343" t="str">
        <f>+VLOOKUP(A381,bd_lista!$A$3:$E$590,5,FALSE)</f>
        <v>Gobiernos Autonomos Municipales</v>
      </c>
      <c r="W381" s="391"/>
      <c r="X381" s="242">
        <f>+VLOOKUP(A381,[3]Sheet1!$A$13:$D$744,4,FALSE)</f>
        <v>0</v>
      </c>
      <c r="Y381" s="242" t="e">
        <f>+VLOOKUP(X381,bd_lista!$A$3:$C$590,3,FALSE)</f>
        <v>#N/A</v>
      </c>
      <c r="Z381" s="299"/>
      <c r="AA381" s="300"/>
    </row>
    <row r="382" spans="1:27" ht="15" hidden="1" customHeight="1">
      <c r="A382" s="252">
        <v>1236</v>
      </c>
      <c r="B382" s="395">
        <f>+A382</f>
        <v>1236</v>
      </c>
      <c r="C382" s="247" t="str">
        <f>+VLOOKUP(A382,bd_lista!$A$3:$C$590,3,FALSE)</f>
        <v>Gobierno Autónomo Municipal de Ayata</v>
      </c>
      <c r="D382" s="393" t="str">
        <f>+C382</f>
        <v>Gobierno Autónomo Municipal de Ayata</v>
      </c>
      <c r="E382" s="242" t="s">
        <v>1308</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7"/>
        <v>0</v>
      </c>
      <c r="S382" s="250"/>
      <c r="T382" s="243">
        <f ca="1">+T383</f>
        <v>0</v>
      </c>
      <c r="U382" s="242">
        <f t="shared" si="18"/>
        <v>1</v>
      </c>
      <c r="V382" s="343" t="str">
        <f>+VLOOKUP(A382,bd_lista!$A$3:$E$590,5,FALSE)</f>
        <v>Gobiernos Autonomos Municipales</v>
      </c>
      <c r="W382" s="390" t="str">
        <f>+V382</f>
        <v>Gobiernos Autonomos Municipales</v>
      </c>
      <c r="X382" s="242">
        <f>+VLOOKUP(A382,[3]Sheet1!$A$13:$D$744,4,FALSE)</f>
        <v>0</v>
      </c>
      <c r="Y382" s="242" t="e">
        <f>+VLOOKUP(X382,bd_lista!$A$3:$C$590,3,FALSE)</f>
        <v>#N/A</v>
      </c>
      <c r="Z382" s="301">
        <f>+X382</f>
        <v>0</v>
      </c>
      <c r="AA382" s="302" t="e">
        <f>+Y382</f>
        <v>#N/A</v>
      </c>
    </row>
    <row r="383" spans="1:27" ht="15" hidden="1" customHeight="1">
      <c r="A383" s="32">
        <v>1236</v>
      </c>
      <c r="B383" s="396"/>
      <c r="C383" s="343" t="str">
        <f>+VLOOKUP(A383,bd_lista!$A$3:$C$590,3,FALSE)</f>
        <v>Gobierno Autónomo Municipal de Ayata</v>
      </c>
      <c r="D383" s="394"/>
      <c r="E383" s="244" t="s">
        <v>1309</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7"/>
        <v>0</v>
      </c>
      <c r="S383" s="262">
        <f ca="1">+R382+R383</f>
        <v>0</v>
      </c>
      <c r="T383" s="245">
        <f ca="1">+S383</f>
        <v>0</v>
      </c>
      <c r="U383" s="244">
        <f t="shared" si="18"/>
        <v>2</v>
      </c>
      <c r="V383" s="343" t="str">
        <f>+VLOOKUP(A383,bd_lista!$A$3:$E$590,5,FALSE)</f>
        <v>Gobiernos Autonomos Municipales</v>
      </c>
      <c r="W383" s="391"/>
      <c r="X383" s="242">
        <f>+VLOOKUP(A383,[3]Sheet1!$A$13:$D$744,4,FALSE)</f>
        <v>0</v>
      </c>
      <c r="Y383" s="242" t="e">
        <f>+VLOOKUP(X383,bd_lista!$A$3:$C$590,3,FALSE)</f>
        <v>#N/A</v>
      </c>
      <c r="Z383" s="299"/>
      <c r="AA383" s="300"/>
    </row>
    <row r="384" spans="1:27" ht="15" hidden="1" customHeight="1">
      <c r="A384" s="252">
        <v>1250</v>
      </c>
      <c r="B384" s="395">
        <f>+A384</f>
        <v>1250</v>
      </c>
      <c r="C384" s="247" t="str">
        <f>+VLOOKUP(A384,bd_lista!$A$3:$C$590,3,FALSE)</f>
        <v>Gobierno Autónomo Municipal de Pelechuco</v>
      </c>
      <c r="D384" s="393" t="str">
        <f>+C384</f>
        <v>Gobierno Autónomo Municipal de Pelechuco</v>
      </c>
      <c r="E384" s="242" t="s">
        <v>1308</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7"/>
        <v>0</v>
      </c>
      <c r="S384" s="250"/>
      <c r="T384" s="243">
        <f ca="1">+T385</f>
        <v>0</v>
      </c>
      <c r="U384" s="242">
        <f t="shared" si="18"/>
        <v>1</v>
      </c>
      <c r="V384" s="343" t="str">
        <f>+VLOOKUP(A384,bd_lista!$A$3:$E$590,5,FALSE)</f>
        <v>Gobiernos Autonomos Municipales</v>
      </c>
      <c r="W384" s="390" t="str">
        <f>+V384</f>
        <v>Gobiernos Autonomos Municipales</v>
      </c>
      <c r="X384" s="242">
        <f>+VLOOKUP(A384,[3]Sheet1!$A$13:$D$744,4,FALSE)</f>
        <v>0</v>
      </c>
      <c r="Y384" s="242" t="e">
        <f>+VLOOKUP(X384,bd_lista!$A$3:$C$590,3,FALSE)</f>
        <v>#N/A</v>
      </c>
      <c r="Z384" s="301">
        <f>+X384</f>
        <v>0</v>
      </c>
      <c r="AA384" s="302" t="e">
        <f>+Y384</f>
        <v>#N/A</v>
      </c>
    </row>
    <row r="385" spans="1:27" ht="15" hidden="1" customHeight="1">
      <c r="A385" s="32">
        <v>1250</v>
      </c>
      <c r="B385" s="396"/>
      <c r="C385" s="343" t="str">
        <f>+VLOOKUP(A385,bd_lista!$A$3:$C$590,3,FALSE)</f>
        <v>Gobierno Autónomo Municipal de Pelechuco</v>
      </c>
      <c r="D385" s="394"/>
      <c r="E385" s="244" t="s">
        <v>1309</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7"/>
        <v>0</v>
      </c>
      <c r="S385" s="262">
        <f ca="1">+R384+R385</f>
        <v>0</v>
      </c>
      <c r="T385" s="245">
        <f ca="1">+S385</f>
        <v>0</v>
      </c>
      <c r="U385" s="244">
        <f t="shared" si="18"/>
        <v>2</v>
      </c>
      <c r="V385" s="343" t="str">
        <f>+VLOOKUP(A385,bd_lista!$A$3:$E$590,5,FALSE)</f>
        <v>Gobiernos Autonomos Municipales</v>
      </c>
      <c r="W385" s="391"/>
      <c r="X385" s="242">
        <f>+VLOOKUP(A385,[3]Sheet1!$A$13:$D$744,4,FALSE)</f>
        <v>0</v>
      </c>
      <c r="Y385" s="242" t="e">
        <f>+VLOOKUP(X385,bd_lista!$A$3:$C$590,3,FALSE)</f>
        <v>#N/A</v>
      </c>
      <c r="Z385" s="299"/>
      <c r="AA385" s="300"/>
    </row>
    <row r="386" spans="1:27" ht="15" customHeight="1">
      <c r="A386" s="252">
        <v>593</v>
      </c>
      <c r="B386" s="395">
        <f>+A386</f>
        <v>593</v>
      </c>
      <c r="C386" s="247" t="str">
        <f>+VLOOKUP(A386,bd_lista!$A$3:$C$590,3,FALSE)</f>
        <v>Empresa Pública YACANA</v>
      </c>
      <c r="D386" s="393" t="str">
        <f>+C386</f>
        <v>Empresa Pública YACANA</v>
      </c>
      <c r="E386" s="247" t="s">
        <v>1308</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50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50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50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7"/>
        <v>150</v>
      </c>
      <c r="S386" s="266"/>
      <c r="T386" s="243">
        <f ca="1">+T387</f>
        <v>205.3</v>
      </c>
      <c r="U386" s="242">
        <f t="shared" si="18"/>
        <v>1</v>
      </c>
      <c r="V386" s="343" t="str">
        <f>+VLOOKUP(A386,bd_lista!$A$3:$E$590,5,FALSE)</f>
        <v>Empresas Nacionales</v>
      </c>
      <c r="W386" s="390" t="str">
        <f>+V386</f>
        <v>Empresas Nacionales</v>
      </c>
      <c r="X386" s="242">
        <f>+VLOOKUP(A386,[3]Sheet1!$A$13:$D$744,4,FALSE)</f>
        <v>41</v>
      </c>
      <c r="Y386" s="242" t="str">
        <f>+VLOOKUP(X386,bd_lista!$A$3:$C$590,3,FALSE)</f>
        <v>Ministerio de Desarrollo Productivo y Economía Plural</v>
      </c>
      <c r="Z386" s="301">
        <f>+X386</f>
        <v>41</v>
      </c>
      <c r="AA386" s="329" t="str">
        <f>+Y386</f>
        <v>Ministerio de Desarrollo Productivo y Economía Plural</v>
      </c>
    </row>
    <row r="387" spans="1:27" ht="15" customHeight="1">
      <c r="A387" s="32">
        <v>593</v>
      </c>
      <c r="B387" s="396"/>
      <c r="C387" s="343" t="str">
        <f>+VLOOKUP(A387,bd_lista!$A$3:$C$590,3,FALSE)</f>
        <v>Empresa Pública YACANA</v>
      </c>
      <c r="D387" s="394"/>
      <c r="E387" s="343" t="s">
        <v>1309</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55.3</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7"/>
        <v>55.3</v>
      </c>
      <c r="S387" s="265">
        <f ca="1">+R386+R387</f>
        <v>205.3</v>
      </c>
      <c r="T387" s="245">
        <f ca="1">+S387</f>
        <v>205.3</v>
      </c>
      <c r="U387" s="244">
        <f t="shared" si="18"/>
        <v>2</v>
      </c>
      <c r="V387" s="343" t="str">
        <f>+VLOOKUP(A387,bd_lista!$A$3:$E$590,5,FALSE)</f>
        <v>Empresas Nacionales</v>
      </c>
      <c r="W387" s="391"/>
      <c r="X387" s="242">
        <f>+VLOOKUP(A387,[3]Sheet1!$A$13:$D$744,4,FALSE)</f>
        <v>41</v>
      </c>
      <c r="Y387" s="242" t="str">
        <f>+VLOOKUP(X387,bd_lista!$A$3:$C$590,3,FALSE)</f>
        <v>Ministerio de Desarrollo Productivo y Economía Plural</v>
      </c>
      <c r="Z387" s="299"/>
      <c r="AA387" s="331"/>
    </row>
    <row r="388" spans="1:27" ht="15" customHeight="1">
      <c r="A388" s="386">
        <v>595</v>
      </c>
      <c r="B388" s="395">
        <f>+A388</f>
        <v>595</v>
      </c>
      <c r="C388" s="247" t="str">
        <f>+VLOOKUP(A388,bd_lista!$A$3:$C$590,3,FALSE)</f>
        <v>Gestora Pública de la Seguridad Social de Largo Plazo</v>
      </c>
      <c r="D388" s="393" t="str">
        <f>+C388</f>
        <v>Gestora Pública de la Seguridad Social de Largo Plazo</v>
      </c>
      <c r="E388" s="247" t="s">
        <v>1308</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7"/>
        <v>0</v>
      </c>
      <c r="S388" s="266"/>
      <c r="T388" s="243">
        <f ca="1">+T389</f>
        <v>43146.580000000009</v>
      </c>
      <c r="U388" s="242">
        <f t="shared" si="18"/>
        <v>1</v>
      </c>
      <c r="V388" s="343" t="str">
        <f>+VLOOKUP(A388,bd_lista!$A$3:$E$590,5,FALSE)</f>
        <v>Empresas Nacionales</v>
      </c>
      <c r="W388" s="390" t="str">
        <f>+V388</f>
        <v>Empresas Nacionales</v>
      </c>
      <c r="X388" s="242">
        <v>78</v>
      </c>
      <c r="Y388" s="242" t="str">
        <f>+VLOOKUP(X388,bd_lista!$A$3:$C$590,3,FALSE)</f>
        <v>Ministerio de Hidrocarburos y Energías</v>
      </c>
      <c r="Z388" s="301">
        <f>+X388</f>
        <v>78</v>
      </c>
      <c r="AA388" s="329" t="str">
        <f>+Y388</f>
        <v>Ministerio de Hidrocarburos y Energías</v>
      </c>
    </row>
    <row r="389" spans="1:27" ht="15" customHeight="1">
      <c r="A389" s="253">
        <v>595</v>
      </c>
      <c r="B389" s="396"/>
      <c r="C389" s="343" t="str">
        <f>+VLOOKUP(A389,bd_lista!$A$3:$C$590,3,FALSE)</f>
        <v>Gestora Pública de la Seguridad Social de Largo Plazo</v>
      </c>
      <c r="D389" s="394"/>
      <c r="E389" s="343" t="s">
        <v>1309</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43146.580000000009</v>
      </c>
      <c r="R389" s="245">
        <f t="shared" ca="1" si="17"/>
        <v>43146.580000000009</v>
      </c>
      <c r="S389" s="265">
        <f ca="1">+R388+R389</f>
        <v>43146.580000000009</v>
      </c>
      <c r="T389" s="245">
        <f ca="1">+S389</f>
        <v>43146.580000000009</v>
      </c>
      <c r="U389" s="244">
        <f t="shared" si="18"/>
        <v>2</v>
      </c>
      <c r="V389" s="343" t="str">
        <f>+VLOOKUP(A389,bd_lista!$A$3:$E$590,5,FALSE)</f>
        <v>Empresas Nacionales</v>
      </c>
      <c r="W389" s="391"/>
      <c r="X389" s="242">
        <v>78</v>
      </c>
      <c r="Y389" s="242" t="str">
        <f>+VLOOKUP(X389,bd_lista!$A$3:$C$590,3,FALSE)</f>
        <v>Ministerio de Hidrocarburos y Energías</v>
      </c>
      <c r="Z389" s="299"/>
      <c r="AA389" s="331"/>
    </row>
    <row r="390" spans="1:27" ht="15" hidden="1" customHeight="1">
      <c r="A390" s="252">
        <v>1302</v>
      </c>
      <c r="B390" s="395">
        <f>+A390</f>
        <v>1302</v>
      </c>
      <c r="C390" s="247" t="str">
        <f>+VLOOKUP(A390,bd_lista!$A$3:$C$590,3,FALSE)</f>
        <v>Gobierno Autónomo Municipal de Quillacollo</v>
      </c>
      <c r="D390" s="393" t="str">
        <f>+C390</f>
        <v>Gobierno Autónomo Municipal de Quillacollo</v>
      </c>
      <c r="E390" s="242" t="s">
        <v>1308</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ca="1" si="17"/>
        <v>0</v>
      </c>
      <c r="S390" s="250"/>
      <c r="T390" s="243">
        <f ca="1">+T391</f>
        <v>0</v>
      </c>
      <c r="U390" s="242">
        <f t="shared" si="18"/>
        <v>1</v>
      </c>
      <c r="V390" s="343" t="str">
        <f>+VLOOKUP(A390,bd_lista!$A$3:$E$590,5,FALSE)</f>
        <v>Gobiernos Autonomos Municipales</v>
      </c>
      <c r="W390" s="390" t="str">
        <f>+V390</f>
        <v>Gobiernos Autonomos Municipales</v>
      </c>
      <c r="X390" s="242">
        <f>+VLOOKUP(A390,[3]Sheet1!$A$13:$D$744,4,FALSE)</f>
        <v>0</v>
      </c>
      <c r="Y390" s="242" t="e">
        <f>+VLOOKUP(X390,bd_lista!$A$3:$C$590,3,FALSE)</f>
        <v>#N/A</v>
      </c>
      <c r="Z390" s="301">
        <f>+X390</f>
        <v>0</v>
      </c>
      <c r="AA390" s="302" t="e">
        <f>+Y390</f>
        <v>#N/A</v>
      </c>
    </row>
    <row r="391" spans="1:27" ht="15" hidden="1" customHeight="1">
      <c r="A391" s="32">
        <v>1302</v>
      </c>
      <c r="B391" s="396"/>
      <c r="C391" s="343" t="str">
        <f>+VLOOKUP(A391,bd_lista!$A$3:$C$590,3,FALSE)</f>
        <v>Gobierno Autónomo Municipal de Quillacollo</v>
      </c>
      <c r="D391" s="394"/>
      <c r="E391" s="244" t="s">
        <v>1309</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7"/>
        <v>0</v>
      </c>
      <c r="S391" s="262">
        <f ca="1">+R390+R391</f>
        <v>0</v>
      </c>
      <c r="T391" s="245">
        <f ca="1">+S391</f>
        <v>0</v>
      </c>
      <c r="U391" s="244">
        <f t="shared" si="18"/>
        <v>2</v>
      </c>
      <c r="V391" s="343" t="str">
        <f>+VLOOKUP(A391,bd_lista!$A$3:$E$590,5,FALSE)</f>
        <v>Gobiernos Autonomos Municipales</v>
      </c>
      <c r="W391" s="391"/>
      <c r="X391" s="242">
        <f>+VLOOKUP(A391,[3]Sheet1!$A$13:$D$744,4,FALSE)</f>
        <v>0</v>
      </c>
      <c r="Y391" s="242" t="e">
        <f>+VLOOKUP(X391,bd_lista!$A$3:$C$590,3,FALSE)</f>
        <v>#N/A</v>
      </c>
      <c r="Z391" s="299"/>
      <c r="AA391" s="300"/>
    </row>
    <row r="392" spans="1:27" ht="15" hidden="1" customHeight="1">
      <c r="A392" s="252">
        <v>1301</v>
      </c>
      <c r="B392" s="395">
        <f>+A392</f>
        <v>1301</v>
      </c>
      <c r="C392" s="247" t="str">
        <f>+VLOOKUP(A392,bd_lista!$A$3:$C$590,3,FALSE)</f>
        <v>Gobierno Autónomo Municipal de Cochabamba</v>
      </c>
      <c r="D392" s="393" t="str">
        <f>+C392</f>
        <v>Gobierno Autónomo Municipal de Cochabamba</v>
      </c>
      <c r="E392" s="242" t="s">
        <v>1308</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7"/>
        <v>0</v>
      </c>
      <c r="S392" s="250"/>
      <c r="T392" s="243">
        <f ca="1">+T393</f>
        <v>0</v>
      </c>
      <c r="U392" s="242">
        <f t="shared" si="18"/>
        <v>1</v>
      </c>
      <c r="V392" s="343" t="str">
        <f>+VLOOKUP(A392,bd_lista!$A$3:$E$590,5,FALSE)</f>
        <v>Gobiernos Autonomos Municipales</v>
      </c>
      <c r="W392" s="390" t="str">
        <f>+V392</f>
        <v>Gobiernos Autonomos Municipales</v>
      </c>
      <c r="X392" s="242">
        <f>+VLOOKUP(A392,[3]Sheet1!$A$13:$D$744,4,FALSE)</f>
        <v>0</v>
      </c>
      <c r="Y392" s="242" t="e">
        <f>+VLOOKUP(X392,bd_lista!$A$3:$C$590,3,FALSE)</f>
        <v>#N/A</v>
      </c>
      <c r="Z392" s="301">
        <f>+X392</f>
        <v>0</v>
      </c>
      <c r="AA392" s="302" t="e">
        <f>+Y392</f>
        <v>#N/A</v>
      </c>
    </row>
    <row r="393" spans="1:27" ht="15" hidden="1" customHeight="1">
      <c r="A393" s="32">
        <v>1301</v>
      </c>
      <c r="B393" s="396"/>
      <c r="C393" s="343" t="str">
        <f>+VLOOKUP(A393,bd_lista!$A$3:$C$590,3,FALSE)</f>
        <v>Gobierno Autónomo Municipal de Cochabamba</v>
      </c>
      <c r="D393" s="394"/>
      <c r="E393" s="244" t="s">
        <v>1309</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7"/>
        <v>0</v>
      </c>
      <c r="S393" s="262">
        <f ca="1">+R392+R393</f>
        <v>0</v>
      </c>
      <c r="T393" s="245">
        <f ca="1">+S393</f>
        <v>0</v>
      </c>
      <c r="U393" s="244">
        <f t="shared" si="18"/>
        <v>2</v>
      </c>
      <c r="V393" s="343" t="str">
        <f>+VLOOKUP(A393,bd_lista!$A$3:$E$590,5,FALSE)</f>
        <v>Gobiernos Autonomos Municipales</v>
      </c>
      <c r="W393" s="391"/>
      <c r="X393" s="242">
        <f>+VLOOKUP(A393,[3]Sheet1!$A$13:$D$744,4,FALSE)</f>
        <v>0</v>
      </c>
      <c r="Y393" s="242" t="e">
        <f>+VLOOKUP(X393,bd_lista!$A$3:$C$590,3,FALSE)</f>
        <v>#N/A</v>
      </c>
      <c r="Z393" s="299"/>
      <c r="AA393" s="300"/>
    </row>
    <row r="394" spans="1:27" ht="15" hidden="1" customHeight="1">
      <c r="A394" s="252">
        <v>1915</v>
      </c>
      <c r="B394" s="395">
        <f>+A394</f>
        <v>1915</v>
      </c>
      <c r="C394" s="247" t="str">
        <f>+VLOOKUP(A394,bd_lista!$A$3:$C$590,3,FALSE)</f>
        <v>Gobierno Autónomo Municipal de Santos Mercado</v>
      </c>
      <c r="D394" s="393" t="str">
        <f>+C394</f>
        <v>Gobierno Autónomo Municipal de Santos Mercado</v>
      </c>
      <c r="E394" s="242" t="s">
        <v>1308</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7"/>
        <v>0</v>
      </c>
      <c r="S394" s="250"/>
      <c r="T394" s="243">
        <f ca="1">+T395</f>
        <v>0</v>
      </c>
      <c r="U394" s="242">
        <f t="shared" si="18"/>
        <v>1</v>
      </c>
      <c r="V394" s="343" t="str">
        <f>+VLOOKUP(A394,bd_lista!$A$3:$E$590,5,FALSE)</f>
        <v>Gobiernos Autonomos Municipales</v>
      </c>
      <c r="W394" s="390" t="str">
        <f>+V394</f>
        <v>Gobiernos Autonomos Municipales</v>
      </c>
      <c r="X394" s="242">
        <f>+VLOOKUP(A394,[3]Sheet1!$A$13:$D$744,4,FALSE)</f>
        <v>0</v>
      </c>
      <c r="Y394" s="242" t="e">
        <f>+VLOOKUP(X394,bd_lista!$A$3:$C$590,3,FALSE)</f>
        <v>#N/A</v>
      </c>
      <c r="Z394" s="301">
        <f>+X394</f>
        <v>0</v>
      </c>
      <c r="AA394" s="329" t="e">
        <f>+Y394</f>
        <v>#N/A</v>
      </c>
    </row>
    <row r="395" spans="1:27" ht="15" hidden="1" customHeight="1">
      <c r="A395" s="32">
        <v>1915</v>
      </c>
      <c r="B395" s="396"/>
      <c r="C395" s="343" t="str">
        <f>+VLOOKUP(A395,bd_lista!$A$3:$C$590,3,FALSE)</f>
        <v>Gobierno Autónomo Municipal de Santos Mercado</v>
      </c>
      <c r="D395" s="394"/>
      <c r="E395" s="244" t="s">
        <v>1309</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7"/>
        <v>0</v>
      </c>
      <c r="S395" s="262">
        <f ca="1">+R394+R395</f>
        <v>0</v>
      </c>
      <c r="T395" s="245">
        <f ca="1">+S395</f>
        <v>0</v>
      </c>
      <c r="U395" s="244">
        <f t="shared" si="18"/>
        <v>2</v>
      </c>
      <c r="V395" s="343" t="str">
        <f>+VLOOKUP(A395,bd_lista!$A$3:$E$590,5,FALSE)</f>
        <v>Gobiernos Autonomos Municipales</v>
      </c>
      <c r="W395" s="391"/>
      <c r="X395" s="242">
        <f>+VLOOKUP(A395,[3]Sheet1!$A$13:$D$744,4,FALSE)</f>
        <v>0</v>
      </c>
      <c r="Y395" s="242" t="e">
        <f>+VLOOKUP(X395,bd_lista!$A$3:$C$590,3,FALSE)</f>
        <v>#N/A</v>
      </c>
      <c r="Z395" s="299"/>
      <c r="AA395" s="331"/>
    </row>
    <row r="396" spans="1:27" ht="15" hidden="1" customHeight="1">
      <c r="A396" s="252">
        <v>1101</v>
      </c>
      <c r="B396" s="395">
        <f>+A396</f>
        <v>1101</v>
      </c>
      <c r="C396" s="247" t="str">
        <f>+VLOOKUP(A396,bd_lista!$A$3:$C$590,3,FALSE)</f>
        <v>Gobierno Autónomo Municipal de Sucre</v>
      </c>
      <c r="D396" s="393" t="str">
        <f>+C396</f>
        <v>Gobierno Autónomo Municipal de Sucre</v>
      </c>
      <c r="E396" s="242" t="s">
        <v>1308</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7"/>
        <v>0</v>
      </c>
      <c r="S396" s="250"/>
      <c r="T396" s="243">
        <f ca="1">+T397</f>
        <v>0</v>
      </c>
      <c r="U396" s="242">
        <f t="shared" si="18"/>
        <v>1</v>
      </c>
      <c r="V396" s="343" t="str">
        <f>+VLOOKUP(A396,bd_lista!$A$3:$E$590,5,FALSE)</f>
        <v>Gobiernos Autonomos Municipales</v>
      </c>
      <c r="W396" s="390" t="str">
        <f>+V396</f>
        <v>Gobiernos Autonomos Municipales</v>
      </c>
      <c r="X396" s="242">
        <f>+VLOOKUP(A396,[3]Sheet1!$A$13:$D$744,4,FALSE)</f>
        <v>0</v>
      </c>
      <c r="Y396" s="242" t="e">
        <f>+VLOOKUP(X396,bd_lista!$A$3:$C$590,3,FALSE)</f>
        <v>#N/A</v>
      </c>
      <c r="Z396" s="301">
        <f>+X396</f>
        <v>0</v>
      </c>
      <c r="AA396" s="302" t="e">
        <f>+Y396</f>
        <v>#N/A</v>
      </c>
    </row>
    <row r="397" spans="1:27" ht="15" hidden="1" customHeight="1">
      <c r="A397" s="32">
        <v>1101</v>
      </c>
      <c r="B397" s="396"/>
      <c r="C397" s="343" t="str">
        <f>+VLOOKUP(A397,bd_lista!$A$3:$C$590,3,FALSE)</f>
        <v>Gobierno Autónomo Municipal de Sucre</v>
      </c>
      <c r="D397" s="394"/>
      <c r="E397" s="244" t="s">
        <v>1309</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7"/>
        <v>0</v>
      </c>
      <c r="S397" s="262">
        <f ca="1">+R396+R397</f>
        <v>0</v>
      </c>
      <c r="T397" s="245">
        <f ca="1">+S397</f>
        <v>0</v>
      </c>
      <c r="U397" s="244">
        <f t="shared" si="18"/>
        <v>2</v>
      </c>
      <c r="V397" s="343" t="str">
        <f>+VLOOKUP(A397,bd_lista!$A$3:$E$590,5,FALSE)</f>
        <v>Gobiernos Autonomos Municipales</v>
      </c>
      <c r="W397" s="391"/>
      <c r="X397" s="242">
        <f>+VLOOKUP(A397,[3]Sheet1!$A$13:$D$744,4,FALSE)</f>
        <v>0</v>
      </c>
      <c r="Y397" s="242" t="e">
        <f>+VLOOKUP(X397,bd_lista!$A$3:$C$590,3,FALSE)</f>
        <v>#N/A</v>
      </c>
      <c r="Z397" s="299"/>
      <c r="AA397" s="300"/>
    </row>
    <row r="398" spans="1:27" customFormat="1" ht="27" hidden="1" customHeight="1">
      <c r="A398" s="252">
        <v>1102</v>
      </c>
      <c r="B398" s="395">
        <f>+A398</f>
        <v>1102</v>
      </c>
      <c r="C398" s="247" t="str">
        <f>+VLOOKUP(A398,bd_lista!$A$3:$C$590,3,FALSE)</f>
        <v>Gobierno Autónomo Municipal de Yotala</v>
      </c>
      <c r="D398" s="393" t="str">
        <f>+C398</f>
        <v>Gobierno Autónomo Municipal de Yotala</v>
      </c>
      <c r="E398" s="242" t="s">
        <v>1308</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7"/>
        <v>0</v>
      </c>
      <c r="S398" s="250"/>
      <c r="T398" s="243">
        <f ca="1">+T399</f>
        <v>0</v>
      </c>
      <c r="U398" s="242">
        <f t="shared" si="18"/>
        <v>1</v>
      </c>
      <c r="V398" s="343" t="str">
        <f>+VLOOKUP(A398,bd_lista!$A$3:$E$590,5,FALSE)</f>
        <v>Gobiernos Autonomos Municipales</v>
      </c>
      <c r="W398" s="390" t="str">
        <f>+V398</f>
        <v>Gobiernos Autonomos Municipales</v>
      </c>
      <c r="X398" s="242">
        <f>+VLOOKUP(A398,[3]Sheet1!$A$13:$D$744,4,FALSE)</f>
        <v>0</v>
      </c>
      <c r="Y398" s="242" t="e">
        <f>+VLOOKUP(X398,bd_lista!$A$3:$C$590,3,FALSE)</f>
        <v>#N/A</v>
      </c>
      <c r="Z398" s="301">
        <f>+X398</f>
        <v>0</v>
      </c>
      <c r="AA398" s="302" t="e">
        <f>+Y398</f>
        <v>#N/A</v>
      </c>
    </row>
    <row r="399" spans="1:27" customFormat="1" ht="27" hidden="1" customHeight="1">
      <c r="A399" s="32">
        <v>1102</v>
      </c>
      <c r="B399" s="396"/>
      <c r="C399" s="343" t="str">
        <f>+VLOOKUP(A399,bd_lista!$A$3:$C$590,3,FALSE)</f>
        <v>Gobierno Autónomo Municipal de Yotala</v>
      </c>
      <c r="D399" s="394"/>
      <c r="E399" s="244" t="s">
        <v>1309</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7"/>
        <v>0</v>
      </c>
      <c r="S399" s="250">
        <f ca="1">+R398+R399</f>
        <v>0</v>
      </c>
      <c r="T399" s="243">
        <f ca="1">+S399</f>
        <v>0</v>
      </c>
      <c r="U399" s="242">
        <f t="shared" si="18"/>
        <v>2</v>
      </c>
      <c r="V399" s="343" t="str">
        <f>+VLOOKUP(A399,bd_lista!$A$3:$E$590,5,FALSE)</f>
        <v>Gobiernos Autonomos Municipales</v>
      </c>
      <c r="W399" s="391"/>
      <c r="X399" s="242">
        <f>+VLOOKUP(A399,[3]Sheet1!$A$13:$D$744,4,FALSE)</f>
        <v>0</v>
      </c>
      <c r="Y399" s="242" t="e">
        <f>+VLOOKUP(X399,bd_lista!$A$3:$C$590,3,FALSE)</f>
        <v>#N/A</v>
      </c>
      <c r="Z399" s="299"/>
      <c r="AA399" s="300"/>
    </row>
    <row r="400" spans="1:27" customFormat="1" ht="15" hidden="1" customHeight="1">
      <c r="A400" s="32">
        <v>1103</v>
      </c>
      <c r="B400" s="395">
        <f>+A400</f>
        <v>1103</v>
      </c>
      <c r="C400" s="247" t="str">
        <f>+VLOOKUP(A400,bd_lista!$A$3:$C$590,3,FALSE)</f>
        <v>Gobierno Autónomo Municipal de Poroma</v>
      </c>
      <c r="D400" s="393" t="str">
        <f>+C400</f>
        <v>Gobierno Autónomo Municipal de Poroma</v>
      </c>
      <c r="E400" s="242" t="s">
        <v>1308</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7"/>
        <v>0</v>
      </c>
      <c r="S400" s="250"/>
      <c r="T400" s="243">
        <f ca="1">+T401</f>
        <v>0</v>
      </c>
      <c r="U400" s="242">
        <f t="shared" si="18"/>
        <v>1</v>
      </c>
      <c r="V400" s="343" t="str">
        <f>+VLOOKUP(A400,bd_lista!$A$3:$E$590,5,FALSE)</f>
        <v>Gobiernos Autonomos Municipales</v>
      </c>
      <c r="W400" s="390" t="str">
        <f>+V400</f>
        <v>Gobiernos Autonomos Municipales</v>
      </c>
      <c r="X400" s="242">
        <f>+VLOOKUP(A400,[3]Sheet1!$A$13:$D$744,4,FALSE)</f>
        <v>0</v>
      </c>
      <c r="Y400" s="242" t="e">
        <f>+VLOOKUP(X400,bd_lista!$A$3:$C$590,3,FALSE)</f>
        <v>#N/A</v>
      </c>
      <c r="Z400" s="301">
        <f>+X400</f>
        <v>0</v>
      </c>
      <c r="AA400" s="302" t="e">
        <f>+Y400</f>
        <v>#N/A</v>
      </c>
    </row>
    <row r="401" spans="1:27" customFormat="1" ht="15" hidden="1" customHeight="1">
      <c r="A401" s="32">
        <v>1103</v>
      </c>
      <c r="B401" s="396"/>
      <c r="C401" s="343" t="str">
        <f>+VLOOKUP(A401,bd_lista!$A$3:$C$590,3,FALSE)</f>
        <v>Gobierno Autónomo Municipal de Poroma</v>
      </c>
      <c r="D401" s="394"/>
      <c r="E401" s="244" t="s">
        <v>1309</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7"/>
        <v>0</v>
      </c>
      <c r="S401" s="250">
        <f ca="1">+R400+R401</f>
        <v>0</v>
      </c>
      <c r="T401" s="243">
        <f ca="1">+S401</f>
        <v>0</v>
      </c>
      <c r="U401" s="242">
        <f t="shared" si="18"/>
        <v>2</v>
      </c>
      <c r="V401" s="343" t="str">
        <f>+VLOOKUP(A401,bd_lista!$A$3:$E$590,5,FALSE)</f>
        <v>Gobiernos Autonomos Municipales</v>
      </c>
      <c r="W401" s="391"/>
      <c r="X401" s="242">
        <f>+VLOOKUP(A401,[3]Sheet1!$A$13:$D$744,4,FALSE)</f>
        <v>0</v>
      </c>
      <c r="Y401" s="242" t="e">
        <f>+VLOOKUP(X401,bd_lista!$A$3:$C$590,3,FALSE)</f>
        <v>#N/A</v>
      </c>
      <c r="Z401" s="299"/>
      <c r="AA401" s="300"/>
    </row>
    <row r="402" spans="1:27" customFormat="1" ht="27" hidden="1" customHeight="1">
      <c r="A402" s="32">
        <v>1104</v>
      </c>
      <c r="B402" s="395">
        <f>+A402</f>
        <v>1104</v>
      </c>
      <c r="C402" s="247" t="str">
        <f>+VLOOKUP(A402,bd_lista!$A$3:$C$590,3,FALSE)</f>
        <v>Gobierno Autónomo Municipal de Villa Azurduy</v>
      </c>
      <c r="D402" s="393" t="str">
        <f>+C402</f>
        <v>Gobierno Autónomo Municipal de Villa Azurduy</v>
      </c>
      <c r="E402" s="242" t="s">
        <v>1308</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7"/>
        <v>0</v>
      </c>
      <c r="S402" s="250"/>
      <c r="T402" s="243">
        <f ca="1">+T403</f>
        <v>0</v>
      </c>
      <c r="U402" s="242">
        <f t="shared" si="18"/>
        <v>1</v>
      </c>
      <c r="V402" s="343" t="str">
        <f>+VLOOKUP(A402,bd_lista!$A$3:$E$590,5,FALSE)</f>
        <v>Gobiernos Autonomos Municipales</v>
      </c>
      <c r="W402" s="390" t="str">
        <f>+V402</f>
        <v>Gobiernos Autonomos Municipales</v>
      </c>
      <c r="X402" s="242">
        <f>+VLOOKUP(A402,[3]Sheet1!$A$13:$D$744,4,FALSE)</f>
        <v>0</v>
      </c>
      <c r="Y402" s="242" t="e">
        <f>+VLOOKUP(X402,bd_lista!$A$3:$C$590,3,FALSE)</f>
        <v>#N/A</v>
      </c>
      <c r="Z402" s="301">
        <f>+X402</f>
        <v>0</v>
      </c>
      <c r="AA402" s="302" t="e">
        <f>+Y402</f>
        <v>#N/A</v>
      </c>
    </row>
    <row r="403" spans="1:27" customFormat="1" ht="27" hidden="1" customHeight="1">
      <c r="A403" s="32">
        <v>1104</v>
      </c>
      <c r="B403" s="396"/>
      <c r="C403" s="343" t="str">
        <f>+VLOOKUP(A403,bd_lista!$A$3:$C$590,3,FALSE)</f>
        <v>Gobierno Autónomo Municipal de Villa Azurduy</v>
      </c>
      <c r="D403" s="394"/>
      <c r="E403" s="244" t="s">
        <v>1309</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7"/>
        <v>0</v>
      </c>
      <c r="S403" s="250">
        <f ca="1">+R402+R403</f>
        <v>0</v>
      </c>
      <c r="T403" s="243">
        <f ca="1">+S403</f>
        <v>0</v>
      </c>
      <c r="U403" s="242">
        <f t="shared" si="18"/>
        <v>2</v>
      </c>
      <c r="V403" s="343" t="str">
        <f>+VLOOKUP(A403,bd_lista!$A$3:$E$590,5,FALSE)</f>
        <v>Gobiernos Autonomos Municipales</v>
      </c>
      <c r="W403" s="391"/>
      <c r="X403" s="242">
        <f>+VLOOKUP(A403,[3]Sheet1!$A$13:$D$744,4,FALSE)</f>
        <v>0</v>
      </c>
      <c r="Y403" s="242" t="e">
        <f>+VLOOKUP(X403,bd_lista!$A$3:$C$590,3,FALSE)</f>
        <v>#N/A</v>
      </c>
      <c r="Z403" s="299"/>
      <c r="AA403" s="300"/>
    </row>
    <row r="404" spans="1:27" customFormat="1" ht="27" hidden="1" customHeight="1">
      <c r="A404" s="32">
        <v>1105</v>
      </c>
      <c r="B404" s="395">
        <f>+A404</f>
        <v>1105</v>
      </c>
      <c r="C404" s="247" t="str">
        <f>+VLOOKUP(A404,bd_lista!$A$3:$C$590,3,FALSE)</f>
        <v>Gobierno Autónomo Municipal de Tarvita (Villa Orías)</v>
      </c>
      <c r="D404" s="393" t="str">
        <f>+C404</f>
        <v>Gobierno Autónomo Municipal de Tarvita (Villa Orías)</v>
      </c>
      <c r="E404" s="242" t="s">
        <v>1308</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7"/>
        <v>0</v>
      </c>
      <c r="S404" s="250"/>
      <c r="T404" s="243">
        <f ca="1">+T405</f>
        <v>0</v>
      </c>
      <c r="U404" s="242">
        <f t="shared" si="18"/>
        <v>1</v>
      </c>
      <c r="V404" s="343" t="str">
        <f>+VLOOKUP(A404,bd_lista!$A$3:$E$590,5,FALSE)</f>
        <v>Gobiernos Autonomos Municipales</v>
      </c>
      <c r="W404" s="390" t="str">
        <f>+V404</f>
        <v>Gobiernos Autonomos Municipales</v>
      </c>
      <c r="X404" s="242">
        <f>+VLOOKUP(A404,[3]Sheet1!$A$13:$D$744,4,FALSE)</f>
        <v>0</v>
      </c>
      <c r="Y404" s="242" t="e">
        <f>+VLOOKUP(X404,bd_lista!$A$3:$C$590,3,FALSE)</f>
        <v>#N/A</v>
      </c>
      <c r="Z404" s="301">
        <f>+X404</f>
        <v>0</v>
      </c>
      <c r="AA404" s="302" t="e">
        <f>+Y404</f>
        <v>#N/A</v>
      </c>
    </row>
    <row r="405" spans="1:27" customFormat="1" ht="27" hidden="1" customHeight="1">
      <c r="A405" s="32">
        <v>1105</v>
      </c>
      <c r="B405" s="396"/>
      <c r="C405" s="343" t="str">
        <f>+VLOOKUP(A405,bd_lista!$A$3:$C$590,3,FALSE)</f>
        <v>Gobierno Autónomo Municipal de Tarvita (Villa Orías)</v>
      </c>
      <c r="D405" s="394"/>
      <c r="E405" s="244" t="s">
        <v>1309</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7"/>
        <v>0</v>
      </c>
      <c r="S405" s="250">
        <f ca="1">+R404+R405</f>
        <v>0</v>
      </c>
      <c r="T405" s="243">
        <f ca="1">+S405</f>
        <v>0</v>
      </c>
      <c r="U405" s="242">
        <f t="shared" si="18"/>
        <v>2</v>
      </c>
      <c r="V405" s="343" t="str">
        <f>+VLOOKUP(A405,bd_lista!$A$3:$E$590,5,FALSE)</f>
        <v>Gobiernos Autonomos Municipales</v>
      </c>
      <c r="W405" s="391"/>
      <c r="X405" s="242">
        <f>+VLOOKUP(A405,[3]Sheet1!$A$13:$D$744,4,FALSE)</f>
        <v>0</v>
      </c>
      <c r="Y405" s="242" t="e">
        <f>+VLOOKUP(X405,bd_lista!$A$3:$C$590,3,FALSE)</f>
        <v>#N/A</v>
      </c>
      <c r="Z405" s="299"/>
      <c r="AA405" s="300"/>
    </row>
    <row r="406" spans="1:27" customFormat="1" ht="15" hidden="1" customHeight="1">
      <c r="A406" s="32">
        <v>1106</v>
      </c>
      <c r="B406" s="395">
        <f>+A406</f>
        <v>1106</v>
      </c>
      <c r="C406" s="247" t="str">
        <f>+VLOOKUP(A406,bd_lista!$A$3:$C$590,3,FALSE)</f>
        <v>Gobierno Autónomo Municipal de Villa Zudañez (Tacopaya)</v>
      </c>
      <c r="D406" s="393" t="str">
        <f>+C406</f>
        <v>Gobierno Autónomo Municipal de Villa Zudañez (Tacopaya)</v>
      </c>
      <c r="E406" s="242" t="s">
        <v>1308</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7"/>
        <v>0</v>
      </c>
      <c r="S406" s="250"/>
      <c r="T406" s="243">
        <f ca="1">+T407</f>
        <v>0</v>
      </c>
      <c r="U406" s="242">
        <f t="shared" si="18"/>
        <v>1</v>
      </c>
      <c r="V406" s="343" t="str">
        <f>+VLOOKUP(A406,bd_lista!$A$3:$E$590,5,FALSE)</f>
        <v>Gobiernos Autonomos Municipales</v>
      </c>
      <c r="W406" s="390" t="str">
        <f>+V406</f>
        <v>Gobiernos Autonomos Municipales</v>
      </c>
      <c r="X406" s="242">
        <f>+VLOOKUP(A406,[3]Sheet1!$A$13:$D$744,4,FALSE)</f>
        <v>0</v>
      </c>
      <c r="Y406" s="242" t="e">
        <f>+VLOOKUP(X406,bd_lista!$A$3:$C$590,3,FALSE)</f>
        <v>#N/A</v>
      </c>
      <c r="Z406" s="301">
        <f>+X406</f>
        <v>0</v>
      </c>
      <c r="AA406" s="302" t="e">
        <f>+Y406</f>
        <v>#N/A</v>
      </c>
    </row>
    <row r="407" spans="1:27" customFormat="1" ht="15" hidden="1" customHeight="1">
      <c r="A407" s="32">
        <v>1106</v>
      </c>
      <c r="B407" s="396"/>
      <c r="C407" s="343" t="str">
        <f>+VLOOKUP(A407,bd_lista!$A$3:$C$590,3,FALSE)</f>
        <v>Gobierno Autónomo Municipal de Villa Zudañez (Tacopaya)</v>
      </c>
      <c r="D407" s="394"/>
      <c r="E407" s="244" t="s">
        <v>1309</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7"/>
        <v>0</v>
      </c>
      <c r="S407" s="250">
        <f ca="1">+R406+R407</f>
        <v>0</v>
      </c>
      <c r="T407" s="243">
        <f ca="1">+S407</f>
        <v>0</v>
      </c>
      <c r="U407" s="242">
        <f t="shared" si="18"/>
        <v>2</v>
      </c>
      <c r="V407" s="343" t="str">
        <f>+VLOOKUP(A407,bd_lista!$A$3:$E$590,5,FALSE)</f>
        <v>Gobiernos Autonomos Municipales</v>
      </c>
      <c r="W407" s="391"/>
      <c r="X407" s="242">
        <f>+VLOOKUP(A407,[3]Sheet1!$A$13:$D$744,4,FALSE)</f>
        <v>0</v>
      </c>
      <c r="Y407" s="242" t="e">
        <f>+VLOOKUP(X407,bd_lista!$A$3:$C$590,3,FALSE)</f>
        <v>#N/A</v>
      </c>
      <c r="Z407" s="299"/>
      <c r="AA407" s="300"/>
    </row>
    <row r="408" spans="1:27" customFormat="1" ht="15" hidden="1" customHeight="1">
      <c r="A408" s="32">
        <v>1107</v>
      </c>
      <c r="B408" s="395">
        <f>+A408</f>
        <v>1107</v>
      </c>
      <c r="C408" s="247" t="str">
        <f>+VLOOKUP(A408,bd_lista!$A$3:$C$590,3,FALSE)</f>
        <v>Gobierno Autónomo Municipal de Presto</v>
      </c>
      <c r="D408" s="393" t="str">
        <f>+C408</f>
        <v>Gobierno Autónomo Municipal de Presto</v>
      </c>
      <c r="E408" s="242" t="s">
        <v>1308</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7"/>
        <v>0</v>
      </c>
      <c r="S408" s="250"/>
      <c r="T408" s="243">
        <f ca="1">+T409</f>
        <v>0</v>
      </c>
      <c r="U408" s="242">
        <f t="shared" si="18"/>
        <v>1</v>
      </c>
      <c r="V408" s="343" t="str">
        <f>+VLOOKUP(A408,bd_lista!$A$3:$E$590,5,FALSE)</f>
        <v>Gobiernos Autonomos Municipales</v>
      </c>
      <c r="W408" s="390" t="str">
        <f>+V408</f>
        <v>Gobiernos Autonomos Municipales</v>
      </c>
      <c r="X408" s="242">
        <f>+VLOOKUP(A408,[3]Sheet1!$A$13:$D$744,4,FALSE)</f>
        <v>0</v>
      </c>
      <c r="Y408" s="242" t="e">
        <f>+VLOOKUP(X408,bd_lista!$A$3:$C$590,3,FALSE)</f>
        <v>#N/A</v>
      </c>
      <c r="Z408" s="301">
        <f>+X408</f>
        <v>0</v>
      </c>
      <c r="AA408" s="302" t="e">
        <f>+Y408</f>
        <v>#N/A</v>
      </c>
    </row>
    <row r="409" spans="1:27" customFormat="1" ht="15" hidden="1" customHeight="1">
      <c r="A409" s="32">
        <v>1107</v>
      </c>
      <c r="B409" s="396"/>
      <c r="C409" s="343" t="str">
        <f>+VLOOKUP(A409,bd_lista!$A$3:$C$590,3,FALSE)</f>
        <v>Gobierno Autónomo Municipal de Presto</v>
      </c>
      <c r="D409" s="394"/>
      <c r="E409" s="244" t="s">
        <v>1309</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7"/>
        <v>0</v>
      </c>
      <c r="S409" s="250">
        <f ca="1">+R408+R409</f>
        <v>0</v>
      </c>
      <c r="T409" s="243">
        <f ca="1">+S409</f>
        <v>0</v>
      </c>
      <c r="U409" s="242">
        <f t="shared" si="18"/>
        <v>2</v>
      </c>
      <c r="V409" s="343" t="str">
        <f>+VLOOKUP(A409,bd_lista!$A$3:$E$590,5,FALSE)</f>
        <v>Gobiernos Autonomos Municipales</v>
      </c>
      <c r="W409" s="391"/>
      <c r="X409" s="242">
        <f>+VLOOKUP(A409,[3]Sheet1!$A$13:$D$744,4,FALSE)</f>
        <v>0</v>
      </c>
      <c r="Y409" s="242" t="e">
        <f>+VLOOKUP(X409,bd_lista!$A$3:$C$590,3,FALSE)</f>
        <v>#N/A</v>
      </c>
      <c r="Z409" s="299"/>
      <c r="AA409" s="300"/>
    </row>
    <row r="410" spans="1:27" customFormat="1" ht="27" hidden="1" customHeight="1">
      <c r="A410" s="32">
        <v>1108</v>
      </c>
      <c r="B410" s="395">
        <f>+A410</f>
        <v>1108</v>
      </c>
      <c r="C410" s="247" t="str">
        <f>+VLOOKUP(A410,bd_lista!$A$3:$C$590,3,FALSE)</f>
        <v>Gobierno Autónomo Municipal de Villa Mojocoya</v>
      </c>
      <c r="D410" s="393" t="str">
        <f>+C410</f>
        <v>Gobierno Autónomo Municipal de Villa Mojocoya</v>
      </c>
      <c r="E410" s="242" t="s">
        <v>1308</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7"/>
        <v>0</v>
      </c>
      <c r="S410" s="250"/>
      <c r="T410" s="243">
        <f ca="1">+T411</f>
        <v>0</v>
      </c>
      <c r="U410" s="242">
        <f t="shared" si="18"/>
        <v>1</v>
      </c>
      <c r="V410" s="343" t="str">
        <f>+VLOOKUP(A410,bd_lista!$A$3:$E$590,5,FALSE)</f>
        <v>Gobiernos Autonomos Municipales</v>
      </c>
      <c r="W410" s="390" t="str">
        <f>+V410</f>
        <v>Gobiernos Autonomos Municipales</v>
      </c>
      <c r="X410" s="242">
        <f>+VLOOKUP(A410,[3]Sheet1!$A$13:$D$744,4,FALSE)</f>
        <v>0</v>
      </c>
      <c r="Y410" s="242" t="e">
        <f>+VLOOKUP(X410,bd_lista!$A$3:$C$590,3,FALSE)</f>
        <v>#N/A</v>
      </c>
      <c r="Z410" s="301">
        <f>+X410</f>
        <v>0</v>
      </c>
      <c r="AA410" s="302" t="e">
        <f>+Y410</f>
        <v>#N/A</v>
      </c>
    </row>
    <row r="411" spans="1:27" customFormat="1" ht="27" hidden="1" customHeight="1">
      <c r="A411" s="32">
        <v>1108</v>
      </c>
      <c r="B411" s="396"/>
      <c r="C411" s="343" t="str">
        <f>+VLOOKUP(A411,bd_lista!$A$3:$C$590,3,FALSE)</f>
        <v>Gobierno Autónomo Municipal de Villa Mojocoya</v>
      </c>
      <c r="D411" s="394"/>
      <c r="E411" s="244" t="s">
        <v>1309</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7"/>
        <v>0</v>
      </c>
      <c r="S411" s="250">
        <f ca="1">+R410+R411</f>
        <v>0</v>
      </c>
      <c r="T411" s="243">
        <f ca="1">+S411</f>
        <v>0</v>
      </c>
      <c r="U411" s="242">
        <f t="shared" si="18"/>
        <v>2</v>
      </c>
      <c r="V411" s="343" t="str">
        <f>+VLOOKUP(A411,bd_lista!$A$3:$E$590,5,FALSE)</f>
        <v>Gobiernos Autonomos Municipales</v>
      </c>
      <c r="W411" s="391"/>
      <c r="X411" s="242">
        <f>+VLOOKUP(A411,[3]Sheet1!$A$13:$D$744,4,FALSE)</f>
        <v>0</v>
      </c>
      <c r="Y411" s="242" t="e">
        <f>+VLOOKUP(X411,bd_lista!$A$3:$C$590,3,FALSE)</f>
        <v>#N/A</v>
      </c>
      <c r="Z411" s="299"/>
      <c r="AA411" s="300"/>
    </row>
    <row r="412" spans="1:27" ht="15" hidden="1" customHeight="1">
      <c r="A412" s="32">
        <v>1109</v>
      </c>
      <c r="B412" s="395">
        <f>+A412</f>
        <v>1109</v>
      </c>
      <c r="C412" s="247" t="str">
        <f>+VLOOKUP(A412,bd_lista!$A$3:$C$590,3,FALSE)</f>
        <v>Gobierno Autónomo Municipal de Icla</v>
      </c>
      <c r="D412" s="393" t="str">
        <f>+C412</f>
        <v>Gobierno Autónomo Municipal de Icla</v>
      </c>
      <c r="E412" s="242" t="s">
        <v>1308</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7"/>
        <v>0</v>
      </c>
      <c r="S412" s="273"/>
      <c r="T412" s="271">
        <f ca="1">+T413</f>
        <v>0</v>
      </c>
      <c r="U412" s="278">
        <f t="shared" si="18"/>
        <v>1</v>
      </c>
      <c r="V412" s="343" t="str">
        <f>+VLOOKUP(A412,bd_lista!$A$3:$E$590,5,FALSE)</f>
        <v>Gobiernos Autonomos Municipales</v>
      </c>
      <c r="W412" s="390" t="str">
        <f>+V412</f>
        <v>Gobiernos Autonomos Municipales</v>
      </c>
      <c r="X412" s="242">
        <f>+VLOOKUP(A412,[3]Sheet1!$A$13:$D$744,4,FALSE)</f>
        <v>0</v>
      </c>
      <c r="Y412" s="242" t="e">
        <f>+VLOOKUP(X412,bd_lista!$A$3:$C$590,3,FALSE)</f>
        <v>#N/A</v>
      </c>
      <c r="Z412" s="301">
        <f>+X412</f>
        <v>0</v>
      </c>
      <c r="AA412" s="302" t="e">
        <f>+Y412</f>
        <v>#N/A</v>
      </c>
    </row>
    <row r="413" spans="1:27" ht="15" hidden="1" customHeight="1">
      <c r="A413" s="32">
        <v>1109</v>
      </c>
      <c r="B413" s="396"/>
      <c r="C413" s="343" t="str">
        <f>+VLOOKUP(A413,bd_lista!$A$3:$C$590,3,FALSE)</f>
        <v>Gobierno Autónomo Municipal de Icla</v>
      </c>
      <c r="D413" s="394"/>
      <c r="E413" s="244" t="s">
        <v>1309</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7"/>
        <v>0</v>
      </c>
      <c r="S413" s="262">
        <f ca="1">+R412+R413</f>
        <v>0</v>
      </c>
      <c r="T413" s="245">
        <f ca="1">+S413</f>
        <v>0</v>
      </c>
      <c r="U413" s="244">
        <f t="shared" si="18"/>
        <v>2</v>
      </c>
      <c r="V413" s="343" t="str">
        <f>+VLOOKUP(A413,bd_lista!$A$3:$E$590,5,FALSE)</f>
        <v>Gobiernos Autonomos Municipales</v>
      </c>
      <c r="W413" s="391"/>
      <c r="X413" s="242">
        <f>+VLOOKUP(A413,[3]Sheet1!$A$13:$D$744,4,FALSE)</f>
        <v>0</v>
      </c>
      <c r="Y413" s="242" t="e">
        <f>+VLOOKUP(X413,bd_lista!$A$3:$C$590,3,FALSE)</f>
        <v>#N/A</v>
      </c>
      <c r="Z413" s="299"/>
      <c r="AA413" s="300"/>
    </row>
    <row r="414" spans="1:27" ht="15" hidden="1" customHeight="1">
      <c r="A414" s="252">
        <v>1110</v>
      </c>
      <c r="B414" s="395">
        <f>+A414</f>
        <v>1110</v>
      </c>
      <c r="C414" s="247" t="str">
        <f>+VLOOKUP(A414,bd_lista!$A$3:$C$590,3,FALSE)</f>
        <v>Gobierno Autónomo Municipal de Padilla</v>
      </c>
      <c r="D414" s="393" t="str">
        <f>+C414</f>
        <v>Gobierno Autónomo Municipal de Padilla</v>
      </c>
      <c r="E414" s="242" t="s">
        <v>1308</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ref="R414:R477" ca="1" si="19">+SUM(F414:Q414)</f>
        <v>0</v>
      </c>
      <c r="S414" s="250"/>
      <c r="T414" s="243">
        <f ca="1">+T415</f>
        <v>0</v>
      </c>
      <c r="U414" s="242">
        <f t="shared" ref="U414:U477" si="20">+IF(E414="Débitos",1,2)</f>
        <v>1</v>
      </c>
      <c r="V414" s="343" t="str">
        <f>+VLOOKUP(A414,bd_lista!$A$3:$E$590,5,FALSE)</f>
        <v>Gobiernos Autonomos Municipales</v>
      </c>
      <c r="W414" s="390" t="str">
        <f>+V414</f>
        <v>Gobiernos Autonomos Municipales</v>
      </c>
      <c r="X414" s="242">
        <f>+VLOOKUP(A414,[3]Sheet1!$A$13:$D$744,4,FALSE)</f>
        <v>0</v>
      </c>
      <c r="Y414" s="242" t="e">
        <f>+VLOOKUP(X414,bd_lista!$A$3:$C$590,3,FALSE)</f>
        <v>#N/A</v>
      </c>
      <c r="Z414" s="301">
        <f>+X414</f>
        <v>0</v>
      </c>
      <c r="AA414" s="302" t="e">
        <f>+Y414</f>
        <v>#N/A</v>
      </c>
    </row>
    <row r="415" spans="1:27" ht="15" hidden="1" customHeight="1">
      <c r="A415" s="252">
        <v>1110</v>
      </c>
      <c r="B415" s="396"/>
      <c r="C415" s="343" t="str">
        <f>+VLOOKUP(A415,bd_lista!$A$3:$C$590,3,FALSE)</f>
        <v>Gobierno Autónomo Municipal de Padilla</v>
      </c>
      <c r="D415" s="394"/>
      <c r="E415" s="244" t="s">
        <v>1309</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9"/>
        <v>0</v>
      </c>
      <c r="S415" s="262">
        <f ca="1">+R414+R415</f>
        <v>0</v>
      </c>
      <c r="T415" s="245">
        <f ca="1">+S415</f>
        <v>0</v>
      </c>
      <c r="U415" s="244">
        <f t="shared" si="20"/>
        <v>2</v>
      </c>
      <c r="V415" s="343" t="str">
        <f>+VLOOKUP(A415,bd_lista!$A$3:$E$590,5,FALSE)</f>
        <v>Gobiernos Autonomos Municipales</v>
      </c>
      <c r="W415" s="391"/>
      <c r="X415" s="242">
        <f>+VLOOKUP(A415,[3]Sheet1!$A$13:$D$744,4,FALSE)</f>
        <v>0</v>
      </c>
      <c r="Y415" s="242" t="e">
        <f>+VLOOKUP(X415,bd_lista!$A$3:$C$590,3,FALSE)</f>
        <v>#N/A</v>
      </c>
      <c r="Z415" s="299"/>
      <c r="AA415" s="300"/>
    </row>
    <row r="416" spans="1:27" ht="15" hidden="1" customHeight="1">
      <c r="A416" s="252">
        <v>1111</v>
      </c>
      <c r="B416" s="395">
        <f>+A416</f>
        <v>1111</v>
      </c>
      <c r="C416" s="247" t="str">
        <f>+VLOOKUP(A416,bd_lista!$A$3:$C$590,3,FALSE)</f>
        <v>Gobierno Autónomo Municipal de Tomina</v>
      </c>
      <c r="D416" s="393" t="str">
        <f>+C416</f>
        <v>Gobierno Autónomo Municipal de Tomina</v>
      </c>
      <c r="E416" s="242" t="s">
        <v>1308</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9"/>
        <v>0</v>
      </c>
      <c r="S416" s="250"/>
      <c r="T416" s="243">
        <f ca="1">+T417</f>
        <v>0</v>
      </c>
      <c r="U416" s="242">
        <f t="shared" si="20"/>
        <v>1</v>
      </c>
      <c r="V416" s="343" t="str">
        <f>+VLOOKUP(A416,bd_lista!$A$3:$E$590,5,FALSE)</f>
        <v>Gobiernos Autonomos Municipales</v>
      </c>
      <c r="W416" s="390" t="str">
        <f>+V416</f>
        <v>Gobiernos Autonomos Municipales</v>
      </c>
      <c r="X416" s="242">
        <f>+VLOOKUP(A416,[3]Sheet1!$A$13:$D$744,4,FALSE)</f>
        <v>0</v>
      </c>
      <c r="Y416" s="242" t="e">
        <f>+VLOOKUP(X416,bd_lista!$A$3:$C$590,3,FALSE)</f>
        <v>#N/A</v>
      </c>
      <c r="Z416" s="301">
        <f>+X416</f>
        <v>0</v>
      </c>
      <c r="AA416" s="302" t="e">
        <f>+Y416</f>
        <v>#N/A</v>
      </c>
    </row>
    <row r="417" spans="1:27" ht="15" hidden="1" customHeight="1">
      <c r="A417" s="252">
        <v>1111</v>
      </c>
      <c r="B417" s="396"/>
      <c r="C417" s="343" t="str">
        <f>+VLOOKUP(A417,bd_lista!$A$3:$C$590,3,FALSE)</f>
        <v>Gobierno Autónomo Municipal de Tomina</v>
      </c>
      <c r="D417" s="394"/>
      <c r="E417" s="244" t="s">
        <v>1309</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9"/>
        <v>0</v>
      </c>
      <c r="S417" s="262">
        <f ca="1">+R416+R417</f>
        <v>0</v>
      </c>
      <c r="T417" s="245">
        <f ca="1">+S417</f>
        <v>0</v>
      </c>
      <c r="U417" s="244">
        <f t="shared" si="20"/>
        <v>2</v>
      </c>
      <c r="V417" s="343" t="str">
        <f>+VLOOKUP(A417,bd_lista!$A$3:$E$590,5,FALSE)</f>
        <v>Gobiernos Autonomos Municipales</v>
      </c>
      <c r="W417" s="391"/>
      <c r="X417" s="242">
        <f>+VLOOKUP(A417,[3]Sheet1!$A$13:$D$744,4,FALSE)</f>
        <v>0</v>
      </c>
      <c r="Y417" s="242" t="e">
        <f>+VLOOKUP(X417,bd_lista!$A$3:$C$590,3,FALSE)</f>
        <v>#N/A</v>
      </c>
      <c r="Z417" s="299"/>
      <c r="AA417" s="300"/>
    </row>
    <row r="418" spans="1:27" ht="15" hidden="1" customHeight="1">
      <c r="A418" s="252">
        <v>1112</v>
      </c>
      <c r="B418" s="395">
        <f>+A418</f>
        <v>1112</v>
      </c>
      <c r="C418" s="247" t="str">
        <f>+VLOOKUP(A418,bd_lista!$A$3:$C$590,3,FALSE)</f>
        <v>Gobierno Autónomo Municipal de Sopachuy</v>
      </c>
      <c r="D418" s="393" t="str">
        <f>+C418</f>
        <v>Gobierno Autónomo Municipal de Sopachuy</v>
      </c>
      <c r="E418" s="242" t="s">
        <v>1308</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9"/>
        <v>0</v>
      </c>
      <c r="S418" s="250"/>
      <c r="T418" s="243">
        <f ca="1">+T419</f>
        <v>0</v>
      </c>
      <c r="U418" s="242">
        <f t="shared" si="20"/>
        <v>1</v>
      </c>
      <c r="V418" s="343" t="str">
        <f>+VLOOKUP(A418,bd_lista!$A$3:$E$590,5,FALSE)</f>
        <v>Gobiernos Autonomos Municipales</v>
      </c>
      <c r="W418" s="390" t="str">
        <f>+V418</f>
        <v>Gobiernos Autonomos Municipales</v>
      </c>
      <c r="X418" s="242">
        <f>+VLOOKUP(A418,[3]Sheet1!$A$13:$D$744,4,FALSE)</f>
        <v>0</v>
      </c>
      <c r="Y418" s="242" t="e">
        <f>+VLOOKUP(X418,bd_lista!$A$3:$C$590,3,FALSE)</f>
        <v>#N/A</v>
      </c>
      <c r="Z418" s="301">
        <f>+X418</f>
        <v>0</v>
      </c>
      <c r="AA418" s="302" t="e">
        <f>+Y418</f>
        <v>#N/A</v>
      </c>
    </row>
    <row r="419" spans="1:27" ht="15" hidden="1" customHeight="1">
      <c r="A419" s="252">
        <v>1112</v>
      </c>
      <c r="B419" s="396"/>
      <c r="C419" s="343" t="str">
        <f>+VLOOKUP(A419,bd_lista!$A$3:$C$590,3,FALSE)</f>
        <v>Gobierno Autónomo Municipal de Sopachuy</v>
      </c>
      <c r="D419" s="394"/>
      <c r="E419" s="244" t="s">
        <v>1309</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9"/>
        <v>0</v>
      </c>
      <c r="S419" s="262">
        <f ca="1">+R418+R419</f>
        <v>0</v>
      </c>
      <c r="T419" s="245">
        <f ca="1">+S419</f>
        <v>0</v>
      </c>
      <c r="U419" s="244">
        <f t="shared" si="20"/>
        <v>2</v>
      </c>
      <c r="V419" s="343" t="str">
        <f>+VLOOKUP(A419,bd_lista!$A$3:$E$590,5,FALSE)</f>
        <v>Gobiernos Autonomos Municipales</v>
      </c>
      <c r="W419" s="391"/>
      <c r="X419" s="242">
        <f>+VLOOKUP(A419,[3]Sheet1!$A$13:$D$744,4,FALSE)</f>
        <v>0</v>
      </c>
      <c r="Y419" s="242" t="e">
        <f>+VLOOKUP(X419,bd_lista!$A$3:$C$590,3,FALSE)</f>
        <v>#N/A</v>
      </c>
      <c r="Z419" s="299"/>
      <c r="AA419" s="300"/>
    </row>
    <row r="420" spans="1:27" ht="15" hidden="1" customHeight="1">
      <c r="A420" s="252">
        <v>1113</v>
      </c>
      <c r="B420" s="395">
        <f>+A420</f>
        <v>1113</v>
      </c>
      <c r="C420" s="247" t="str">
        <f>+VLOOKUP(A420,bd_lista!$A$3:$C$590,3,FALSE)</f>
        <v>Gobierno Autónomo Municipal de Villa Alcalá</v>
      </c>
      <c r="D420" s="393" t="str">
        <f>+C420</f>
        <v>Gobierno Autónomo Municipal de Villa Alcalá</v>
      </c>
      <c r="E420" s="242" t="s">
        <v>1308</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9"/>
        <v>0</v>
      </c>
      <c r="S420" s="250"/>
      <c r="T420" s="243">
        <f ca="1">+T421</f>
        <v>0</v>
      </c>
      <c r="U420" s="242">
        <f t="shared" si="20"/>
        <v>1</v>
      </c>
      <c r="V420" s="343" t="str">
        <f>+VLOOKUP(A420,bd_lista!$A$3:$E$590,5,FALSE)</f>
        <v>Gobiernos Autonomos Municipales</v>
      </c>
      <c r="W420" s="390" t="str">
        <f>+V420</f>
        <v>Gobiernos Autonomos Municipales</v>
      </c>
      <c r="X420" s="242">
        <f>+VLOOKUP(A420,[3]Sheet1!$A$13:$D$744,4,FALSE)</f>
        <v>0</v>
      </c>
      <c r="Y420" s="242" t="e">
        <f>+VLOOKUP(X420,bd_lista!$A$3:$C$590,3,FALSE)</f>
        <v>#N/A</v>
      </c>
      <c r="Z420" s="301">
        <f>+X420</f>
        <v>0</v>
      </c>
      <c r="AA420" s="302" t="e">
        <f>+Y420</f>
        <v>#N/A</v>
      </c>
    </row>
    <row r="421" spans="1:27" ht="15" hidden="1" customHeight="1">
      <c r="A421" s="252">
        <v>1113</v>
      </c>
      <c r="B421" s="396"/>
      <c r="C421" s="343" t="str">
        <f>+VLOOKUP(A421,bd_lista!$A$3:$C$590,3,FALSE)</f>
        <v>Gobierno Autónomo Municipal de Villa Alcalá</v>
      </c>
      <c r="D421" s="394"/>
      <c r="E421" s="244" t="s">
        <v>1309</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9"/>
        <v>0</v>
      </c>
      <c r="S421" s="262">
        <f ca="1">+R420+R421</f>
        <v>0</v>
      </c>
      <c r="T421" s="245">
        <f ca="1">+S421</f>
        <v>0</v>
      </c>
      <c r="U421" s="244">
        <f t="shared" si="20"/>
        <v>2</v>
      </c>
      <c r="V421" s="343" t="str">
        <f>+VLOOKUP(A421,bd_lista!$A$3:$E$590,5,FALSE)</f>
        <v>Gobiernos Autonomos Municipales</v>
      </c>
      <c r="W421" s="391"/>
      <c r="X421" s="242">
        <f>+VLOOKUP(A421,[3]Sheet1!$A$13:$D$744,4,FALSE)</f>
        <v>0</v>
      </c>
      <c r="Y421" s="242" t="e">
        <f>+VLOOKUP(X421,bd_lista!$A$3:$C$590,3,FALSE)</f>
        <v>#N/A</v>
      </c>
      <c r="Z421" s="299"/>
      <c r="AA421" s="300"/>
    </row>
    <row r="422" spans="1:27" customFormat="1" ht="27" hidden="1" customHeight="1">
      <c r="A422" s="252">
        <v>1114</v>
      </c>
      <c r="B422" s="395">
        <f>+A422</f>
        <v>1114</v>
      </c>
      <c r="C422" s="247" t="str">
        <f>+VLOOKUP(A422,bd_lista!$A$3:$C$590,3,FALSE)</f>
        <v>Gobierno Autónomo Municipal de El Villar</v>
      </c>
      <c r="D422" s="393" t="str">
        <f>+C422</f>
        <v>Gobierno Autónomo Municipal de El Villar</v>
      </c>
      <c r="E422" s="242" t="s">
        <v>1308</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9"/>
        <v>0</v>
      </c>
      <c r="S422" s="250"/>
      <c r="T422" s="243">
        <f ca="1">+T423</f>
        <v>0</v>
      </c>
      <c r="U422" s="242">
        <f t="shared" si="20"/>
        <v>1</v>
      </c>
      <c r="V422" s="343" t="str">
        <f>+VLOOKUP(A422,bd_lista!$A$3:$E$590,5,FALSE)</f>
        <v>Gobiernos Autonomos Municipales</v>
      </c>
      <c r="W422" s="390" t="str">
        <f>+V422</f>
        <v>Gobiernos Autonomos Municipales</v>
      </c>
      <c r="X422" s="242">
        <f>+VLOOKUP(A422,[3]Sheet1!$A$13:$D$744,4,FALSE)</f>
        <v>0</v>
      </c>
      <c r="Y422" s="242" t="e">
        <f>+VLOOKUP(X422,bd_lista!$A$3:$C$590,3,FALSE)</f>
        <v>#N/A</v>
      </c>
      <c r="Z422" s="301">
        <f>+X422</f>
        <v>0</v>
      </c>
      <c r="AA422" s="302" t="e">
        <f>+Y422</f>
        <v>#N/A</v>
      </c>
    </row>
    <row r="423" spans="1:27" customFormat="1" ht="27" hidden="1" customHeight="1">
      <c r="A423" s="32">
        <v>1114</v>
      </c>
      <c r="B423" s="396"/>
      <c r="C423" s="247" t="str">
        <f>+VLOOKUP(A423,bd_lista!$A$3:$C$590,3,FALSE)</f>
        <v>Gobierno Autónomo Municipal de El Villar</v>
      </c>
      <c r="D423" s="394"/>
      <c r="E423" s="244" t="s">
        <v>1309</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9"/>
        <v>0</v>
      </c>
      <c r="S423" s="250">
        <f ca="1">+R422+R423</f>
        <v>0</v>
      </c>
      <c r="T423" s="243">
        <f ca="1">+S423</f>
        <v>0</v>
      </c>
      <c r="U423" s="242">
        <f t="shared" si="20"/>
        <v>2</v>
      </c>
      <c r="V423" s="343" t="str">
        <f>+VLOOKUP(A423,bd_lista!$A$3:$E$590,5,FALSE)</f>
        <v>Gobiernos Autonomos Municipales</v>
      </c>
      <c r="W423" s="391"/>
      <c r="X423" s="242">
        <f>+VLOOKUP(A423,[3]Sheet1!$A$13:$D$744,4,FALSE)</f>
        <v>0</v>
      </c>
      <c r="Y423" s="242" t="e">
        <f>+VLOOKUP(X423,bd_lista!$A$3:$C$590,3,FALSE)</f>
        <v>#N/A</v>
      </c>
      <c r="Z423" s="299"/>
      <c r="AA423" s="300"/>
    </row>
    <row r="424" spans="1:27" customFormat="1" ht="15" hidden="1" customHeight="1">
      <c r="A424" s="32">
        <v>1115</v>
      </c>
      <c r="B424" s="395">
        <f>+A424</f>
        <v>1115</v>
      </c>
      <c r="C424" s="247" t="str">
        <f>+VLOOKUP(A424,bd_lista!$A$3:$C$590,3,FALSE)</f>
        <v>Gobierno Autónomo Municipal de Monteagudo</v>
      </c>
      <c r="D424" s="393" t="str">
        <f>+C424</f>
        <v>Gobierno Autónomo Municipal de Monteagudo</v>
      </c>
      <c r="E424" s="242" t="s">
        <v>1308</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9"/>
        <v>0</v>
      </c>
      <c r="S424" s="250"/>
      <c r="T424" s="243">
        <f ca="1">+T425</f>
        <v>0</v>
      </c>
      <c r="U424" s="242">
        <f t="shared" si="20"/>
        <v>1</v>
      </c>
      <c r="V424" s="343" t="str">
        <f>+VLOOKUP(A424,bd_lista!$A$3:$E$590,5,FALSE)</f>
        <v>Gobiernos Autonomos Municipales</v>
      </c>
      <c r="W424" s="390" t="str">
        <f>+V424</f>
        <v>Gobiernos Autonomos Municipales</v>
      </c>
      <c r="X424" s="242">
        <f>+VLOOKUP(A424,[3]Sheet1!$A$13:$D$744,4,FALSE)</f>
        <v>0</v>
      </c>
      <c r="Y424" s="242" t="e">
        <f>+VLOOKUP(X424,bd_lista!$A$3:$C$590,3,FALSE)</f>
        <v>#N/A</v>
      </c>
      <c r="Z424" s="301">
        <f>+X424</f>
        <v>0</v>
      </c>
      <c r="AA424" s="302" t="e">
        <f>+Y424</f>
        <v>#N/A</v>
      </c>
    </row>
    <row r="425" spans="1:27" customFormat="1" ht="15" hidden="1" customHeight="1">
      <c r="A425" s="32">
        <v>1115</v>
      </c>
      <c r="B425" s="396"/>
      <c r="C425" s="343" t="str">
        <f>+VLOOKUP(A425,bd_lista!$A$3:$C$590,3,FALSE)</f>
        <v>Gobierno Autónomo Municipal de Monteagudo</v>
      </c>
      <c r="D425" s="394"/>
      <c r="E425" s="244" t="s">
        <v>1309</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9"/>
        <v>0</v>
      </c>
      <c r="S425" s="262">
        <f ca="1">+R424+R425</f>
        <v>0</v>
      </c>
      <c r="T425" s="245">
        <f ca="1">+S425</f>
        <v>0</v>
      </c>
      <c r="U425" s="244">
        <f t="shared" si="20"/>
        <v>2</v>
      </c>
      <c r="V425" s="343" t="str">
        <f>+VLOOKUP(A425,bd_lista!$A$3:$E$590,5,FALSE)</f>
        <v>Gobiernos Autonomos Municipales</v>
      </c>
      <c r="W425" s="391"/>
      <c r="X425" s="242">
        <f>+VLOOKUP(A425,[3]Sheet1!$A$13:$D$744,4,FALSE)</f>
        <v>0</v>
      </c>
      <c r="Y425" s="242" t="e">
        <f>+VLOOKUP(X425,bd_lista!$A$3:$C$590,3,FALSE)</f>
        <v>#N/A</v>
      </c>
      <c r="Z425" s="299"/>
      <c r="AA425" s="300"/>
    </row>
    <row r="426" spans="1:27" customFormat="1" ht="27" hidden="1" customHeight="1">
      <c r="A426" s="32">
        <v>1116</v>
      </c>
      <c r="B426" s="395">
        <f>+A426</f>
        <v>1116</v>
      </c>
      <c r="C426" s="247" t="str">
        <f>+VLOOKUP(A426,bd_lista!$A$3:$C$590,3,FALSE)</f>
        <v>Gobierno Autónomo Municipal de San Pablo de Huacareta</v>
      </c>
      <c r="D426" s="393" t="str">
        <f>+C426</f>
        <v>Gobierno Autónomo Municipal de San Pablo de Huacareta</v>
      </c>
      <c r="E426" s="242" t="s">
        <v>1308</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9"/>
        <v>0</v>
      </c>
      <c r="S426" s="250"/>
      <c r="T426" s="243">
        <f ca="1">+T427</f>
        <v>0</v>
      </c>
      <c r="U426" s="242">
        <f t="shared" si="20"/>
        <v>1</v>
      </c>
      <c r="V426" s="343" t="str">
        <f>+VLOOKUP(A426,bd_lista!$A$3:$E$590,5,FALSE)</f>
        <v>Gobiernos Autonomos Municipales</v>
      </c>
      <c r="W426" s="390" t="str">
        <f>+V426</f>
        <v>Gobiernos Autonomos Municipales</v>
      </c>
      <c r="X426" s="242">
        <f>+VLOOKUP(A426,[3]Sheet1!$A$13:$D$744,4,FALSE)</f>
        <v>0</v>
      </c>
      <c r="Y426" s="242" t="e">
        <f>+VLOOKUP(X426,bd_lista!$A$3:$C$590,3,FALSE)</f>
        <v>#N/A</v>
      </c>
      <c r="Z426" s="301">
        <f>+X426</f>
        <v>0</v>
      </c>
      <c r="AA426" s="302" t="e">
        <f>+Y426</f>
        <v>#N/A</v>
      </c>
    </row>
    <row r="427" spans="1:27" customFormat="1" ht="27" hidden="1" customHeight="1">
      <c r="A427" s="32">
        <v>1116</v>
      </c>
      <c r="B427" s="396"/>
      <c r="C427" s="247" t="str">
        <f>+VLOOKUP(A427,bd_lista!$A$3:$C$590,3,FALSE)</f>
        <v>Gobierno Autónomo Municipal de San Pablo de Huacareta</v>
      </c>
      <c r="D427" s="394"/>
      <c r="E427" s="244" t="s">
        <v>1309</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9"/>
        <v>0</v>
      </c>
      <c r="S427" s="250">
        <f ca="1">+R426+R427</f>
        <v>0</v>
      </c>
      <c r="T427" s="243">
        <f ca="1">+S427</f>
        <v>0</v>
      </c>
      <c r="U427" s="242">
        <f t="shared" si="20"/>
        <v>2</v>
      </c>
      <c r="V427" s="343" t="str">
        <f>+VLOOKUP(A427,bd_lista!$A$3:$E$590,5,FALSE)</f>
        <v>Gobiernos Autonomos Municipales</v>
      </c>
      <c r="W427" s="391"/>
      <c r="X427" s="242">
        <f>+VLOOKUP(A427,[3]Sheet1!$A$13:$D$744,4,FALSE)</f>
        <v>0</v>
      </c>
      <c r="Y427" s="242" t="e">
        <f>+VLOOKUP(X427,bd_lista!$A$3:$C$590,3,FALSE)</f>
        <v>#N/A</v>
      </c>
      <c r="Z427" s="299"/>
      <c r="AA427" s="300"/>
    </row>
    <row r="428" spans="1:27" customFormat="1" ht="27" hidden="1" customHeight="1">
      <c r="A428" s="32">
        <v>1117</v>
      </c>
      <c r="B428" s="395">
        <f>+A428</f>
        <v>1117</v>
      </c>
      <c r="C428" s="247" t="str">
        <f>+VLOOKUP(A428,bd_lista!$A$3:$C$590,3,FALSE)</f>
        <v>Gobierno Autónomo Municipal de Tarabuco</v>
      </c>
      <c r="D428" s="393" t="str">
        <f>+C428</f>
        <v>Gobierno Autónomo Municipal de Tarabuco</v>
      </c>
      <c r="E428" s="242" t="s">
        <v>1308</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9"/>
        <v>0</v>
      </c>
      <c r="S428" s="250"/>
      <c r="T428" s="243">
        <f ca="1">+T429</f>
        <v>0</v>
      </c>
      <c r="U428" s="242">
        <f t="shared" si="20"/>
        <v>1</v>
      </c>
      <c r="V428" s="343" t="str">
        <f>+VLOOKUP(A428,bd_lista!$A$3:$E$590,5,FALSE)</f>
        <v>Gobiernos Autonomos Municipales</v>
      </c>
      <c r="W428" s="390" t="str">
        <f>+V428</f>
        <v>Gobiernos Autonomos Municipales</v>
      </c>
      <c r="X428" s="242">
        <f>+VLOOKUP(A428,[3]Sheet1!$A$13:$D$744,4,FALSE)</f>
        <v>0</v>
      </c>
      <c r="Y428" s="242" t="e">
        <f>+VLOOKUP(X428,bd_lista!$A$3:$C$590,3,FALSE)</f>
        <v>#N/A</v>
      </c>
      <c r="Z428" s="301">
        <f>+X428</f>
        <v>0</v>
      </c>
      <c r="AA428" s="302" t="e">
        <f>+Y428</f>
        <v>#N/A</v>
      </c>
    </row>
    <row r="429" spans="1:27" customFormat="1" ht="27" hidden="1" customHeight="1">
      <c r="A429" s="32">
        <v>1117</v>
      </c>
      <c r="B429" s="396"/>
      <c r="C429" s="247" t="str">
        <f>+VLOOKUP(A429,bd_lista!$A$3:$C$590,3,FALSE)</f>
        <v>Gobierno Autónomo Municipal de Tarabuco</v>
      </c>
      <c r="D429" s="394"/>
      <c r="E429" s="244" t="s">
        <v>1309</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9"/>
        <v>0</v>
      </c>
      <c r="S429" s="250">
        <f ca="1">+R428+R429</f>
        <v>0</v>
      </c>
      <c r="T429" s="243">
        <f ca="1">+S429</f>
        <v>0</v>
      </c>
      <c r="U429" s="242">
        <f t="shared" si="20"/>
        <v>2</v>
      </c>
      <c r="V429" s="343" t="str">
        <f>+VLOOKUP(A429,bd_lista!$A$3:$E$590,5,FALSE)</f>
        <v>Gobiernos Autonomos Municipales</v>
      </c>
      <c r="W429" s="391"/>
      <c r="X429" s="242">
        <f>+VLOOKUP(A429,[3]Sheet1!$A$13:$D$744,4,FALSE)</f>
        <v>0</v>
      </c>
      <c r="Y429" s="242" t="e">
        <f>+VLOOKUP(X429,bd_lista!$A$3:$C$590,3,FALSE)</f>
        <v>#N/A</v>
      </c>
      <c r="Z429" s="299"/>
      <c r="AA429" s="300"/>
    </row>
    <row r="430" spans="1:27" customFormat="1" ht="27" hidden="1" customHeight="1">
      <c r="A430" s="32">
        <v>1118</v>
      </c>
      <c r="B430" s="395">
        <f>+A430</f>
        <v>1118</v>
      </c>
      <c r="C430" s="247" t="str">
        <f>+VLOOKUP(A430,bd_lista!$A$3:$C$590,3,FALSE)</f>
        <v>Gobierno Autónomo Municipal de Yamparáez</v>
      </c>
      <c r="D430" s="393" t="str">
        <f>+C430</f>
        <v>Gobierno Autónomo Municipal de Yamparáez</v>
      </c>
      <c r="E430" s="242" t="s">
        <v>1308</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9"/>
        <v>0</v>
      </c>
      <c r="S430" s="250"/>
      <c r="T430" s="243">
        <f ca="1">+T431</f>
        <v>0</v>
      </c>
      <c r="U430" s="242">
        <f t="shared" si="20"/>
        <v>1</v>
      </c>
      <c r="V430" s="343" t="str">
        <f>+VLOOKUP(A430,bd_lista!$A$3:$E$590,5,FALSE)</f>
        <v>Gobiernos Autonomos Municipales</v>
      </c>
      <c r="W430" s="390" t="str">
        <f>+V430</f>
        <v>Gobiernos Autonomos Municipales</v>
      </c>
      <c r="X430" s="242">
        <f>+VLOOKUP(A430,[3]Sheet1!$A$13:$D$744,4,FALSE)</f>
        <v>0</v>
      </c>
      <c r="Y430" s="242" t="e">
        <f>+VLOOKUP(X430,bd_lista!$A$3:$C$590,3,FALSE)</f>
        <v>#N/A</v>
      </c>
      <c r="Z430" s="301">
        <f>+X430</f>
        <v>0</v>
      </c>
      <c r="AA430" s="302" t="e">
        <f>+Y430</f>
        <v>#N/A</v>
      </c>
    </row>
    <row r="431" spans="1:27" customFormat="1" ht="27" hidden="1" customHeight="1">
      <c r="A431" s="32">
        <v>1118</v>
      </c>
      <c r="B431" s="396"/>
      <c r="C431" s="247" t="str">
        <f>+VLOOKUP(A431,bd_lista!$A$3:$C$590,3,FALSE)</f>
        <v>Gobierno Autónomo Municipal de Yamparáez</v>
      </c>
      <c r="D431" s="394"/>
      <c r="E431" s="244" t="s">
        <v>1309</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9"/>
        <v>0</v>
      </c>
      <c r="S431" s="250">
        <f ca="1">+R430+R431</f>
        <v>0</v>
      </c>
      <c r="T431" s="243">
        <f ca="1">+S431</f>
        <v>0</v>
      </c>
      <c r="U431" s="242">
        <f t="shared" si="20"/>
        <v>2</v>
      </c>
      <c r="V431" s="343" t="str">
        <f>+VLOOKUP(A431,bd_lista!$A$3:$E$590,5,FALSE)</f>
        <v>Gobiernos Autonomos Municipales</v>
      </c>
      <c r="W431" s="391"/>
      <c r="X431" s="242">
        <f>+VLOOKUP(A431,[3]Sheet1!$A$13:$D$744,4,FALSE)</f>
        <v>0</v>
      </c>
      <c r="Y431" s="242" t="e">
        <f>+VLOOKUP(X431,bd_lista!$A$3:$C$590,3,FALSE)</f>
        <v>#N/A</v>
      </c>
      <c r="Z431" s="299"/>
      <c r="AA431" s="300"/>
    </row>
    <row r="432" spans="1:27" customFormat="1" ht="27" hidden="1" customHeight="1">
      <c r="A432" s="32">
        <v>1119</v>
      </c>
      <c r="B432" s="395">
        <f>+A432</f>
        <v>1119</v>
      </c>
      <c r="C432" s="247" t="str">
        <f>+VLOOKUP(A432,bd_lista!$A$3:$C$590,3,FALSE)</f>
        <v>Gobierno Autónomo Municipal de Camargo</v>
      </c>
      <c r="D432" s="393" t="str">
        <f>+C432</f>
        <v>Gobierno Autónomo Municipal de Camargo</v>
      </c>
      <c r="E432" s="242" t="s">
        <v>1308</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9"/>
        <v>0</v>
      </c>
      <c r="S432" s="250"/>
      <c r="T432" s="243">
        <f ca="1">+T433</f>
        <v>0</v>
      </c>
      <c r="U432" s="242">
        <f t="shared" si="20"/>
        <v>1</v>
      </c>
      <c r="V432" s="343" t="str">
        <f>+VLOOKUP(A432,bd_lista!$A$3:$E$590,5,FALSE)</f>
        <v>Gobiernos Autonomos Municipales</v>
      </c>
      <c r="W432" s="390" t="str">
        <f>+V432</f>
        <v>Gobiernos Autonomos Municipales</v>
      </c>
      <c r="X432" s="242">
        <f>+VLOOKUP(A432,[3]Sheet1!$A$13:$D$744,4,FALSE)</f>
        <v>0</v>
      </c>
      <c r="Y432" s="242" t="e">
        <f>+VLOOKUP(X432,bd_lista!$A$3:$C$590,3,FALSE)</f>
        <v>#N/A</v>
      </c>
      <c r="Z432" s="301">
        <f>+X432</f>
        <v>0</v>
      </c>
      <c r="AA432" s="302" t="e">
        <f>+Y432</f>
        <v>#N/A</v>
      </c>
    </row>
    <row r="433" spans="1:27" customFormat="1" ht="27" hidden="1" customHeight="1">
      <c r="A433" s="32">
        <v>1119</v>
      </c>
      <c r="B433" s="396"/>
      <c r="C433" s="247" t="str">
        <f>+VLOOKUP(A433,bd_lista!$A$3:$C$590,3,FALSE)</f>
        <v>Gobierno Autónomo Municipal de Camargo</v>
      </c>
      <c r="D433" s="394"/>
      <c r="E433" s="244" t="s">
        <v>1309</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9"/>
        <v>0</v>
      </c>
      <c r="S433" s="250">
        <f ca="1">+R432+R433</f>
        <v>0</v>
      </c>
      <c r="T433" s="243">
        <f ca="1">+S433</f>
        <v>0</v>
      </c>
      <c r="U433" s="242">
        <f t="shared" si="20"/>
        <v>2</v>
      </c>
      <c r="V433" s="343" t="str">
        <f>+VLOOKUP(A433,bd_lista!$A$3:$E$590,5,FALSE)</f>
        <v>Gobiernos Autonomos Municipales</v>
      </c>
      <c r="W433" s="391"/>
      <c r="X433" s="242">
        <f>+VLOOKUP(A433,[3]Sheet1!$A$13:$D$744,4,FALSE)</f>
        <v>0</v>
      </c>
      <c r="Y433" s="242" t="e">
        <f>+VLOOKUP(X433,bd_lista!$A$3:$C$590,3,FALSE)</f>
        <v>#N/A</v>
      </c>
      <c r="Z433" s="299"/>
      <c r="AA433" s="300"/>
    </row>
    <row r="434" spans="1:27" customFormat="1" ht="15" hidden="1" customHeight="1">
      <c r="A434" s="32">
        <v>1120</v>
      </c>
      <c r="B434" s="395">
        <f>+A434</f>
        <v>1120</v>
      </c>
      <c r="C434" s="247" t="str">
        <f>+VLOOKUP(A434,bd_lista!$A$3:$C$590,3,FALSE)</f>
        <v>Gobierno Autónomo Municipal de San Lucas</v>
      </c>
      <c r="D434" s="393" t="str">
        <f>+C434</f>
        <v>Gobierno Autónomo Municipal de San Lucas</v>
      </c>
      <c r="E434" s="242" t="s">
        <v>1308</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9"/>
        <v>0</v>
      </c>
      <c r="S434" s="250"/>
      <c r="T434" s="243">
        <f ca="1">+T435</f>
        <v>0</v>
      </c>
      <c r="U434" s="242">
        <f t="shared" si="20"/>
        <v>1</v>
      </c>
      <c r="V434" s="343" t="str">
        <f>+VLOOKUP(A434,bd_lista!$A$3:$E$590,5,FALSE)</f>
        <v>Gobiernos Autonomos Municipales</v>
      </c>
      <c r="W434" s="390" t="str">
        <f>+V434</f>
        <v>Gobiernos Autonomos Municipales</v>
      </c>
      <c r="X434" s="242">
        <f>+VLOOKUP(A434,[3]Sheet1!$A$13:$D$744,4,FALSE)</f>
        <v>0</v>
      </c>
      <c r="Y434" s="242" t="e">
        <f>+VLOOKUP(X434,bd_lista!$A$3:$C$590,3,FALSE)</f>
        <v>#N/A</v>
      </c>
      <c r="Z434" s="301">
        <f>+X434</f>
        <v>0</v>
      </c>
      <c r="AA434" s="302" t="e">
        <f>+Y434</f>
        <v>#N/A</v>
      </c>
    </row>
    <row r="435" spans="1:27" customFormat="1" ht="15" hidden="1" customHeight="1">
      <c r="A435" s="32">
        <v>1120</v>
      </c>
      <c r="B435" s="396"/>
      <c r="C435" s="343" t="str">
        <f>+VLOOKUP(A435,bd_lista!$A$3:$C$590,3,FALSE)</f>
        <v>Gobierno Autónomo Municipal de San Lucas</v>
      </c>
      <c r="D435" s="394"/>
      <c r="E435" s="244" t="s">
        <v>1309</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9"/>
        <v>0</v>
      </c>
      <c r="S435" s="262">
        <f ca="1">+R434+R435</f>
        <v>0</v>
      </c>
      <c r="T435" s="245">
        <f ca="1">+S435</f>
        <v>0</v>
      </c>
      <c r="U435" s="244">
        <f t="shared" si="20"/>
        <v>2</v>
      </c>
      <c r="V435" s="343" t="str">
        <f>+VLOOKUP(A435,bd_lista!$A$3:$E$590,5,FALSE)</f>
        <v>Gobiernos Autonomos Municipales</v>
      </c>
      <c r="W435" s="391"/>
      <c r="X435" s="242">
        <f>+VLOOKUP(A435,[3]Sheet1!$A$13:$D$744,4,FALSE)</f>
        <v>0</v>
      </c>
      <c r="Y435" s="242" t="e">
        <f>+VLOOKUP(X435,bd_lista!$A$3:$C$590,3,FALSE)</f>
        <v>#N/A</v>
      </c>
      <c r="Z435" s="299"/>
      <c r="AA435" s="300"/>
    </row>
    <row r="436" spans="1:27" customFormat="1" ht="27" hidden="1" customHeight="1">
      <c r="A436" s="32">
        <v>1121</v>
      </c>
      <c r="B436" s="395">
        <f>+A436</f>
        <v>1121</v>
      </c>
      <c r="C436" s="247" t="str">
        <f>+VLOOKUP(A436,bd_lista!$A$3:$C$590,3,FALSE)</f>
        <v>Gobierno Autónomo Municipal de Incahuasi</v>
      </c>
      <c r="D436" s="393" t="str">
        <f>+C436</f>
        <v>Gobierno Autónomo Municipal de Incahuasi</v>
      </c>
      <c r="E436" s="242" t="s">
        <v>1308</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9"/>
        <v>0</v>
      </c>
      <c r="S436" s="250"/>
      <c r="T436" s="243">
        <f ca="1">+T437</f>
        <v>0</v>
      </c>
      <c r="U436" s="242">
        <f t="shared" si="20"/>
        <v>1</v>
      </c>
      <c r="V436" s="343" t="str">
        <f>+VLOOKUP(A436,bd_lista!$A$3:$E$590,5,FALSE)</f>
        <v>Gobiernos Autonomos Municipales</v>
      </c>
      <c r="W436" s="390" t="str">
        <f>+V436</f>
        <v>Gobiernos Autonomos Municipales</v>
      </c>
      <c r="X436" s="242">
        <f>+VLOOKUP(A436,[3]Sheet1!$A$13:$D$744,4,FALSE)</f>
        <v>0</v>
      </c>
      <c r="Y436" s="242" t="e">
        <f>+VLOOKUP(X436,bd_lista!$A$3:$C$590,3,FALSE)</f>
        <v>#N/A</v>
      </c>
      <c r="Z436" s="301">
        <f>+X436</f>
        <v>0</v>
      </c>
      <c r="AA436" s="302" t="e">
        <f>+Y436</f>
        <v>#N/A</v>
      </c>
    </row>
    <row r="437" spans="1:27" customFormat="1" ht="27" hidden="1" customHeight="1">
      <c r="A437" s="32">
        <v>1121</v>
      </c>
      <c r="B437" s="396"/>
      <c r="C437" s="247" t="str">
        <f>+VLOOKUP(A437,bd_lista!$A$3:$C$590,3,FALSE)</f>
        <v>Gobierno Autónomo Municipal de Incahuasi</v>
      </c>
      <c r="D437" s="394"/>
      <c r="E437" s="244" t="s">
        <v>1309</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9"/>
        <v>0</v>
      </c>
      <c r="S437" s="250">
        <f ca="1">+R436+R437</f>
        <v>0</v>
      </c>
      <c r="T437" s="243">
        <f ca="1">+S437</f>
        <v>0</v>
      </c>
      <c r="U437" s="242">
        <f t="shared" si="20"/>
        <v>2</v>
      </c>
      <c r="V437" s="343" t="str">
        <f>+VLOOKUP(A437,bd_lista!$A$3:$E$590,5,FALSE)</f>
        <v>Gobiernos Autonomos Municipales</v>
      </c>
      <c r="W437" s="391"/>
      <c r="X437" s="242">
        <f>+VLOOKUP(A437,[3]Sheet1!$A$13:$D$744,4,FALSE)</f>
        <v>0</v>
      </c>
      <c r="Y437" s="242" t="e">
        <f>+VLOOKUP(X437,bd_lista!$A$3:$C$590,3,FALSE)</f>
        <v>#N/A</v>
      </c>
      <c r="Z437" s="299"/>
      <c r="AA437" s="300"/>
    </row>
    <row r="438" spans="1:27" customFormat="1" ht="27" hidden="1" customHeight="1">
      <c r="A438" s="32">
        <v>1122</v>
      </c>
      <c r="B438" s="395">
        <f>+A438</f>
        <v>1122</v>
      </c>
      <c r="C438" s="247" t="str">
        <f>+VLOOKUP(A438,bd_lista!$A$3:$C$590,3,FALSE)</f>
        <v>Gobierno Autónomo Municipal de Villa Serrano</v>
      </c>
      <c r="D438" s="393" t="str">
        <f>+C438</f>
        <v>Gobierno Autónomo Municipal de Villa Serrano</v>
      </c>
      <c r="E438" s="242" t="s">
        <v>1308</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9"/>
        <v>0</v>
      </c>
      <c r="S438" s="250"/>
      <c r="T438" s="243">
        <f ca="1">+T439</f>
        <v>0</v>
      </c>
      <c r="U438" s="242">
        <f t="shared" si="20"/>
        <v>1</v>
      </c>
      <c r="V438" s="343" t="str">
        <f>+VLOOKUP(A438,bd_lista!$A$3:$E$590,5,FALSE)</f>
        <v>Gobiernos Autonomos Municipales</v>
      </c>
      <c r="W438" s="390" t="str">
        <f>+V438</f>
        <v>Gobiernos Autonomos Municipales</v>
      </c>
      <c r="X438" s="242">
        <f>+VLOOKUP(A438,[3]Sheet1!$A$13:$D$744,4,FALSE)</f>
        <v>0</v>
      </c>
      <c r="Y438" s="242" t="e">
        <f>+VLOOKUP(X438,bd_lista!$A$3:$C$590,3,FALSE)</f>
        <v>#N/A</v>
      </c>
      <c r="Z438" s="301">
        <f>+X438</f>
        <v>0</v>
      </c>
      <c r="AA438" s="302" t="e">
        <f>+Y438</f>
        <v>#N/A</v>
      </c>
    </row>
    <row r="439" spans="1:27" customFormat="1" ht="27" hidden="1" customHeight="1">
      <c r="A439" s="32">
        <v>1122</v>
      </c>
      <c r="B439" s="396"/>
      <c r="C439" s="247" t="str">
        <f>+VLOOKUP(A439,bd_lista!$A$3:$C$590,3,FALSE)</f>
        <v>Gobierno Autónomo Municipal de Villa Serrano</v>
      </c>
      <c r="D439" s="394"/>
      <c r="E439" s="244" t="s">
        <v>1309</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9"/>
        <v>0</v>
      </c>
      <c r="S439" s="250">
        <f ca="1">+R438+R439</f>
        <v>0</v>
      </c>
      <c r="T439" s="243">
        <f ca="1">+S439</f>
        <v>0</v>
      </c>
      <c r="U439" s="242">
        <f t="shared" si="20"/>
        <v>2</v>
      </c>
      <c r="V439" s="343" t="str">
        <f>+VLOOKUP(A439,bd_lista!$A$3:$E$590,5,FALSE)</f>
        <v>Gobiernos Autonomos Municipales</v>
      </c>
      <c r="W439" s="391"/>
      <c r="X439" s="242">
        <f>+VLOOKUP(A439,[3]Sheet1!$A$13:$D$744,4,FALSE)</f>
        <v>0</v>
      </c>
      <c r="Y439" s="242" t="e">
        <f>+VLOOKUP(X439,bd_lista!$A$3:$C$590,3,FALSE)</f>
        <v>#N/A</v>
      </c>
      <c r="Z439" s="299"/>
      <c r="AA439" s="300"/>
    </row>
    <row r="440" spans="1:27" customFormat="1" ht="27" hidden="1" customHeight="1">
      <c r="A440" s="32">
        <v>1123</v>
      </c>
      <c r="B440" s="395">
        <f>+A440</f>
        <v>1123</v>
      </c>
      <c r="C440" s="247" t="str">
        <f>+VLOOKUP(A440,bd_lista!$A$3:$C$590,3,FALSE)</f>
        <v>Gobierno Autónomo Municipal de Camataqui (Villa Abecia)</v>
      </c>
      <c r="D440" s="393" t="str">
        <f>+C440</f>
        <v>Gobierno Autónomo Municipal de Camataqui (Villa Abecia)</v>
      </c>
      <c r="E440" s="242" t="s">
        <v>1308</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9"/>
        <v>0</v>
      </c>
      <c r="S440" s="250"/>
      <c r="T440" s="243">
        <f ca="1">+T441</f>
        <v>0</v>
      </c>
      <c r="U440" s="242">
        <f t="shared" si="20"/>
        <v>1</v>
      </c>
      <c r="V440" s="343" t="str">
        <f>+VLOOKUP(A440,bd_lista!$A$3:$E$590,5,FALSE)</f>
        <v>Gobiernos Autonomos Municipales</v>
      </c>
      <c r="W440" s="390" t="str">
        <f>+V440</f>
        <v>Gobiernos Autonomos Municipales</v>
      </c>
      <c r="X440" s="242">
        <f>+VLOOKUP(A440,[3]Sheet1!$A$13:$D$744,4,FALSE)</f>
        <v>0</v>
      </c>
      <c r="Y440" s="242" t="e">
        <f>+VLOOKUP(X440,bd_lista!$A$3:$C$590,3,FALSE)</f>
        <v>#N/A</v>
      </c>
      <c r="Z440" s="301">
        <f>+X440</f>
        <v>0</v>
      </c>
      <c r="AA440" s="302" t="e">
        <f>+Y440</f>
        <v>#N/A</v>
      </c>
    </row>
    <row r="441" spans="1:27" customFormat="1" ht="27" hidden="1" customHeight="1">
      <c r="A441" s="32">
        <v>1123</v>
      </c>
      <c r="B441" s="396"/>
      <c r="C441" s="247" t="str">
        <f>+VLOOKUP(A441,bd_lista!$A$3:$C$590,3,FALSE)</f>
        <v>Gobierno Autónomo Municipal de Camataqui (Villa Abecia)</v>
      </c>
      <c r="D441" s="394"/>
      <c r="E441" s="244" t="s">
        <v>1309</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9"/>
        <v>0</v>
      </c>
      <c r="S441" s="250">
        <f ca="1">+R440+R441</f>
        <v>0</v>
      </c>
      <c r="T441" s="243">
        <f ca="1">+S441</f>
        <v>0</v>
      </c>
      <c r="U441" s="242">
        <f t="shared" si="20"/>
        <v>2</v>
      </c>
      <c r="V441" s="343" t="str">
        <f>+VLOOKUP(A441,bd_lista!$A$3:$E$590,5,FALSE)</f>
        <v>Gobiernos Autonomos Municipales</v>
      </c>
      <c r="W441" s="391"/>
      <c r="X441" s="242">
        <f>+VLOOKUP(A441,[3]Sheet1!$A$13:$D$744,4,FALSE)</f>
        <v>0</v>
      </c>
      <c r="Y441" s="242" t="e">
        <f>+VLOOKUP(X441,bd_lista!$A$3:$C$590,3,FALSE)</f>
        <v>#N/A</v>
      </c>
      <c r="Z441" s="299"/>
      <c r="AA441" s="300"/>
    </row>
    <row r="442" spans="1:27" customFormat="1" ht="15" hidden="1" customHeight="1">
      <c r="A442" s="32">
        <v>1124</v>
      </c>
      <c r="B442" s="395">
        <f>+A442</f>
        <v>1124</v>
      </c>
      <c r="C442" s="247" t="str">
        <f>+VLOOKUP(A442,bd_lista!$A$3:$C$590,3,FALSE)</f>
        <v>Gobierno Autónomo Municipal de Culpina</v>
      </c>
      <c r="D442" s="393" t="str">
        <f>+C442</f>
        <v>Gobierno Autónomo Municipal de Culpina</v>
      </c>
      <c r="E442" s="242" t="s">
        <v>1308</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9"/>
        <v>0</v>
      </c>
      <c r="S442" s="250"/>
      <c r="T442" s="243">
        <f ca="1">+T443</f>
        <v>0</v>
      </c>
      <c r="U442" s="242">
        <f t="shared" si="20"/>
        <v>1</v>
      </c>
      <c r="V442" s="343" t="str">
        <f>+VLOOKUP(A442,bd_lista!$A$3:$E$590,5,FALSE)</f>
        <v>Gobiernos Autonomos Municipales</v>
      </c>
      <c r="W442" s="390" t="str">
        <f>+V442</f>
        <v>Gobiernos Autonomos Municipales</v>
      </c>
      <c r="X442" s="242">
        <f>+VLOOKUP(A442,[3]Sheet1!$A$13:$D$744,4,FALSE)</f>
        <v>0</v>
      </c>
      <c r="Y442" s="242" t="e">
        <f>+VLOOKUP(X442,bd_lista!$A$3:$C$590,3,FALSE)</f>
        <v>#N/A</v>
      </c>
      <c r="Z442" s="301">
        <f>+X442</f>
        <v>0</v>
      </c>
      <c r="AA442" s="302" t="e">
        <f>+Y442</f>
        <v>#N/A</v>
      </c>
    </row>
    <row r="443" spans="1:27" customFormat="1" ht="15" hidden="1" customHeight="1">
      <c r="A443" s="32">
        <v>1124</v>
      </c>
      <c r="B443" s="396"/>
      <c r="C443" s="247" t="str">
        <f>+VLOOKUP(A443,bd_lista!$A$3:$C$590,3,FALSE)</f>
        <v>Gobierno Autónomo Municipal de Culpina</v>
      </c>
      <c r="D443" s="394"/>
      <c r="E443" s="244" t="s">
        <v>1309</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9"/>
        <v>0</v>
      </c>
      <c r="S443" s="250">
        <f ca="1">+R442+R443</f>
        <v>0</v>
      </c>
      <c r="T443" s="243">
        <f ca="1">+S443</f>
        <v>0</v>
      </c>
      <c r="U443" s="242">
        <f t="shared" si="20"/>
        <v>2</v>
      </c>
      <c r="V443" s="343" t="str">
        <f>+VLOOKUP(A443,bd_lista!$A$3:$E$590,5,FALSE)</f>
        <v>Gobiernos Autonomos Municipales</v>
      </c>
      <c r="W443" s="391"/>
      <c r="X443" s="242">
        <f>+VLOOKUP(A443,[3]Sheet1!$A$13:$D$744,4,FALSE)</f>
        <v>0</v>
      </c>
      <c r="Y443" s="242" t="e">
        <f>+VLOOKUP(X443,bd_lista!$A$3:$C$590,3,FALSE)</f>
        <v>#N/A</v>
      </c>
      <c r="Z443" s="299"/>
      <c r="AA443" s="300"/>
    </row>
    <row r="444" spans="1:27" customFormat="1" ht="15" hidden="1" customHeight="1">
      <c r="A444" s="32">
        <v>1125</v>
      </c>
      <c r="B444" s="395">
        <f>+A444</f>
        <v>1125</v>
      </c>
      <c r="C444" s="247" t="str">
        <f>+VLOOKUP(A444,bd_lista!$A$3:$C$590,3,FALSE)</f>
        <v>Gobierno Autónomo Municipal de Las Carreras</v>
      </c>
      <c r="D444" s="393" t="str">
        <f>+C444</f>
        <v>Gobierno Autónomo Municipal de Las Carreras</v>
      </c>
      <c r="E444" s="242" t="s">
        <v>1308</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9"/>
        <v>0</v>
      </c>
      <c r="S444" s="250"/>
      <c r="T444" s="243">
        <f ca="1">+T445</f>
        <v>0</v>
      </c>
      <c r="U444" s="242">
        <f t="shared" si="20"/>
        <v>1</v>
      </c>
      <c r="V444" s="343" t="str">
        <f>+VLOOKUP(A444,bd_lista!$A$3:$E$590,5,FALSE)</f>
        <v>Gobiernos Autonomos Municipales</v>
      </c>
      <c r="W444" s="390" t="str">
        <f>+V444</f>
        <v>Gobiernos Autonomos Municipales</v>
      </c>
      <c r="X444" s="242">
        <f>+VLOOKUP(A444,[3]Sheet1!$A$13:$D$744,4,FALSE)</f>
        <v>0</v>
      </c>
      <c r="Y444" s="242" t="e">
        <f>+VLOOKUP(X444,bd_lista!$A$3:$C$590,3,FALSE)</f>
        <v>#N/A</v>
      </c>
      <c r="Z444" s="301">
        <f>+X444</f>
        <v>0</v>
      </c>
      <c r="AA444" s="302" t="e">
        <f>+Y444</f>
        <v>#N/A</v>
      </c>
    </row>
    <row r="445" spans="1:27" customFormat="1" ht="15" hidden="1" customHeight="1">
      <c r="A445" s="32">
        <v>1125</v>
      </c>
      <c r="B445" s="396"/>
      <c r="C445" s="247" t="str">
        <f>+VLOOKUP(A445,bd_lista!$A$3:$C$590,3,FALSE)</f>
        <v>Gobierno Autónomo Municipal de Las Carreras</v>
      </c>
      <c r="D445" s="394"/>
      <c r="E445" s="244" t="s">
        <v>1309</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9"/>
        <v>0</v>
      </c>
      <c r="S445" s="250">
        <f ca="1">+R444+R445</f>
        <v>0</v>
      </c>
      <c r="T445" s="243">
        <f ca="1">+S445</f>
        <v>0</v>
      </c>
      <c r="U445" s="242">
        <f t="shared" si="20"/>
        <v>2</v>
      </c>
      <c r="V445" s="343" t="str">
        <f>+VLOOKUP(A445,bd_lista!$A$3:$E$590,5,FALSE)</f>
        <v>Gobiernos Autonomos Municipales</v>
      </c>
      <c r="W445" s="391"/>
      <c r="X445" s="242">
        <f>+VLOOKUP(A445,[3]Sheet1!$A$13:$D$744,4,FALSE)</f>
        <v>0</v>
      </c>
      <c r="Y445" s="242" t="e">
        <f>+VLOOKUP(X445,bd_lista!$A$3:$C$590,3,FALSE)</f>
        <v>#N/A</v>
      </c>
      <c r="Z445" s="299"/>
      <c r="AA445" s="300"/>
    </row>
    <row r="446" spans="1:27" customFormat="1" ht="15" hidden="1" customHeight="1">
      <c r="A446" s="32">
        <v>1126</v>
      </c>
      <c r="B446" s="395">
        <f>+A446</f>
        <v>1126</v>
      </c>
      <c r="C446" s="247" t="str">
        <f>+VLOOKUP(A446,bd_lista!$A$3:$C$590,3,FALSE)</f>
        <v>Gobierno Autónomo Municipal de Villa Vaca Guzmán</v>
      </c>
      <c r="D446" s="393" t="str">
        <f>+C446</f>
        <v>Gobierno Autónomo Municipal de Villa Vaca Guzmán</v>
      </c>
      <c r="E446" s="242" t="s">
        <v>1308</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9"/>
        <v>0</v>
      </c>
      <c r="S446" s="250"/>
      <c r="T446" s="243">
        <f ca="1">+T447</f>
        <v>0</v>
      </c>
      <c r="U446" s="242">
        <f t="shared" si="20"/>
        <v>1</v>
      </c>
      <c r="V446" s="343" t="str">
        <f>+VLOOKUP(A446,bd_lista!$A$3:$E$590,5,FALSE)</f>
        <v>Gobiernos Autonomos Municipales</v>
      </c>
      <c r="W446" s="390" t="str">
        <f>+V446</f>
        <v>Gobiernos Autonomos Municipales</v>
      </c>
      <c r="X446" s="242">
        <f>+VLOOKUP(A446,[3]Sheet1!$A$13:$D$744,4,FALSE)</f>
        <v>0</v>
      </c>
      <c r="Y446" s="242" t="e">
        <f>+VLOOKUP(X446,bd_lista!$A$3:$C$590,3,FALSE)</f>
        <v>#N/A</v>
      </c>
      <c r="Z446" s="301">
        <f>+X446</f>
        <v>0</v>
      </c>
      <c r="AA446" s="302" t="e">
        <f>+Y446</f>
        <v>#N/A</v>
      </c>
    </row>
    <row r="447" spans="1:27" customFormat="1" ht="15" hidden="1" customHeight="1">
      <c r="A447" s="32">
        <v>1126</v>
      </c>
      <c r="B447" s="396"/>
      <c r="C447" s="247" t="str">
        <f>+VLOOKUP(A447,bd_lista!$A$3:$C$590,3,FALSE)</f>
        <v>Gobierno Autónomo Municipal de Villa Vaca Guzmán</v>
      </c>
      <c r="D447" s="394"/>
      <c r="E447" s="244" t="s">
        <v>1309</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9"/>
        <v>0</v>
      </c>
      <c r="S447" s="250">
        <f ca="1">+R446+R447</f>
        <v>0</v>
      </c>
      <c r="T447" s="243">
        <f ca="1">+S447</f>
        <v>0</v>
      </c>
      <c r="U447" s="242">
        <f t="shared" si="20"/>
        <v>2</v>
      </c>
      <c r="V447" s="343" t="str">
        <f>+VLOOKUP(A447,bd_lista!$A$3:$E$590,5,FALSE)</f>
        <v>Gobiernos Autonomos Municipales</v>
      </c>
      <c r="W447" s="391"/>
      <c r="X447" s="242">
        <f>+VLOOKUP(A447,[3]Sheet1!$A$13:$D$744,4,FALSE)</f>
        <v>0</v>
      </c>
      <c r="Y447" s="242" t="e">
        <f>+VLOOKUP(X447,bd_lista!$A$3:$C$590,3,FALSE)</f>
        <v>#N/A</v>
      </c>
      <c r="Z447" s="299"/>
      <c r="AA447" s="300"/>
    </row>
    <row r="448" spans="1:27" customFormat="1" ht="15" hidden="1" customHeight="1">
      <c r="A448" s="32">
        <v>1127</v>
      </c>
      <c r="B448" s="395">
        <f>+A448</f>
        <v>1127</v>
      </c>
      <c r="C448" s="247" t="str">
        <f>+VLOOKUP(A448,bd_lista!$A$3:$C$590,3,FALSE)</f>
        <v>Gobierno Autónomo Municipal de Villa de Huacaya</v>
      </c>
      <c r="D448" s="393" t="str">
        <f>+C448</f>
        <v>Gobierno Autónomo Municipal de Villa de Huacaya</v>
      </c>
      <c r="E448" s="242" t="s">
        <v>1308</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9"/>
        <v>0</v>
      </c>
      <c r="S448" s="250"/>
      <c r="T448" s="243">
        <f ca="1">+T449</f>
        <v>0</v>
      </c>
      <c r="U448" s="242">
        <f t="shared" si="20"/>
        <v>1</v>
      </c>
      <c r="V448" s="343" t="str">
        <f>+VLOOKUP(A448,bd_lista!$A$3:$E$590,5,FALSE)</f>
        <v>Gobiernos Autonomos Municipales</v>
      </c>
      <c r="W448" s="390" t="str">
        <f>+V448</f>
        <v>Gobiernos Autonomos Municipales</v>
      </c>
      <c r="X448" s="242">
        <f>+VLOOKUP(A448,[3]Sheet1!$A$13:$D$744,4,FALSE)</f>
        <v>0</v>
      </c>
      <c r="Y448" s="242" t="e">
        <f>+VLOOKUP(X448,bd_lista!$A$3:$C$590,3,FALSE)</f>
        <v>#N/A</v>
      </c>
      <c r="Z448" s="301">
        <f>+X448</f>
        <v>0</v>
      </c>
      <c r="AA448" s="302" t="e">
        <f>+Y448</f>
        <v>#N/A</v>
      </c>
    </row>
    <row r="449" spans="1:27" customFormat="1" ht="15" hidden="1" customHeight="1">
      <c r="A449" s="32">
        <v>1127</v>
      </c>
      <c r="B449" s="396"/>
      <c r="C449" s="247" t="str">
        <f>+VLOOKUP(A449,bd_lista!$A$3:$C$590,3,FALSE)</f>
        <v>Gobierno Autónomo Municipal de Villa de Huacaya</v>
      </c>
      <c r="D449" s="394"/>
      <c r="E449" s="244" t="s">
        <v>1309</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9"/>
        <v>0</v>
      </c>
      <c r="S449" s="250">
        <f ca="1">+R448+R449</f>
        <v>0</v>
      </c>
      <c r="T449" s="243">
        <f ca="1">+S449</f>
        <v>0</v>
      </c>
      <c r="U449" s="242">
        <f t="shared" si="20"/>
        <v>2</v>
      </c>
      <c r="V449" s="343" t="str">
        <f>+VLOOKUP(A449,bd_lista!$A$3:$E$590,5,FALSE)</f>
        <v>Gobiernos Autonomos Municipales</v>
      </c>
      <c r="W449" s="391"/>
      <c r="X449" s="242">
        <f>+VLOOKUP(A449,[3]Sheet1!$A$13:$D$744,4,FALSE)</f>
        <v>0</v>
      </c>
      <c r="Y449" s="242" t="e">
        <f>+VLOOKUP(X449,bd_lista!$A$3:$C$590,3,FALSE)</f>
        <v>#N/A</v>
      </c>
      <c r="Z449" s="299"/>
      <c r="AA449" s="300"/>
    </row>
    <row r="450" spans="1:27" customFormat="1" ht="15" hidden="1" customHeight="1">
      <c r="A450" s="32">
        <v>1128</v>
      </c>
      <c r="B450" s="395">
        <f>+A450</f>
        <v>1128</v>
      </c>
      <c r="C450" s="247" t="str">
        <f>+VLOOKUP(A450,bd_lista!$A$3:$C$590,3,FALSE)</f>
        <v>Gobierno Autónomo Municipal de Machareti</v>
      </c>
      <c r="D450" s="393" t="str">
        <f>+C450</f>
        <v>Gobierno Autónomo Municipal de Machareti</v>
      </c>
      <c r="E450" s="242" t="s">
        <v>1308</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9"/>
        <v>0</v>
      </c>
      <c r="S450" s="250"/>
      <c r="T450" s="243">
        <f ca="1">+T451</f>
        <v>0</v>
      </c>
      <c r="U450" s="242">
        <f t="shared" si="20"/>
        <v>1</v>
      </c>
      <c r="V450" s="343" t="str">
        <f>+VLOOKUP(A450,bd_lista!$A$3:$E$590,5,FALSE)</f>
        <v>Gobiernos Autonomos Municipales</v>
      </c>
      <c r="W450" s="390" t="str">
        <f>+V450</f>
        <v>Gobiernos Autonomos Municipales</v>
      </c>
      <c r="X450" s="242">
        <f>+VLOOKUP(A450,[3]Sheet1!$A$13:$D$744,4,FALSE)</f>
        <v>0</v>
      </c>
      <c r="Y450" s="242" t="e">
        <f>+VLOOKUP(X450,bd_lista!$A$3:$C$590,3,FALSE)</f>
        <v>#N/A</v>
      </c>
      <c r="Z450" s="301">
        <f>+X450</f>
        <v>0</v>
      </c>
      <c r="AA450" s="302" t="e">
        <f>+Y450</f>
        <v>#N/A</v>
      </c>
    </row>
    <row r="451" spans="1:27" customFormat="1" ht="15" hidden="1" customHeight="1">
      <c r="A451" s="32">
        <v>1128</v>
      </c>
      <c r="B451" s="396"/>
      <c r="C451" s="247" t="str">
        <f>+VLOOKUP(A451,bd_lista!$A$3:$C$590,3,FALSE)</f>
        <v>Gobierno Autónomo Municipal de Machareti</v>
      </c>
      <c r="D451" s="394"/>
      <c r="E451" s="244" t="s">
        <v>1309</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9"/>
        <v>0</v>
      </c>
      <c r="S451" s="250">
        <f ca="1">+R450+R451</f>
        <v>0</v>
      </c>
      <c r="T451" s="243">
        <f ca="1">+S451</f>
        <v>0</v>
      </c>
      <c r="U451" s="242">
        <f t="shared" si="20"/>
        <v>2</v>
      </c>
      <c r="V451" s="343" t="str">
        <f>+VLOOKUP(A451,bd_lista!$A$3:$E$590,5,FALSE)</f>
        <v>Gobiernos Autonomos Municipales</v>
      </c>
      <c r="W451" s="391"/>
      <c r="X451" s="242">
        <f>+VLOOKUP(A451,[3]Sheet1!$A$13:$D$744,4,FALSE)</f>
        <v>0</v>
      </c>
      <c r="Y451" s="242" t="e">
        <f>+VLOOKUP(X451,bd_lista!$A$3:$C$590,3,FALSE)</f>
        <v>#N/A</v>
      </c>
      <c r="Z451" s="299"/>
      <c r="AA451" s="300"/>
    </row>
    <row r="452" spans="1:27" customFormat="1" ht="27" hidden="1" customHeight="1">
      <c r="A452" s="32">
        <v>1129</v>
      </c>
      <c r="B452" s="395">
        <f>+A452</f>
        <v>1129</v>
      </c>
      <c r="C452" s="247" t="str">
        <f>+VLOOKUP(A452,bd_lista!$A$3:$C$590,3,FALSE)</f>
        <v>Gobierno Autónomo Municipal de Villa Charcas</v>
      </c>
      <c r="D452" s="393" t="str">
        <f>+C452</f>
        <v>Gobierno Autónomo Municipal de Villa Charcas</v>
      </c>
      <c r="E452" s="242" t="s">
        <v>1308</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9"/>
        <v>0</v>
      </c>
      <c r="S452" s="250"/>
      <c r="T452" s="243">
        <f ca="1">+T453</f>
        <v>0</v>
      </c>
      <c r="U452" s="242">
        <f t="shared" si="20"/>
        <v>1</v>
      </c>
      <c r="V452" s="343" t="str">
        <f>+VLOOKUP(A452,bd_lista!$A$3:$E$590,5,FALSE)</f>
        <v>Gobiernos Autonomos Municipales</v>
      </c>
      <c r="W452" s="390" t="str">
        <f>+V452</f>
        <v>Gobiernos Autonomos Municipales</v>
      </c>
      <c r="X452" s="242">
        <f>+VLOOKUP(A452,[3]Sheet1!$A$13:$D$744,4,FALSE)</f>
        <v>0</v>
      </c>
      <c r="Y452" s="242" t="e">
        <f>+VLOOKUP(X452,bd_lista!$A$3:$C$590,3,FALSE)</f>
        <v>#N/A</v>
      </c>
      <c r="Z452" s="301">
        <f>+X452</f>
        <v>0</v>
      </c>
      <c r="AA452" s="302" t="e">
        <f>+Y452</f>
        <v>#N/A</v>
      </c>
    </row>
    <row r="453" spans="1:27" customFormat="1" ht="27" hidden="1" customHeight="1">
      <c r="A453" s="32">
        <v>1129</v>
      </c>
      <c r="B453" s="396"/>
      <c r="C453" s="247" t="str">
        <f>+VLOOKUP(A453,bd_lista!$A$3:$C$590,3,FALSE)</f>
        <v>Gobierno Autónomo Municipal de Villa Charcas</v>
      </c>
      <c r="D453" s="394"/>
      <c r="E453" s="244" t="s">
        <v>1309</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9"/>
        <v>0</v>
      </c>
      <c r="S453" s="250">
        <f ca="1">+R452+R453</f>
        <v>0</v>
      </c>
      <c r="T453" s="243">
        <f ca="1">+S453</f>
        <v>0</v>
      </c>
      <c r="U453" s="242">
        <f t="shared" si="20"/>
        <v>2</v>
      </c>
      <c r="V453" s="343" t="str">
        <f>+VLOOKUP(A453,bd_lista!$A$3:$E$590,5,FALSE)</f>
        <v>Gobiernos Autonomos Municipales</v>
      </c>
      <c r="W453" s="391"/>
      <c r="X453" s="242">
        <f>+VLOOKUP(A453,[3]Sheet1!$A$13:$D$744,4,FALSE)</f>
        <v>0</v>
      </c>
      <c r="Y453" s="242" t="e">
        <f>+VLOOKUP(X453,bd_lista!$A$3:$C$590,3,FALSE)</f>
        <v>#N/A</v>
      </c>
      <c r="Z453" s="299"/>
      <c r="AA453" s="300"/>
    </row>
    <row r="454" spans="1:27" customFormat="1" ht="27" hidden="1" customHeight="1">
      <c r="A454" s="32">
        <v>1202</v>
      </c>
      <c r="B454" s="395">
        <f>+A454</f>
        <v>1202</v>
      </c>
      <c r="C454" s="247" t="str">
        <f>+VLOOKUP(A454,bd_lista!$A$3:$C$590,3,FALSE)</f>
        <v>Gobierno Autónomo Municipal de Palca</v>
      </c>
      <c r="D454" s="393" t="str">
        <f>+C454</f>
        <v>Gobierno Autónomo Municipal de Palca</v>
      </c>
      <c r="E454" s="242" t="s">
        <v>1308</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ca="1" si="19"/>
        <v>0</v>
      </c>
      <c r="S454" s="250"/>
      <c r="T454" s="243">
        <f ca="1">+T455</f>
        <v>0</v>
      </c>
      <c r="U454" s="242">
        <f t="shared" si="20"/>
        <v>1</v>
      </c>
      <c r="V454" s="343" t="str">
        <f>+VLOOKUP(A454,bd_lista!$A$3:$E$590,5,FALSE)</f>
        <v>Gobiernos Autonomos Municipales</v>
      </c>
      <c r="W454" s="390" t="str">
        <f>+V454</f>
        <v>Gobiernos Autonomos Municipales</v>
      </c>
      <c r="X454" s="242">
        <f>+VLOOKUP(A454,[3]Sheet1!$A$13:$D$744,4,FALSE)</f>
        <v>0</v>
      </c>
      <c r="Y454" s="242" t="e">
        <f>+VLOOKUP(X454,bd_lista!$A$3:$C$590,3,FALSE)</f>
        <v>#N/A</v>
      </c>
      <c r="Z454" s="301">
        <f>+X454</f>
        <v>0</v>
      </c>
      <c r="AA454" s="302" t="e">
        <f>+Y454</f>
        <v>#N/A</v>
      </c>
    </row>
    <row r="455" spans="1:27" customFormat="1" ht="27" hidden="1" customHeight="1">
      <c r="A455" s="32">
        <v>1202</v>
      </c>
      <c r="B455" s="396"/>
      <c r="C455" s="247" t="str">
        <f>+VLOOKUP(A455,bd_lista!$A$3:$C$590,3,FALSE)</f>
        <v>Gobierno Autónomo Municipal de Palca</v>
      </c>
      <c r="D455" s="394"/>
      <c r="E455" s="244" t="s">
        <v>1309</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9"/>
        <v>0</v>
      </c>
      <c r="S455" s="250">
        <f ca="1">+R454+R455</f>
        <v>0</v>
      </c>
      <c r="T455" s="243">
        <f ca="1">+S455</f>
        <v>0</v>
      </c>
      <c r="U455" s="242">
        <f t="shared" si="20"/>
        <v>2</v>
      </c>
      <c r="V455" s="343" t="str">
        <f>+VLOOKUP(A455,bd_lista!$A$3:$E$590,5,FALSE)</f>
        <v>Gobiernos Autonomos Municipales</v>
      </c>
      <c r="W455" s="391"/>
      <c r="X455" s="242">
        <f>+VLOOKUP(A455,[3]Sheet1!$A$13:$D$744,4,FALSE)</f>
        <v>0</v>
      </c>
      <c r="Y455" s="242" t="e">
        <f>+VLOOKUP(X455,bd_lista!$A$3:$C$590,3,FALSE)</f>
        <v>#N/A</v>
      </c>
      <c r="Z455" s="299"/>
      <c r="AA455" s="300"/>
    </row>
    <row r="456" spans="1:27" customFormat="1" ht="15" hidden="1" customHeight="1">
      <c r="A456" s="32">
        <v>1203</v>
      </c>
      <c r="B456" s="395">
        <f>+A456</f>
        <v>1203</v>
      </c>
      <c r="C456" s="247" t="str">
        <f>+VLOOKUP(A456,bd_lista!$A$3:$C$590,3,FALSE)</f>
        <v>Gobierno Autónomo Municipal de Mecapaca</v>
      </c>
      <c r="D456" s="393" t="str">
        <f>+C456</f>
        <v>Gobierno Autónomo Municipal de Mecapaca</v>
      </c>
      <c r="E456" s="242" t="s">
        <v>1308</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9"/>
        <v>0</v>
      </c>
      <c r="S456" s="250"/>
      <c r="T456" s="243">
        <f ca="1">+T457</f>
        <v>0</v>
      </c>
      <c r="U456" s="242">
        <f t="shared" si="20"/>
        <v>1</v>
      </c>
      <c r="V456" s="343" t="str">
        <f>+VLOOKUP(A456,bd_lista!$A$3:$E$590,5,FALSE)</f>
        <v>Gobiernos Autonomos Municipales</v>
      </c>
      <c r="W456" s="390" t="str">
        <f>+V456</f>
        <v>Gobiernos Autonomos Municipales</v>
      </c>
      <c r="X456" s="242">
        <f>+VLOOKUP(A456,[3]Sheet1!$A$13:$D$744,4,FALSE)</f>
        <v>0</v>
      </c>
      <c r="Y456" s="242" t="e">
        <f>+VLOOKUP(X456,bd_lista!$A$3:$C$590,3,FALSE)</f>
        <v>#N/A</v>
      </c>
      <c r="Z456" s="301">
        <f>+X456</f>
        <v>0</v>
      </c>
      <c r="AA456" s="302" t="e">
        <f>+Y456</f>
        <v>#N/A</v>
      </c>
    </row>
    <row r="457" spans="1:27" customFormat="1" ht="15" hidden="1" customHeight="1">
      <c r="A457" s="32">
        <v>1203</v>
      </c>
      <c r="B457" s="396"/>
      <c r="C457" s="247" t="str">
        <f>+VLOOKUP(A457,bd_lista!$A$3:$C$590,3,FALSE)</f>
        <v>Gobierno Autónomo Municipal de Mecapaca</v>
      </c>
      <c r="D457" s="394"/>
      <c r="E457" s="244" t="s">
        <v>1309</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9"/>
        <v>0</v>
      </c>
      <c r="S457" s="250">
        <f ca="1">+R456+R457</f>
        <v>0</v>
      </c>
      <c r="T457" s="243">
        <f ca="1">+S457</f>
        <v>0</v>
      </c>
      <c r="U457" s="242">
        <f t="shared" si="20"/>
        <v>2</v>
      </c>
      <c r="V457" s="343" t="str">
        <f>+VLOOKUP(A457,bd_lista!$A$3:$E$590,5,FALSE)</f>
        <v>Gobiernos Autonomos Municipales</v>
      </c>
      <c r="W457" s="391"/>
      <c r="X457" s="242">
        <f>+VLOOKUP(A457,[3]Sheet1!$A$13:$D$744,4,FALSE)</f>
        <v>0</v>
      </c>
      <c r="Y457" s="242" t="e">
        <f>+VLOOKUP(X457,bd_lista!$A$3:$C$590,3,FALSE)</f>
        <v>#N/A</v>
      </c>
      <c r="Z457" s="299"/>
      <c r="AA457" s="300"/>
    </row>
    <row r="458" spans="1:27" customFormat="1" ht="15" hidden="1" customHeight="1">
      <c r="A458" s="32">
        <v>1204</v>
      </c>
      <c r="B458" s="395">
        <f>+A458</f>
        <v>1204</v>
      </c>
      <c r="C458" s="247" t="str">
        <f>+VLOOKUP(A458,bd_lista!$A$3:$C$590,3,FALSE)</f>
        <v>Gobierno Autónomo Municipal de Achocalla</v>
      </c>
      <c r="D458" s="393" t="str">
        <f>+C458</f>
        <v>Gobierno Autónomo Municipal de Achocalla</v>
      </c>
      <c r="E458" s="242" t="s">
        <v>1308</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9"/>
        <v>0</v>
      </c>
      <c r="S458" s="250"/>
      <c r="T458" s="243">
        <f ca="1">+T459</f>
        <v>0</v>
      </c>
      <c r="U458" s="242">
        <f t="shared" si="20"/>
        <v>1</v>
      </c>
      <c r="V458" s="343" t="str">
        <f>+VLOOKUP(A458,bd_lista!$A$3:$E$590,5,FALSE)</f>
        <v>Gobiernos Autonomos Municipales</v>
      </c>
      <c r="W458" s="390" t="str">
        <f>+V458</f>
        <v>Gobiernos Autonomos Municipales</v>
      </c>
      <c r="X458" s="242">
        <f>+VLOOKUP(A458,[3]Sheet1!$A$13:$D$744,4,FALSE)</f>
        <v>0</v>
      </c>
      <c r="Y458" s="242" t="e">
        <f>+VLOOKUP(X458,bd_lista!$A$3:$C$590,3,FALSE)</f>
        <v>#N/A</v>
      </c>
      <c r="Z458" s="301">
        <f>+X458</f>
        <v>0</v>
      </c>
      <c r="AA458" s="302" t="e">
        <f>+Y458</f>
        <v>#N/A</v>
      </c>
    </row>
    <row r="459" spans="1:27" customFormat="1" ht="15" hidden="1" customHeight="1">
      <c r="A459" s="32">
        <v>1204</v>
      </c>
      <c r="B459" s="396"/>
      <c r="C459" s="247" t="str">
        <f>+VLOOKUP(A459,bd_lista!$A$3:$C$590,3,FALSE)</f>
        <v>Gobierno Autónomo Municipal de Achocalla</v>
      </c>
      <c r="D459" s="394"/>
      <c r="E459" s="244" t="s">
        <v>1309</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9"/>
        <v>0</v>
      </c>
      <c r="S459" s="250">
        <f ca="1">+R458+R459</f>
        <v>0</v>
      </c>
      <c r="T459" s="243">
        <f ca="1">+S459</f>
        <v>0</v>
      </c>
      <c r="U459" s="242">
        <f t="shared" si="20"/>
        <v>2</v>
      </c>
      <c r="V459" s="343" t="str">
        <f>+VLOOKUP(A459,bd_lista!$A$3:$E$590,5,FALSE)</f>
        <v>Gobiernos Autonomos Municipales</v>
      </c>
      <c r="W459" s="391"/>
      <c r="X459" s="242">
        <f>+VLOOKUP(A459,[3]Sheet1!$A$13:$D$744,4,FALSE)</f>
        <v>0</v>
      </c>
      <c r="Y459" s="242" t="e">
        <f>+VLOOKUP(X459,bd_lista!$A$3:$C$590,3,FALSE)</f>
        <v>#N/A</v>
      </c>
      <c r="Z459" s="299"/>
      <c r="AA459" s="300"/>
    </row>
    <row r="460" spans="1:27" customFormat="1" ht="15" hidden="1" customHeight="1">
      <c r="A460" s="32">
        <v>1205</v>
      </c>
      <c r="B460" s="395">
        <f>+A460</f>
        <v>1205</v>
      </c>
      <c r="C460" s="247" t="str">
        <f>+VLOOKUP(A460,bd_lista!$A$3:$C$590,3,FALSE)</f>
        <v>Gobierno Autónomo Municipal de El Alto de La Paz</v>
      </c>
      <c r="D460" s="393" t="str">
        <f>+C460</f>
        <v>Gobierno Autónomo Municipal de El Alto de La Paz</v>
      </c>
      <c r="E460" s="242" t="s">
        <v>1308</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9"/>
        <v>0</v>
      </c>
      <c r="S460" s="250"/>
      <c r="T460" s="243">
        <f ca="1">+T461</f>
        <v>0</v>
      </c>
      <c r="U460" s="242">
        <f t="shared" si="20"/>
        <v>1</v>
      </c>
      <c r="V460" s="343" t="str">
        <f>+VLOOKUP(A460,bd_lista!$A$3:$E$590,5,FALSE)</f>
        <v>Gobiernos Autonomos Municipales</v>
      </c>
      <c r="W460" s="390" t="str">
        <f>+V460</f>
        <v>Gobiernos Autonomos Municipales</v>
      </c>
      <c r="X460" s="242">
        <f>+VLOOKUP(A460,[3]Sheet1!$A$13:$D$744,4,FALSE)</f>
        <v>0</v>
      </c>
      <c r="Y460" s="242" t="e">
        <f>+VLOOKUP(X460,bd_lista!$A$3:$C$590,3,FALSE)</f>
        <v>#N/A</v>
      </c>
      <c r="Z460" s="301">
        <f>+X460</f>
        <v>0</v>
      </c>
      <c r="AA460" s="302" t="e">
        <f>+Y460</f>
        <v>#N/A</v>
      </c>
    </row>
    <row r="461" spans="1:27" customFormat="1" ht="15" hidden="1" customHeight="1">
      <c r="A461" s="32">
        <v>1205</v>
      </c>
      <c r="B461" s="396"/>
      <c r="C461" s="247" t="str">
        <f>+VLOOKUP(A461,bd_lista!$A$3:$C$590,3,FALSE)</f>
        <v>Gobierno Autónomo Municipal de El Alto de La Paz</v>
      </c>
      <c r="D461" s="394"/>
      <c r="E461" s="244" t="s">
        <v>1309</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9"/>
        <v>0</v>
      </c>
      <c r="S461" s="250">
        <f ca="1">+R460+R461</f>
        <v>0</v>
      </c>
      <c r="T461" s="243">
        <f ca="1">+S461</f>
        <v>0</v>
      </c>
      <c r="U461" s="242">
        <f t="shared" si="20"/>
        <v>2</v>
      </c>
      <c r="V461" s="343" t="str">
        <f>+VLOOKUP(A461,bd_lista!$A$3:$E$590,5,FALSE)</f>
        <v>Gobiernos Autonomos Municipales</v>
      </c>
      <c r="W461" s="391"/>
      <c r="X461" s="242">
        <f>+VLOOKUP(A461,[3]Sheet1!$A$13:$D$744,4,FALSE)</f>
        <v>0</v>
      </c>
      <c r="Y461" s="242" t="e">
        <f>+VLOOKUP(X461,bd_lista!$A$3:$C$590,3,FALSE)</f>
        <v>#N/A</v>
      </c>
      <c r="Z461" s="299"/>
      <c r="AA461" s="300"/>
    </row>
    <row r="462" spans="1:27" customFormat="1" ht="15" hidden="1" customHeight="1">
      <c r="A462" s="32">
        <v>1206</v>
      </c>
      <c r="B462" s="395">
        <f>+A462</f>
        <v>1206</v>
      </c>
      <c r="C462" s="247" t="str">
        <f>+VLOOKUP(A462,bd_lista!$A$3:$C$590,3,FALSE)</f>
        <v>Gobierno Autónomo Municipal de Viacha</v>
      </c>
      <c r="D462" s="393" t="str">
        <f>+C462</f>
        <v>Gobierno Autónomo Municipal de Viacha</v>
      </c>
      <c r="E462" s="242" t="s">
        <v>1308</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9"/>
        <v>0</v>
      </c>
      <c r="S462" s="250"/>
      <c r="T462" s="243">
        <f ca="1">+T463</f>
        <v>0</v>
      </c>
      <c r="U462" s="242">
        <f t="shared" si="20"/>
        <v>1</v>
      </c>
      <c r="V462" s="343" t="str">
        <f>+VLOOKUP(A462,bd_lista!$A$3:$E$590,5,FALSE)</f>
        <v>Gobiernos Autonomos Municipales</v>
      </c>
      <c r="W462" s="390" t="str">
        <f>+V462</f>
        <v>Gobiernos Autonomos Municipales</v>
      </c>
      <c r="X462" s="242">
        <f>+VLOOKUP(A462,[3]Sheet1!$A$13:$D$744,4,FALSE)</f>
        <v>0</v>
      </c>
      <c r="Y462" s="242" t="e">
        <f>+VLOOKUP(X462,bd_lista!$A$3:$C$590,3,FALSE)</f>
        <v>#N/A</v>
      </c>
      <c r="Z462" s="301">
        <f>+X462</f>
        <v>0</v>
      </c>
      <c r="AA462" s="302" t="e">
        <f>+Y462</f>
        <v>#N/A</v>
      </c>
    </row>
    <row r="463" spans="1:27" customFormat="1" ht="15" hidden="1" customHeight="1">
      <c r="A463" s="32">
        <v>1206</v>
      </c>
      <c r="B463" s="396"/>
      <c r="C463" s="247" t="str">
        <f>+VLOOKUP(A463,bd_lista!$A$3:$C$590,3,FALSE)</f>
        <v>Gobierno Autónomo Municipal de Viacha</v>
      </c>
      <c r="D463" s="394"/>
      <c r="E463" s="244" t="s">
        <v>1309</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9"/>
        <v>0</v>
      </c>
      <c r="S463" s="250">
        <f ca="1">+R462+R463</f>
        <v>0</v>
      </c>
      <c r="T463" s="243">
        <f ca="1">+S463</f>
        <v>0</v>
      </c>
      <c r="U463" s="242">
        <f t="shared" si="20"/>
        <v>2</v>
      </c>
      <c r="V463" s="343" t="str">
        <f>+VLOOKUP(A463,bd_lista!$A$3:$E$590,5,FALSE)</f>
        <v>Gobiernos Autonomos Municipales</v>
      </c>
      <c r="W463" s="391"/>
      <c r="X463" s="242">
        <f>+VLOOKUP(A463,[3]Sheet1!$A$13:$D$744,4,FALSE)</f>
        <v>0</v>
      </c>
      <c r="Y463" s="242" t="e">
        <f>+VLOOKUP(X463,bd_lista!$A$3:$C$590,3,FALSE)</f>
        <v>#N/A</v>
      </c>
      <c r="Z463" s="299"/>
      <c r="AA463" s="300"/>
    </row>
    <row r="464" spans="1:27" customFormat="1" ht="15" hidden="1" customHeight="1">
      <c r="A464" s="32">
        <v>1207</v>
      </c>
      <c r="B464" s="395">
        <f>+A464</f>
        <v>1207</v>
      </c>
      <c r="C464" s="247" t="str">
        <f>+VLOOKUP(A464,bd_lista!$A$3:$C$590,3,FALSE)</f>
        <v>Gobierno Autónomo Municipal de Guaqui</v>
      </c>
      <c r="D464" s="393" t="str">
        <f>+C464</f>
        <v>Gobierno Autónomo Municipal de Guaqui</v>
      </c>
      <c r="E464" s="242" t="s">
        <v>1308</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9"/>
        <v>0</v>
      </c>
      <c r="S464" s="250"/>
      <c r="T464" s="243">
        <f ca="1">+T465</f>
        <v>0</v>
      </c>
      <c r="U464" s="242">
        <f t="shared" si="20"/>
        <v>1</v>
      </c>
      <c r="V464" s="343" t="str">
        <f>+VLOOKUP(A464,bd_lista!$A$3:$E$590,5,FALSE)</f>
        <v>Gobiernos Autonomos Municipales</v>
      </c>
      <c r="W464" s="390" t="str">
        <f>+V464</f>
        <v>Gobiernos Autonomos Municipales</v>
      </c>
      <c r="X464" s="242">
        <f>+VLOOKUP(A464,[3]Sheet1!$A$13:$D$744,4,FALSE)</f>
        <v>0</v>
      </c>
      <c r="Y464" s="242" t="e">
        <f>+VLOOKUP(X464,bd_lista!$A$3:$C$590,3,FALSE)</f>
        <v>#N/A</v>
      </c>
      <c r="Z464" s="301">
        <f>+X464</f>
        <v>0</v>
      </c>
      <c r="AA464" s="302" t="e">
        <f>+Y464</f>
        <v>#N/A</v>
      </c>
    </row>
    <row r="465" spans="1:27" customFormat="1" ht="15" hidden="1" customHeight="1">
      <c r="A465" s="32">
        <v>1207</v>
      </c>
      <c r="B465" s="396"/>
      <c r="C465" s="247" t="str">
        <f>+VLOOKUP(A465,bd_lista!$A$3:$C$590,3,FALSE)</f>
        <v>Gobierno Autónomo Municipal de Guaqui</v>
      </c>
      <c r="D465" s="394"/>
      <c r="E465" s="244" t="s">
        <v>1309</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9"/>
        <v>0</v>
      </c>
      <c r="S465" s="250">
        <f ca="1">+R464+R465</f>
        <v>0</v>
      </c>
      <c r="T465" s="243">
        <f ca="1">+S465</f>
        <v>0</v>
      </c>
      <c r="U465" s="242">
        <f t="shared" si="20"/>
        <v>2</v>
      </c>
      <c r="V465" s="343" t="str">
        <f>+VLOOKUP(A465,bd_lista!$A$3:$E$590,5,FALSE)</f>
        <v>Gobiernos Autonomos Municipales</v>
      </c>
      <c r="W465" s="391"/>
      <c r="X465" s="242">
        <f>+VLOOKUP(A465,[3]Sheet1!$A$13:$D$744,4,FALSE)</f>
        <v>0</v>
      </c>
      <c r="Y465" s="242" t="e">
        <f>+VLOOKUP(X465,bd_lista!$A$3:$C$590,3,FALSE)</f>
        <v>#N/A</v>
      </c>
      <c r="Z465" s="299"/>
      <c r="AA465" s="300"/>
    </row>
    <row r="466" spans="1:27" customFormat="1" ht="15" hidden="1" customHeight="1">
      <c r="A466" s="32">
        <v>1208</v>
      </c>
      <c r="B466" s="395">
        <f>+A466</f>
        <v>1208</v>
      </c>
      <c r="C466" s="247" t="str">
        <f>+VLOOKUP(A466,bd_lista!$A$3:$C$590,3,FALSE)</f>
        <v>Gobierno Autónomo Municipal de Tiahuanacu</v>
      </c>
      <c r="D466" s="393" t="str">
        <f>+C466</f>
        <v>Gobierno Autónomo Municipal de Tiahuanacu</v>
      </c>
      <c r="E466" s="242" t="s">
        <v>1308</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9"/>
        <v>0</v>
      </c>
      <c r="S466" s="250"/>
      <c r="T466" s="243">
        <f ca="1">+T467</f>
        <v>0</v>
      </c>
      <c r="U466" s="242">
        <f t="shared" si="20"/>
        <v>1</v>
      </c>
      <c r="V466" s="343" t="str">
        <f>+VLOOKUP(A466,bd_lista!$A$3:$E$590,5,FALSE)</f>
        <v>Gobiernos Autonomos Municipales</v>
      </c>
      <c r="W466" s="390" t="str">
        <f>+V466</f>
        <v>Gobiernos Autonomos Municipales</v>
      </c>
      <c r="X466" s="242">
        <f>+VLOOKUP(A466,[3]Sheet1!$A$13:$D$744,4,FALSE)</f>
        <v>0</v>
      </c>
      <c r="Y466" s="242" t="e">
        <f>+VLOOKUP(X466,bd_lista!$A$3:$C$590,3,FALSE)</f>
        <v>#N/A</v>
      </c>
      <c r="Z466" s="301">
        <f>+X466</f>
        <v>0</v>
      </c>
      <c r="AA466" s="302" t="e">
        <f>+Y466</f>
        <v>#N/A</v>
      </c>
    </row>
    <row r="467" spans="1:27" customFormat="1" ht="15" hidden="1" customHeight="1">
      <c r="A467" s="32">
        <v>1208</v>
      </c>
      <c r="B467" s="396"/>
      <c r="C467" s="247" t="str">
        <f>+VLOOKUP(A467,bd_lista!$A$3:$C$590,3,FALSE)</f>
        <v>Gobierno Autónomo Municipal de Tiahuanacu</v>
      </c>
      <c r="D467" s="394"/>
      <c r="E467" s="244" t="s">
        <v>1309</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9"/>
        <v>0</v>
      </c>
      <c r="S467" s="250">
        <f ca="1">+R466+R467</f>
        <v>0</v>
      </c>
      <c r="T467" s="243">
        <f ca="1">+S467</f>
        <v>0</v>
      </c>
      <c r="U467" s="242">
        <f t="shared" si="20"/>
        <v>2</v>
      </c>
      <c r="V467" s="343" t="str">
        <f>+VLOOKUP(A467,bd_lista!$A$3:$E$590,5,FALSE)</f>
        <v>Gobiernos Autonomos Municipales</v>
      </c>
      <c r="W467" s="391"/>
      <c r="X467" s="242">
        <f>+VLOOKUP(A467,[3]Sheet1!$A$13:$D$744,4,FALSE)</f>
        <v>0</v>
      </c>
      <c r="Y467" s="242" t="e">
        <f>+VLOOKUP(X467,bd_lista!$A$3:$C$590,3,FALSE)</f>
        <v>#N/A</v>
      </c>
      <c r="Z467" s="299"/>
      <c r="AA467" s="300"/>
    </row>
    <row r="468" spans="1:27" customFormat="1" ht="15" hidden="1" customHeight="1">
      <c r="A468" s="32">
        <v>1209</v>
      </c>
      <c r="B468" s="395">
        <f>+A468</f>
        <v>1209</v>
      </c>
      <c r="C468" s="247" t="str">
        <f>+VLOOKUP(A468,bd_lista!$A$3:$C$590,3,FALSE)</f>
        <v>Gobierno Autónomo Municipal de Desaguadero</v>
      </c>
      <c r="D468" s="393" t="str">
        <f>+C468</f>
        <v>Gobierno Autónomo Municipal de Desaguadero</v>
      </c>
      <c r="E468" s="242" t="s">
        <v>1308</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9"/>
        <v>0</v>
      </c>
      <c r="S468" s="250"/>
      <c r="T468" s="243">
        <f ca="1">+T469</f>
        <v>0</v>
      </c>
      <c r="U468" s="242">
        <f t="shared" si="20"/>
        <v>1</v>
      </c>
      <c r="V468" s="343" t="str">
        <f>+VLOOKUP(A468,bd_lista!$A$3:$E$590,5,FALSE)</f>
        <v>Gobiernos Autonomos Municipales</v>
      </c>
      <c r="W468" s="390" t="str">
        <f>+V468</f>
        <v>Gobiernos Autonomos Municipales</v>
      </c>
      <c r="X468" s="242">
        <f>+VLOOKUP(A468,[3]Sheet1!$A$13:$D$744,4,FALSE)</f>
        <v>0</v>
      </c>
      <c r="Y468" s="242" t="e">
        <f>+VLOOKUP(X468,bd_lista!$A$3:$C$590,3,FALSE)</f>
        <v>#N/A</v>
      </c>
      <c r="Z468" s="301">
        <f>+X468</f>
        <v>0</v>
      </c>
      <c r="AA468" s="302" t="e">
        <f>+Y468</f>
        <v>#N/A</v>
      </c>
    </row>
    <row r="469" spans="1:27" customFormat="1" ht="15" hidden="1" customHeight="1">
      <c r="A469" s="32">
        <v>1209</v>
      </c>
      <c r="B469" s="396"/>
      <c r="C469" s="247" t="str">
        <f>+VLOOKUP(A469,bd_lista!$A$3:$C$590,3,FALSE)</f>
        <v>Gobierno Autónomo Municipal de Desaguadero</v>
      </c>
      <c r="D469" s="394"/>
      <c r="E469" s="244" t="s">
        <v>1309</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9"/>
        <v>0</v>
      </c>
      <c r="S469" s="250">
        <f ca="1">+R468+R469</f>
        <v>0</v>
      </c>
      <c r="T469" s="243">
        <f ca="1">+S469</f>
        <v>0</v>
      </c>
      <c r="U469" s="242">
        <f t="shared" si="20"/>
        <v>2</v>
      </c>
      <c r="V469" s="343" t="str">
        <f>+VLOOKUP(A469,bd_lista!$A$3:$E$590,5,FALSE)</f>
        <v>Gobiernos Autonomos Municipales</v>
      </c>
      <c r="W469" s="391"/>
      <c r="X469" s="242">
        <f>+VLOOKUP(A469,[3]Sheet1!$A$13:$D$744,4,FALSE)</f>
        <v>0</v>
      </c>
      <c r="Y469" s="242" t="e">
        <f>+VLOOKUP(X469,bd_lista!$A$3:$C$590,3,FALSE)</f>
        <v>#N/A</v>
      </c>
      <c r="Z469" s="299"/>
      <c r="AA469" s="300"/>
    </row>
    <row r="470" spans="1:27" customFormat="1" ht="15" hidden="1" customHeight="1">
      <c r="A470" s="32">
        <v>1210</v>
      </c>
      <c r="B470" s="395">
        <f>+A470</f>
        <v>1210</v>
      </c>
      <c r="C470" s="247" t="str">
        <f>+VLOOKUP(A470,bd_lista!$A$3:$C$590,3,FALSE)</f>
        <v>Gobierno Autónomo Municipal de Caranavi</v>
      </c>
      <c r="D470" s="393" t="str">
        <f>+C470</f>
        <v>Gobierno Autónomo Municipal de Caranavi</v>
      </c>
      <c r="E470" s="242" t="s">
        <v>1308</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9"/>
        <v>0</v>
      </c>
      <c r="S470" s="250"/>
      <c r="T470" s="243">
        <f ca="1">+T471</f>
        <v>0</v>
      </c>
      <c r="U470" s="242">
        <f t="shared" si="20"/>
        <v>1</v>
      </c>
      <c r="V470" s="343" t="str">
        <f>+VLOOKUP(A470,bd_lista!$A$3:$E$590,5,FALSE)</f>
        <v>Gobiernos Autonomos Municipales</v>
      </c>
      <c r="W470" s="390" t="str">
        <f>+V470</f>
        <v>Gobiernos Autonomos Municipales</v>
      </c>
      <c r="X470" s="242">
        <f>+VLOOKUP(A470,[3]Sheet1!$A$13:$D$744,4,FALSE)</f>
        <v>0</v>
      </c>
      <c r="Y470" s="242" t="e">
        <f>+VLOOKUP(X470,bd_lista!$A$3:$C$590,3,FALSE)</f>
        <v>#N/A</v>
      </c>
      <c r="Z470" s="301">
        <f>+X470</f>
        <v>0</v>
      </c>
      <c r="AA470" s="302" t="e">
        <f>+Y470</f>
        <v>#N/A</v>
      </c>
    </row>
    <row r="471" spans="1:27" customFormat="1" ht="15" hidden="1" customHeight="1">
      <c r="A471" s="32">
        <v>1210</v>
      </c>
      <c r="B471" s="396"/>
      <c r="C471" s="247" t="str">
        <f>+VLOOKUP(A471,bd_lista!$A$3:$C$590,3,FALSE)</f>
        <v>Gobierno Autónomo Municipal de Caranavi</v>
      </c>
      <c r="D471" s="394"/>
      <c r="E471" s="244" t="s">
        <v>1309</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9"/>
        <v>0</v>
      </c>
      <c r="S471" s="250">
        <f ca="1">+R470+R471</f>
        <v>0</v>
      </c>
      <c r="T471" s="243">
        <f ca="1">+S471</f>
        <v>0</v>
      </c>
      <c r="U471" s="242">
        <f t="shared" si="20"/>
        <v>2</v>
      </c>
      <c r="V471" s="343" t="str">
        <f>+VLOOKUP(A471,bd_lista!$A$3:$E$590,5,FALSE)</f>
        <v>Gobiernos Autonomos Municipales</v>
      </c>
      <c r="W471" s="391"/>
      <c r="X471" s="242">
        <f>+VLOOKUP(A471,[3]Sheet1!$A$13:$D$744,4,FALSE)</f>
        <v>0</v>
      </c>
      <c r="Y471" s="242" t="e">
        <f>+VLOOKUP(X471,bd_lista!$A$3:$C$590,3,FALSE)</f>
        <v>#N/A</v>
      </c>
      <c r="Z471" s="299"/>
      <c r="AA471" s="300"/>
    </row>
    <row r="472" spans="1:27" customFormat="1" ht="15" hidden="1" customHeight="1">
      <c r="A472" s="32">
        <v>1211</v>
      </c>
      <c r="B472" s="395">
        <f>+A472</f>
        <v>1211</v>
      </c>
      <c r="C472" s="247" t="str">
        <f>+VLOOKUP(A472,bd_lista!$A$3:$C$590,3,FALSE)</f>
        <v>Gobierno Autónomo Municipal de Sica Sica (Villa Aroma)</v>
      </c>
      <c r="D472" s="393" t="str">
        <f>+C472</f>
        <v>Gobierno Autónomo Municipal de Sica Sica (Villa Aroma)</v>
      </c>
      <c r="E472" s="242" t="s">
        <v>1308</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9"/>
        <v>0</v>
      </c>
      <c r="S472" s="250"/>
      <c r="T472" s="243">
        <f ca="1">+T473</f>
        <v>0</v>
      </c>
      <c r="U472" s="242">
        <f t="shared" si="20"/>
        <v>1</v>
      </c>
      <c r="V472" s="343" t="str">
        <f>+VLOOKUP(A472,bd_lista!$A$3:$E$590,5,FALSE)</f>
        <v>Gobiernos Autonomos Municipales</v>
      </c>
      <c r="W472" s="390" t="str">
        <f>+V472</f>
        <v>Gobiernos Autonomos Municipales</v>
      </c>
      <c r="X472" s="242">
        <f>+VLOOKUP(A472,[3]Sheet1!$A$13:$D$744,4,FALSE)</f>
        <v>0</v>
      </c>
      <c r="Y472" s="242" t="e">
        <f>+VLOOKUP(X472,bd_lista!$A$3:$C$590,3,FALSE)</f>
        <v>#N/A</v>
      </c>
      <c r="Z472" s="301">
        <f>+X472</f>
        <v>0</v>
      </c>
      <c r="AA472" s="302" t="e">
        <f>+Y472</f>
        <v>#N/A</v>
      </c>
    </row>
    <row r="473" spans="1:27" customFormat="1" ht="15" hidden="1" customHeight="1">
      <c r="A473" s="32">
        <v>1211</v>
      </c>
      <c r="B473" s="396"/>
      <c r="C473" s="247" t="str">
        <f>+VLOOKUP(A473,bd_lista!$A$3:$C$590,3,FALSE)</f>
        <v>Gobierno Autónomo Municipal de Sica Sica (Villa Aroma)</v>
      </c>
      <c r="D473" s="394"/>
      <c r="E473" s="244" t="s">
        <v>1309</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9"/>
        <v>0</v>
      </c>
      <c r="S473" s="250">
        <f ca="1">+R472+R473</f>
        <v>0</v>
      </c>
      <c r="T473" s="243">
        <f ca="1">+S473</f>
        <v>0</v>
      </c>
      <c r="U473" s="242">
        <f t="shared" si="20"/>
        <v>2</v>
      </c>
      <c r="V473" s="343" t="str">
        <f>+VLOOKUP(A473,bd_lista!$A$3:$E$590,5,FALSE)</f>
        <v>Gobiernos Autonomos Municipales</v>
      </c>
      <c r="W473" s="391"/>
      <c r="X473" s="242">
        <f>+VLOOKUP(A473,[3]Sheet1!$A$13:$D$744,4,FALSE)</f>
        <v>0</v>
      </c>
      <c r="Y473" s="242" t="e">
        <f>+VLOOKUP(X473,bd_lista!$A$3:$C$590,3,FALSE)</f>
        <v>#N/A</v>
      </c>
      <c r="Z473" s="299"/>
      <c r="AA473" s="300"/>
    </row>
    <row r="474" spans="1:27" customFormat="1" ht="27" hidden="1" customHeight="1">
      <c r="A474" s="32">
        <v>1212</v>
      </c>
      <c r="B474" s="395">
        <f>+A474</f>
        <v>1212</v>
      </c>
      <c r="C474" s="247" t="str">
        <f>+VLOOKUP(A474,bd_lista!$A$3:$C$590,3,FALSE)</f>
        <v>Gobierno Autónomo Municipal de Umala</v>
      </c>
      <c r="D474" s="393" t="str">
        <f>+C474</f>
        <v>Gobierno Autónomo Municipal de Umala</v>
      </c>
      <c r="E474" s="242" t="s">
        <v>1308</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9"/>
        <v>0</v>
      </c>
      <c r="S474" s="250"/>
      <c r="T474" s="243">
        <f ca="1">+T475</f>
        <v>0</v>
      </c>
      <c r="U474" s="242">
        <f t="shared" si="20"/>
        <v>1</v>
      </c>
      <c r="V474" s="343" t="str">
        <f>+VLOOKUP(A474,bd_lista!$A$3:$E$590,5,FALSE)</f>
        <v>Gobiernos Autonomos Municipales</v>
      </c>
      <c r="W474" s="390" t="str">
        <f>+V474</f>
        <v>Gobiernos Autonomos Municipales</v>
      </c>
      <c r="X474" s="242">
        <f>+VLOOKUP(A474,[3]Sheet1!$A$13:$D$744,4,FALSE)</f>
        <v>0</v>
      </c>
      <c r="Y474" s="242" t="e">
        <f>+VLOOKUP(X474,bd_lista!$A$3:$C$590,3,FALSE)</f>
        <v>#N/A</v>
      </c>
      <c r="Z474" s="301">
        <f>+X474</f>
        <v>0</v>
      </c>
      <c r="AA474" s="302" t="e">
        <f>+Y474</f>
        <v>#N/A</v>
      </c>
    </row>
    <row r="475" spans="1:27" customFormat="1" ht="27" hidden="1" customHeight="1">
      <c r="A475" s="32">
        <v>1212</v>
      </c>
      <c r="B475" s="396"/>
      <c r="C475" s="247" t="str">
        <f>+VLOOKUP(A475,bd_lista!$A$3:$C$590,3,FALSE)</f>
        <v>Gobierno Autónomo Municipal de Umala</v>
      </c>
      <c r="D475" s="394"/>
      <c r="E475" s="244" t="s">
        <v>1309</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9"/>
        <v>0</v>
      </c>
      <c r="S475" s="250">
        <f ca="1">+R474+R475</f>
        <v>0</v>
      </c>
      <c r="T475" s="243">
        <f ca="1">+S475</f>
        <v>0</v>
      </c>
      <c r="U475" s="242">
        <f t="shared" si="20"/>
        <v>2</v>
      </c>
      <c r="V475" s="343" t="str">
        <f>+VLOOKUP(A475,bd_lista!$A$3:$E$590,5,FALSE)</f>
        <v>Gobiernos Autonomos Municipales</v>
      </c>
      <c r="W475" s="391"/>
      <c r="X475" s="242">
        <f>+VLOOKUP(A475,[3]Sheet1!$A$13:$D$744,4,FALSE)</f>
        <v>0</v>
      </c>
      <c r="Y475" s="242" t="e">
        <f>+VLOOKUP(X475,bd_lista!$A$3:$C$590,3,FALSE)</f>
        <v>#N/A</v>
      </c>
      <c r="Z475" s="299"/>
      <c r="AA475" s="300"/>
    </row>
    <row r="476" spans="1:27" customFormat="1" ht="15" hidden="1" customHeight="1">
      <c r="A476" s="32">
        <v>1213</v>
      </c>
      <c r="B476" s="395">
        <f>+A476</f>
        <v>1213</v>
      </c>
      <c r="C476" s="247" t="str">
        <f>+VLOOKUP(A476,bd_lista!$A$3:$C$590,3,FALSE)</f>
        <v>Gobierno Autónomo Municipal de Ayo Ayo</v>
      </c>
      <c r="D476" s="393" t="str">
        <f>+C476</f>
        <v>Gobierno Autónomo Municipal de Ayo Ayo</v>
      </c>
      <c r="E476" s="242" t="s">
        <v>1308</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9"/>
        <v>0</v>
      </c>
      <c r="S476" s="250"/>
      <c r="T476" s="243">
        <f ca="1">+T477</f>
        <v>0</v>
      </c>
      <c r="U476" s="242">
        <f t="shared" si="20"/>
        <v>1</v>
      </c>
      <c r="V476" s="343" t="str">
        <f>+VLOOKUP(A476,bd_lista!$A$3:$E$590,5,FALSE)</f>
        <v>Gobiernos Autonomos Municipales</v>
      </c>
      <c r="W476" s="390" t="str">
        <f>+V476</f>
        <v>Gobiernos Autonomos Municipales</v>
      </c>
      <c r="X476" s="242">
        <f>+VLOOKUP(A476,[3]Sheet1!$A$13:$D$744,4,FALSE)</f>
        <v>0</v>
      </c>
      <c r="Y476" s="242" t="e">
        <f>+VLOOKUP(X476,bd_lista!$A$3:$C$590,3,FALSE)</f>
        <v>#N/A</v>
      </c>
      <c r="Z476" s="301">
        <f>+X476</f>
        <v>0</v>
      </c>
      <c r="AA476" s="302" t="e">
        <f>+Y476</f>
        <v>#N/A</v>
      </c>
    </row>
    <row r="477" spans="1:27" customFormat="1" ht="15" hidden="1" customHeight="1">
      <c r="A477" s="32">
        <v>1213</v>
      </c>
      <c r="B477" s="396"/>
      <c r="C477" s="247" t="str">
        <f>+VLOOKUP(A477,bd_lista!$A$3:$C$590,3,FALSE)</f>
        <v>Gobierno Autónomo Municipal de Ayo Ayo</v>
      </c>
      <c r="D477" s="394"/>
      <c r="E477" s="244" t="s">
        <v>1309</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9"/>
        <v>0</v>
      </c>
      <c r="S477" s="250">
        <f ca="1">+R476+R477</f>
        <v>0</v>
      </c>
      <c r="T477" s="243">
        <f ca="1">+S477</f>
        <v>0</v>
      </c>
      <c r="U477" s="242">
        <f t="shared" si="20"/>
        <v>2</v>
      </c>
      <c r="V477" s="343" t="str">
        <f>+VLOOKUP(A477,bd_lista!$A$3:$E$590,5,FALSE)</f>
        <v>Gobiernos Autonomos Municipales</v>
      </c>
      <c r="W477" s="391"/>
      <c r="X477" s="242">
        <f>+VLOOKUP(A477,[3]Sheet1!$A$13:$D$744,4,FALSE)</f>
        <v>0</v>
      </c>
      <c r="Y477" s="242" t="e">
        <f>+VLOOKUP(X477,bd_lista!$A$3:$C$590,3,FALSE)</f>
        <v>#N/A</v>
      </c>
      <c r="Z477" s="299"/>
      <c r="AA477" s="300"/>
    </row>
    <row r="478" spans="1:27" customFormat="1" ht="15" hidden="1" customHeight="1">
      <c r="A478" s="32">
        <v>1214</v>
      </c>
      <c r="B478" s="395">
        <f>+A478</f>
        <v>1214</v>
      </c>
      <c r="C478" s="247" t="str">
        <f>+VLOOKUP(A478,bd_lista!$A$3:$C$590,3,FALSE)</f>
        <v>Gobierno Autónomo Municipal de Calamarca</v>
      </c>
      <c r="D478" s="393" t="str">
        <f>+C478</f>
        <v>Gobierno Autónomo Municipal de Calamarca</v>
      </c>
      <c r="E478" s="242" t="s">
        <v>1308</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ref="R478:R541" ca="1" si="21">+SUM(F478:Q478)</f>
        <v>0</v>
      </c>
      <c r="S478" s="250"/>
      <c r="T478" s="243">
        <f ca="1">+T479</f>
        <v>0</v>
      </c>
      <c r="U478" s="242">
        <f t="shared" ref="U478:U541" si="22">+IF(E478="Débitos",1,2)</f>
        <v>1</v>
      </c>
      <c r="V478" s="343" t="str">
        <f>+VLOOKUP(A478,bd_lista!$A$3:$E$590,5,FALSE)</f>
        <v>Gobiernos Autonomos Municipales</v>
      </c>
      <c r="W478" s="390" t="str">
        <f>+V478</f>
        <v>Gobiernos Autonomos Municipales</v>
      </c>
      <c r="X478" s="242">
        <f>+VLOOKUP(A478,[3]Sheet1!$A$13:$D$744,4,FALSE)</f>
        <v>0</v>
      </c>
      <c r="Y478" s="242" t="e">
        <f>+VLOOKUP(X478,bd_lista!$A$3:$C$590,3,FALSE)</f>
        <v>#N/A</v>
      </c>
      <c r="Z478" s="301">
        <f>+X478</f>
        <v>0</v>
      </c>
      <c r="AA478" s="302" t="e">
        <f>+Y478</f>
        <v>#N/A</v>
      </c>
    </row>
    <row r="479" spans="1:27" customFormat="1" ht="15" hidden="1" customHeight="1">
      <c r="A479" s="32">
        <v>1214</v>
      </c>
      <c r="B479" s="396"/>
      <c r="C479" s="247" t="str">
        <f>+VLOOKUP(A479,bd_lista!$A$3:$C$590,3,FALSE)</f>
        <v>Gobierno Autónomo Municipal de Calamarca</v>
      </c>
      <c r="D479" s="394"/>
      <c r="E479" s="244" t="s">
        <v>1309</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21"/>
        <v>0</v>
      </c>
      <c r="S479" s="250">
        <f ca="1">+R478+R479</f>
        <v>0</v>
      </c>
      <c r="T479" s="243">
        <f ca="1">+S479</f>
        <v>0</v>
      </c>
      <c r="U479" s="242">
        <f t="shared" si="22"/>
        <v>2</v>
      </c>
      <c r="V479" s="343" t="str">
        <f>+VLOOKUP(A479,bd_lista!$A$3:$E$590,5,FALSE)</f>
        <v>Gobiernos Autonomos Municipales</v>
      </c>
      <c r="W479" s="391"/>
      <c r="X479" s="242">
        <f>+VLOOKUP(A479,[3]Sheet1!$A$13:$D$744,4,FALSE)</f>
        <v>0</v>
      </c>
      <c r="Y479" s="242" t="e">
        <f>+VLOOKUP(X479,bd_lista!$A$3:$C$590,3,FALSE)</f>
        <v>#N/A</v>
      </c>
      <c r="Z479" s="299"/>
      <c r="AA479" s="300"/>
    </row>
    <row r="480" spans="1:27" customFormat="1" ht="15" hidden="1" customHeight="1">
      <c r="A480" s="32">
        <v>1215</v>
      </c>
      <c r="B480" s="395">
        <f>+A480</f>
        <v>1215</v>
      </c>
      <c r="C480" s="247" t="str">
        <f>+VLOOKUP(A480,bd_lista!$A$3:$C$590,3,FALSE)</f>
        <v>Gobierno Autónomo Municipal de Patacamaya</v>
      </c>
      <c r="D480" s="393" t="str">
        <f>+C480</f>
        <v>Gobierno Autónomo Municipal de Patacamaya</v>
      </c>
      <c r="E480" s="242" t="s">
        <v>1308</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21"/>
        <v>0</v>
      </c>
      <c r="S480" s="250"/>
      <c r="T480" s="243">
        <f ca="1">+T481</f>
        <v>0</v>
      </c>
      <c r="U480" s="242">
        <f t="shared" si="22"/>
        <v>1</v>
      </c>
      <c r="V480" s="343" t="str">
        <f>+VLOOKUP(A480,bd_lista!$A$3:$E$590,5,FALSE)</f>
        <v>Gobiernos Autonomos Municipales</v>
      </c>
      <c r="W480" s="390" t="str">
        <f>+V480</f>
        <v>Gobiernos Autonomos Municipales</v>
      </c>
      <c r="X480" s="242">
        <f>+VLOOKUP(A480,[3]Sheet1!$A$13:$D$744,4,FALSE)</f>
        <v>0</v>
      </c>
      <c r="Y480" s="242" t="e">
        <f>+VLOOKUP(X480,bd_lista!$A$3:$C$590,3,FALSE)</f>
        <v>#N/A</v>
      </c>
      <c r="Z480" s="301">
        <f>+X480</f>
        <v>0</v>
      </c>
      <c r="AA480" s="302" t="e">
        <f>+Y480</f>
        <v>#N/A</v>
      </c>
    </row>
    <row r="481" spans="1:27" customFormat="1" ht="15" hidden="1" customHeight="1">
      <c r="A481" s="32">
        <v>1215</v>
      </c>
      <c r="B481" s="396"/>
      <c r="C481" s="247" t="str">
        <f>+VLOOKUP(A481,bd_lista!$A$3:$C$590,3,FALSE)</f>
        <v>Gobierno Autónomo Municipal de Patacamaya</v>
      </c>
      <c r="D481" s="394"/>
      <c r="E481" s="244" t="s">
        <v>1309</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21"/>
        <v>0</v>
      </c>
      <c r="S481" s="250">
        <f ca="1">+R480+R481</f>
        <v>0</v>
      </c>
      <c r="T481" s="243">
        <f ca="1">+S481</f>
        <v>0</v>
      </c>
      <c r="U481" s="242">
        <f t="shared" si="22"/>
        <v>2</v>
      </c>
      <c r="V481" s="343" t="str">
        <f>+VLOOKUP(A481,bd_lista!$A$3:$E$590,5,FALSE)</f>
        <v>Gobiernos Autonomos Municipales</v>
      </c>
      <c r="W481" s="391"/>
      <c r="X481" s="242">
        <f>+VLOOKUP(A481,[3]Sheet1!$A$13:$D$744,4,FALSE)</f>
        <v>0</v>
      </c>
      <c r="Y481" s="242" t="e">
        <f>+VLOOKUP(X481,bd_lista!$A$3:$C$590,3,FALSE)</f>
        <v>#N/A</v>
      </c>
      <c r="Z481" s="299"/>
      <c r="AA481" s="300"/>
    </row>
    <row r="482" spans="1:27" customFormat="1" ht="15" hidden="1" customHeight="1">
      <c r="A482" s="32">
        <v>1216</v>
      </c>
      <c r="B482" s="395">
        <f>+A482</f>
        <v>1216</v>
      </c>
      <c r="C482" s="247" t="str">
        <f>+VLOOKUP(A482,bd_lista!$A$3:$C$590,3,FALSE)</f>
        <v>Gobierno Autónomo Municipal de Colquencha</v>
      </c>
      <c r="D482" s="393" t="str">
        <f>+C482</f>
        <v>Gobierno Autónomo Municipal de Colquencha</v>
      </c>
      <c r="E482" s="242" t="s">
        <v>1308</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21"/>
        <v>0</v>
      </c>
      <c r="S482" s="250"/>
      <c r="T482" s="243">
        <f ca="1">+T483</f>
        <v>0</v>
      </c>
      <c r="U482" s="242">
        <f t="shared" si="22"/>
        <v>1</v>
      </c>
      <c r="V482" s="343" t="str">
        <f>+VLOOKUP(A482,bd_lista!$A$3:$E$590,5,FALSE)</f>
        <v>Gobiernos Autonomos Municipales</v>
      </c>
      <c r="W482" s="390" t="str">
        <f>+V482</f>
        <v>Gobiernos Autonomos Municipales</v>
      </c>
      <c r="X482" s="242">
        <f>+VLOOKUP(A482,[3]Sheet1!$A$13:$D$744,4,FALSE)</f>
        <v>0</v>
      </c>
      <c r="Y482" s="242" t="e">
        <f>+VLOOKUP(X482,bd_lista!$A$3:$C$590,3,FALSE)</f>
        <v>#N/A</v>
      </c>
      <c r="Z482" s="301">
        <f>+X482</f>
        <v>0</v>
      </c>
      <c r="AA482" s="302" t="e">
        <f>+Y482</f>
        <v>#N/A</v>
      </c>
    </row>
    <row r="483" spans="1:27" customFormat="1" ht="15" hidden="1" customHeight="1">
      <c r="A483" s="32">
        <v>1216</v>
      </c>
      <c r="B483" s="396"/>
      <c r="C483" s="247" t="str">
        <f>+VLOOKUP(A483,bd_lista!$A$3:$C$590,3,FALSE)</f>
        <v>Gobierno Autónomo Municipal de Colquencha</v>
      </c>
      <c r="D483" s="394"/>
      <c r="E483" s="244" t="s">
        <v>1309</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21"/>
        <v>0</v>
      </c>
      <c r="S483" s="250">
        <f ca="1">+R482+R483</f>
        <v>0</v>
      </c>
      <c r="T483" s="243">
        <f ca="1">+S483</f>
        <v>0</v>
      </c>
      <c r="U483" s="242">
        <f t="shared" si="22"/>
        <v>2</v>
      </c>
      <c r="V483" s="343" t="str">
        <f>+VLOOKUP(A483,bd_lista!$A$3:$E$590,5,FALSE)</f>
        <v>Gobiernos Autonomos Municipales</v>
      </c>
      <c r="W483" s="391"/>
      <c r="X483" s="242">
        <f>+VLOOKUP(A483,[3]Sheet1!$A$13:$D$744,4,FALSE)</f>
        <v>0</v>
      </c>
      <c r="Y483" s="242" t="e">
        <f>+VLOOKUP(X483,bd_lista!$A$3:$C$590,3,FALSE)</f>
        <v>#N/A</v>
      </c>
      <c r="Z483" s="299"/>
      <c r="AA483" s="300"/>
    </row>
    <row r="484" spans="1:27" customFormat="1" ht="15" hidden="1" customHeight="1">
      <c r="A484" s="32">
        <v>1217</v>
      </c>
      <c r="B484" s="395">
        <f>+A484</f>
        <v>1217</v>
      </c>
      <c r="C484" s="247" t="str">
        <f>+VLOOKUP(A484,bd_lista!$A$3:$C$590,3,FALSE)</f>
        <v>Gobierno Autónomo Municipal de Collana</v>
      </c>
      <c r="D484" s="393" t="str">
        <f>+C484</f>
        <v>Gobierno Autónomo Municipal de Collana</v>
      </c>
      <c r="E484" s="242" t="s">
        <v>1308</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21"/>
        <v>0</v>
      </c>
      <c r="S484" s="250"/>
      <c r="T484" s="243">
        <f ca="1">+T485</f>
        <v>0</v>
      </c>
      <c r="U484" s="242">
        <f t="shared" si="22"/>
        <v>1</v>
      </c>
      <c r="V484" s="343" t="str">
        <f>+VLOOKUP(A484,bd_lista!$A$3:$E$590,5,FALSE)</f>
        <v>Gobiernos Autonomos Municipales</v>
      </c>
      <c r="W484" s="390" t="str">
        <f>+V484</f>
        <v>Gobiernos Autonomos Municipales</v>
      </c>
      <c r="X484" s="242">
        <f>+VLOOKUP(A484,[3]Sheet1!$A$13:$D$744,4,FALSE)</f>
        <v>0</v>
      </c>
      <c r="Y484" s="242" t="e">
        <f>+VLOOKUP(X484,bd_lista!$A$3:$C$590,3,FALSE)</f>
        <v>#N/A</v>
      </c>
      <c r="Z484" s="301">
        <f>+X484</f>
        <v>0</v>
      </c>
      <c r="AA484" s="302" t="e">
        <f>+Y484</f>
        <v>#N/A</v>
      </c>
    </row>
    <row r="485" spans="1:27" customFormat="1" ht="15" hidden="1" customHeight="1">
      <c r="A485" s="32">
        <v>1217</v>
      </c>
      <c r="B485" s="396"/>
      <c r="C485" s="247" t="str">
        <f>+VLOOKUP(A485,bd_lista!$A$3:$C$590,3,FALSE)</f>
        <v>Gobierno Autónomo Municipal de Collana</v>
      </c>
      <c r="D485" s="394"/>
      <c r="E485" s="244" t="s">
        <v>1309</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21"/>
        <v>0</v>
      </c>
      <c r="S485" s="250">
        <f ca="1">+R484+R485</f>
        <v>0</v>
      </c>
      <c r="T485" s="243">
        <f ca="1">+S485</f>
        <v>0</v>
      </c>
      <c r="U485" s="242">
        <f t="shared" si="22"/>
        <v>2</v>
      </c>
      <c r="V485" s="343" t="str">
        <f>+VLOOKUP(A485,bd_lista!$A$3:$E$590,5,FALSE)</f>
        <v>Gobiernos Autonomos Municipales</v>
      </c>
      <c r="W485" s="391"/>
      <c r="X485" s="242">
        <f>+VLOOKUP(A485,[3]Sheet1!$A$13:$D$744,4,FALSE)</f>
        <v>0</v>
      </c>
      <c r="Y485" s="242" t="e">
        <f>+VLOOKUP(X485,bd_lista!$A$3:$C$590,3,FALSE)</f>
        <v>#N/A</v>
      </c>
      <c r="Z485" s="299"/>
      <c r="AA485" s="300"/>
    </row>
    <row r="486" spans="1:27" customFormat="1" ht="15" hidden="1" customHeight="1">
      <c r="A486" s="32">
        <v>1218</v>
      </c>
      <c r="B486" s="395">
        <f>+A486</f>
        <v>1218</v>
      </c>
      <c r="C486" s="247" t="str">
        <f>+VLOOKUP(A486,bd_lista!$A$3:$C$590,3,FALSE)</f>
        <v>Gobierno Autónomo Municipal de Inquisivi</v>
      </c>
      <c r="D486" s="393" t="str">
        <f>+C486</f>
        <v>Gobierno Autónomo Municipal de Inquisivi</v>
      </c>
      <c r="E486" s="242" t="s">
        <v>1308</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21"/>
        <v>0</v>
      </c>
      <c r="S486" s="250"/>
      <c r="T486" s="243">
        <f ca="1">+T487</f>
        <v>0</v>
      </c>
      <c r="U486" s="242">
        <f t="shared" si="22"/>
        <v>1</v>
      </c>
      <c r="V486" s="343" t="str">
        <f>+VLOOKUP(A486,bd_lista!$A$3:$E$590,5,FALSE)</f>
        <v>Gobiernos Autonomos Municipales</v>
      </c>
      <c r="W486" s="390" t="str">
        <f>+V486</f>
        <v>Gobiernos Autonomos Municipales</v>
      </c>
      <c r="X486" s="242">
        <f>+VLOOKUP(A486,[3]Sheet1!$A$13:$D$744,4,FALSE)</f>
        <v>0</v>
      </c>
      <c r="Y486" s="242" t="e">
        <f>+VLOOKUP(X486,bd_lista!$A$3:$C$590,3,FALSE)</f>
        <v>#N/A</v>
      </c>
      <c r="Z486" s="301">
        <f>+X486</f>
        <v>0</v>
      </c>
      <c r="AA486" s="302" t="e">
        <f>+Y486</f>
        <v>#N/A</v>
      </c>
    </row>
    <row r="487" spans="1:27" customFormat="1" ht="15" hidden="1" customHeight="1">
      <c r="A487" s="32">
        <v>1218</v>
      </c>
      <c r="B487" s="396"/>
      <c r="C487" s="247" t="str">
        <f>+VLOOKUP(A487,bd_lista!$A$3:$C$590,3,FALSE)</f>
        <v>Gobierno Autónomo Municipal de Inquisivi</v>
      </c>
      <c r="D487" s="394"/>
      <c r="E487" s="244" t="s">
        <v>1309</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21"/>
        <v>0</v>
      </c>
      <c r="S487" s="250">
        <f ca="1">+R486+R487</f>
        <v>0</v>
      </c>
      <c r="T487" s="243">
        <f ca="1">+S487</f>
        <v>0</v>
      </c>
      <c r="U487" s="242">
        <f t="shared" si="22"/>
        <v>2</v>
      </c>
      <c r="V487" s="343" t="str">
        <f>+VLOOKUP(A487,bd_lista!$A$3:$E$590,5,FALSE)</f>
        <v>Gobiernos Autonomos Municipales</v>
      </c>
      <c r="W487" s="391"/>
      <c r="X487" s="242">
        <f>+VLOOKUP(A487,[3]Sheet1!$A$13:$D$744,4,FALSE)</f>
        <v>0</v>
      </c>
      <c r="Y487" s="242" t="e">
        <f>+VLOOKUP(X487,bd_lista!$A$3:$C$590,3,FALSE)</f>
        <v>#N/A</v>
      </c>
      <c r="Z487" s="299"/>
      <c r="AA487" s="300"/>
    </row>
    <row r="488" spans="1:27" customFormat="1" ht="27" hidden="1" customHeight="1">
      <c r="A488" s="32">
        <v>1219</v>
      </c>
      <c r="B488" s="395">
        <f>+A488</f>
        <v>1219</v>
      </c>
      <c r="C488" s="247" t="str">
        <f>+VLOOKUP(A488,bd_lista!$A$3:$C$590,3,FALSE)</f>
        <v>Gobierno Autónomo Municipal de Quime</v>
      </c>
      <c r="D488" s="393" t="str">
        <f>+C488</f>
        <v>Gobierno Autónomo Municipal de Quime</v>
      </c>
      <c r="E488" s="242" t="s">
        <v>1308</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21"/>
        <v>0</v>
      </c>
      <c r="S488" s="250"/>
      <c r="T488" s="243">
        <f ca="1">+T489</f>
        <v>0</v>
      </c>
      <c r="U488" s="242">
        <f t="shared" si="22"/>
        <v>1</v>
      </c>
      <c r="V488" s="343" t="str">
        <f>+VLOOKUP(A488,bd_lista!$A$3:$E$590,5,FALSE)</f>
        <v>Gobiernos Autonomos Municipales</v>
      </c>
      <c r="W488" s="390" t="str">
        <f>+V488</f>
        <v>Gobiernos Autonomos Municipales</v>
      </c>
      <c r="X488" s="242">
        <f>+VLOOKUP(A488,[3]Sheet1!$A$13:$D$744,4,FALSE)</f>
        <v>0</v>
      </c>
      <c r="Y488" s="242" t="e">
        <f>+VLOOKUP(X488,bd_lista!$A$3:$C$590,3,FALSE)</f>
        <v>#N/A</v>
      </c>
      <c r="Z488" s="301">
        <f>+X488</f>
        <v>0</v>
      </c>
      <c r="AA488" s="302" t="e">
        <f>+Y488</f>
        <v>#N/A</v>
      </c>
    </row>
    <row r="489" spans="1:27" customFormat="1" ht="27" hidden="1" customHeight="1">
      <c r="A489" s="32">
        <v>1219</v>
      </c>
      <c r="B489" s="396"/>
      <c r="C489" s="247" t="str">
        <f>+VLOOKUP(A489,bd_lista!$A$3:$C$590,3,FALSE)</f>
        <v>Gobierno Autónomo Municipal de Quime</v>
      </c>
      <c r="D489" s="394"/>
      <c r="E489" s="244" t="s">
        <v>1309</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21"/>
        <v>0</v>
      </c>
      <c r="S489" s="250">
        <f ca="1">+R488+R489</f>
        <v>0</v>
      </c>
      <c r="T489" s="243">
        <f ca="1">+S489</f>
        <v>0</v>
      </c>
      <c r="U489" s="242">
        <f t="shared" si="22"/>
        <v>2</v>
      </c>
      <c r="V489" s="343" t="str">
        <f>+VLOOKUP(A489,bd_lista!$A$3:$E$590,5,FALSE)</f>
        <v>Gobiernos Autonomos Municipales</v>
      </c>
      <c r="W489" s="391"/>
      <c r="X489" s="242">
        <f>+VLOOKUP(A489,[3]Sheet1!$A$13:$D$744,4,FALSE)</f>
        <v>0</v>
      </c>
      <c r="Y489" s="242" t="e">
        <f>+VLOOKUP(X489,bd_lista!$A$3:$C$590,3,FALSE)</f>
        <v>#N/A</v>
      </c>
      <c r="Z489" s="299"/>
      <c r="AA489" s="300"/>
    </row>
    <row r="490" spans="1:27" customFormat="1" ht="15" hidden="1" customHeight="1">
      <c r="A490" s="32">
        <v>1220</v>
      </c>
      <c r="B490" s="395">
        <f>+A490</f>
        <v>1220</v>
      </c>
      <c r="C490" s="247" t="str">
        <f>+VLOOKUP(A490,bd_lista!$A$3:$C$590,3,FALSE)</f>
        <v>Gobierno Autónomo Municipal de Cajuata</v>
      </c>
      <c r="D490" s="393" t="str">
        <f>+C490</f>
        <v>Gobierno Autónomo Municipal de Cajuata</v>
      </c>
      <c r="E490" s="242" t="s">
        <v>1308</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21"/>
        <v>0</v>
      </c>
      <c r="S490" s="250"/>
      <c r="T490" s="243">
        <f ca="1">+T491</f>
        <v>0</v>
      </c>
      <c r="U490" s="242">
        <f t="shared" si="22"/>
        <v>1</v>
      </c>
      <c r="V490" s="343" t="str">
        <f>+VLOOKUP(A490,bd_lista!$A$3:$E$590,5,FALSE)</f>
        <v>Gobiernos Autonomos Municipales</v>
      </c>
      <c r="W490" s="390" t="str">
        <f>+V490</f>
        <v>Gobiernos Autonomos Municipales</v>
      </c>
      <c r="X490" s="242">
        <f>+VLOOKUP(A490,[3]Sheet1!$A$13:$D$744,4,FALSE)</f>
        <v>0</v>
      </c>
      <c r="Y490" s="242" t="e">
        <f>+VLOOKUP(X490,bd_lista!$A$3:$C$590,3,FALSE)</f>
        <v>#N/A</v>
      </c>
      <c r="Z490" s="301">
        <f>+X490</f>
        <v>0</v>
      </c>
      <c r="AA490" s="302" t="e">
        <f>+Y490</f>
        <v>#N/A</v>
      </c>
    </row>
    <row r="491" spans="1:27" customFormat="1" ht="15" hidden="1" customHeight="1">
      <c r="A491" s="32">
        <v>1220</v>
      </c>
      <c r="B491" s="396"/>
      <c r="C491" s="247" t="str">
        <f>+VLOOKUP(A491,bd_lista!$A$3:$C$590,3,FALSE)</f>
        <v>Gobierno Autónomo Municipal de Cajuata</v>
      </c>
      <c r="D491" s="394"/>
      <c r="E491" s="244" t="s">
        <v>1309</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21"/>
        <v>0</v>
      </c>
      <c r="S491" s="250">
        <f ca="1">+R490+R491</f>
        <v>0</v>
      </c>
      <c r="T491" s="243">
        <f ca="1">+S491</f>
        <v>0</v>
      </c>
      <c r="U491" s="242">
        <f t="shared" si="22"/>
        <v>2</v>
      </c>
      <c r="V491" s="343" t="str">
        <f>+VLOOKUP(A491,bd_lista!$A$3:$E$590,5,FALSE)</f>
        <v>Gobiernos Autonomos Municipales</v>
      </c>
      <c r="W491" s="391"/>
      <c r="X491" s="242">
        <f>+VLOOKUP(A491,[3]Sheet1!$A$13:$D$744,4,FALSE)</f>
        <v>0</v>
      </c>
      <c r="Y491" s="242" t="e">
        <f>+VLOOKUP(X491,bd_lista!$A$3:$C$590,3,FALSE)</f>
        <v>#N/A</v>
      </c>
      <c r="Z491" s="299"/>
      <c r="AA491" s="300"/>
    </row>
    <row r="492" spans="1:27" customFormat="1" ht="15" hidden="1" customHeight="1">
      <c r="A492" s="32">
        <v>1221</v>
      </c>
      <c r="B492" s="395">
        <f>+A492</f>
        <v>1221</v>
      </c>
      <c r="C492" s="247" t="str">
        <f>+VLOOKUP(A492,bd_lista!$A$3:$C$590,3,FALSE)</f>
        <v>Gobierno Autónomo Municipal de Colquiri</v>
      </c>
      <c r="D492" s="393" t="str">
        <f>+C492</f>
        <v>Gobierno Autónomo Municipal de Colquiri</v>
      </c>
      <c r="E492" s="242" t="s">
        <v>1308</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21"/>
        <v>0</v>
      </c>
      <c r="S492" s="250"/>
      <c r="T492" s="243">
        <f ca="1">+T493</f>
        <v>0</v>
      </c>
      <c r="U492" s="242">
        <f t="shared" si="22"/>
        <v>1</v>
      </c>
      <c r="V492" s="343" t="str">
        <f>+VLOOKUP(A492,bd_lista!$A$3:$E$590,5,FALSE)</f>
        <v>Gobiernos Autonomos Municipales</v>
      </c>
      <c r="W492" s="390" t="str">
        <f>+V492</f>
        <v>Gobiernos Autonomos Municipales</v>
      </c>
      <c r="X492" s="242">
        <f>+VLOOKUP(A492,[3]Sheet1!$A$13:$D$744,4,FALSE)</f>
        <v>0</v>
      </c>
      <c r="Y492" s="242" t="e">
        <f>+VLOOKUP(X492,bd_lista!$A$3:$C$590,3,FALSE)</f>
        <v>#N/A</v>
      </c>
      <c r="Z492" s="301">
        <f>+X492</f>
        <v>0</v>
      </c>
      <c r="AA492" s="302" t="e">
        <f>+Y492</f>
        <v>#N/A</v>
      </c>
    </row>
    <row r="493" spans="1:27" customFormat="1" ht="15" hidden="1" customHeight="1">
      <c r="A493" s="32">
        <v>1221</v>
      </c>
      <c r="B493" s="396"/>
      <c r="C493" s="247" t="str">
        <f>+VLOOKUP(A493,bd_lista!$A$3:$C$590,3,FALSE)</f>
        <v>Gobierno Autónomo Municipal de Colquiri</v>
      </c>
      <c r="D493" s="394"/>
      <c r="E493" s="244" t="s">
        <v>1309</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21"/>
        <v>0</v>
      </c>
      <c r="S493" s="250">
        <f ca="1">+R492+R493</f>
        <v>0</v>
      </c>
      <c r="T493" s="243">
        <f ca="1">+S493</f>
        <v>0</v>
      </c>
      <c r="U493" s="242">
        <f t="shared" si="22"/>
        <v>2</v>
      </c>
      <c r="V493" s="343" t="str">
        <f>+VLOOKUP(A493,bd_lista!$A$3:$E$590,5,FALSE)</f>
        <v>Gobiernos Autonomos Municipales</v>
      </c>
      <c r="W493" s="391"/>
      <c r="X493" s="242">
        <f>+VLOOKUP(A493,[3]Sheet1!$A$13:$D$744,4,FALSE)</f>
        <v>0</v>
      </c>
      <c r="Y493" s="242" t="e">
        <f>+VLOOKUP(X493,bd_lista!$A$3:$C$590,3,FALSE)</f>
        <v>#N/A</v>
      </c>
      <c r="Z493" s="299"/>
      <c r="AA493" s="300"/>
    </row>
    <row r="494" spans="1:27" customFormat="1" ht="27" hidden="1" customHeight="1">
      <c r="A494" s="32">
        <v>1222</v>
      </c>
      <c r="B494" s="395">
        <f>+A494</f>
        <v>1222</v>
      </c>
      <c r="C494" s="247" t="str">
        <f>+VLOOKUP(A494,bd_lista!$A$3:$C$590,3,FALSE)</f>
        <v>Gobierno Autónomo Municipal de Ichoca</v>
      </c>
      <c r="D494" s="393" t="str">
        <f>+C494</f>
        <v>Gobierno Autónomo Municipal de Ichoca</v>
      </c>
      <c r="E494" s="242" t="s">
        <v>1308</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21"/>
        <v>0</v>
      </c>
      <c r="S494" s="250"/>
      <c r="T494" s="243">
        <f ca="1">+T495</f>
        <v>0</v>
      </c>
      <c r="U494" s="242">
        <f t="shared" si="22"/>
        <v>1</v>
      </c>
      <c r="V494" s="343" t="str">
        <f>+VLOOKUP(A494,bd_lista!$A$3:$E$590,5,FALSE)</f>
        <v>Gobiernos Autonomos Municipales</v>
      </c>
      <c r="W494" s="390" t="str">
        <f>+V494</f>
        <v>Gobiernos Autonomos Municipales</v>
      </c>
      <c r="X494" s="242">
        <f>+VLOOKUP(A494,[3]Sheet1!$A$13:$D$744,4,FALSE)</f>
        <v>0</v>
      </c>
      <c r="Y494" s="242" t="e">
        <f>+VLOOKUP(X494,bd_lista!$A$3:$C$590,3,FALSE)</f>
        <v>#N/A</v>
      </c>
      <c r="Z494" s="301">
        <f>+X494</f>
        <v>0</v>
      </c>
      <c r="AA494" s="302" t="e">
        <f>+Y494</f>
        <v>#N/A</v>
      </c>
    </row>
    <row r="495" spans="1:27" customFormat="1" ht="27" hidden="1" customHeight="1">
      <c r="A495" s="32">
        <v>1222</v>
      </c>
      <c r="B495" s="396"/>
      <c r="C495" s="247" t="str">
        <f>+VLOOKUP(A495,bd_lista!$A$3:$C$590,3,FALSE)</f>
        <v>Gobierno Autónomo Municipal de Ichoca</v>
      </c>
      <c r="D495" s="394"/>
      <c r="E495" s="244" t="s">
        <v>1309</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21"/>
        <v>0</v>
      </c>
      <c r="S495" s="250">
        <f ca="1">+R494+R495</f>
        <v>0</v>
      </c>
      <c r="T495" s="243">
        <f ca="1">+S495</f>
        <v>0</v>
      </c>
      <c r="U495" s="242">
        <f t="shared" si="22"/>
        <v>2</v>
      </c>
      <c r="V495" s="343" t="str">
        <f>+VLOOKUP(A495,bd_lista!$A$3:$E$590,5,FALSE)</f>
        <v>Gobiernos Autonomos Municipales</v>
      </c>
      <c r="W495" s="391"/>
      <c r="X495" s="242">
        <f>+VLOOKUP(A495,[3]Sheet1!$A$13:$D$744,4,FALSE)</f>
        <v>0</v>
      </c>
      <c r="Y495" s="242" t="e">
        <f>+VLOOKUP(X495,bd_lista!$A$3:$C$590,3,FALSE)</f>
        <v>#N/A</v>
      </c>
      <c r="Z495" s="299"/>
      <c r="AA495" s="300"/>
    </row>
    <row r="496" spans="1:27" customFormat="1" ht="15" hidden="1" customHeight="1">
      <c r="A496" s="32">
        <v>1223</v>
      </c>
      <c r="B496" s="395">
        <f>+A496</f>
        <v>1223</v>
      </c>
      <c r="C496" s="247" t="str">
        <f>+VLOOKUP(A496,bd_lista!$A$3:$C$590,3,FALSE)</f>
        <v>Gobierno Autónomo Municipal de Villa Libertad Licoma</v>
      </c>
      <c r="D496" s="393" t="str">
        <f>+C496</f>
        <v>Gobierno Autónomo Municipal de Villa Libertad Licoma</v>
      </c>
      <c r="E496" s="242" t="s">
        <v>1308</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21"/>
        <v>0</v>
      </c>
      <c r="S496" s="250"/>
      <c r="T496" s="243">
        <f ca="1">+T497</f>
        <v>0</v>
      </c>
      <c r="U496" s="242">
        <f t="shared" si="22"/>
        <v>1</v>
      </c>
      <c r="V496" s="343" t="str">
        <f>+VLOOKUP(A496,bd_lista!$A$3:$E$590,5,FALSE)</f>
        <v>Gobiernos Autonomos Municipales</v>
      </c>
      <c r="W496" s="390" t="str">
        <f>+V496</f>
        <v>Gobiernos Autonomos Municipales</v>
      </c>
      <c r="X496" s="242">
        <f>+VLOOKUP(A496,[3]Sheet1!$A$13:$D$744,4,FALSE)</f>
        <v>0</v>
      </c>
      <c r="Y496" s="242" t="e">
        <f>+VLOOKUP(X496,bd_lista!$A$3:$C$590,3,FALSE)</f>
        <v>#N/A</v>
      </c>
      <c r="Z496" s="301">
        <f>+X496</f>
        <v>0</v>
      </c>
      <c r="AA496" s="302" t="e">
        <f>+Y496</f>
        <v>#N/A</v>
      </c>
    </row>
    <row r="497" spans="1:27" customFormat="1" ht="15" hidden="1" customHeight="1">
      <c r="A497" s="32">
        <v>1223</v>
      </c>
      <c r="B497" s="396"/>
      <c r="C497" s="247" t="str">
        <f>+VLOOKUP(A497,bd_lista!$A$3:$C$590,3,FALSE)</f>
        <v>Gobierno Autónomo Municipal de Villa Libertad Licoma</v>
      </c>
      <c r="D497" s="394"/>
      <c r="E497" s="244" t="s">
        <v>1309</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21"/>
        <v>0</v>
      </c>
      <c r="S497" s="250">
        <f ca="1">+R496+R497</f>
        <v>0</v>
      </c>
      <c r="T497" s="243">
        <f ca="1">+S497</f>
        <v>0</v>
      </c>
      <c r="U497" s="242">
        <f t="shared" si="22"/>
        <v>2</v>
      </c>
      <c r="V497" s="343" t="str">
        <f>+VLOOKUP(A497,bd_lista!$A$3:$E$590,5,FALSE)</f>
        <v>Gobiernos Autonomos Municipales</v>
      </c>
      <c r="W497" s="391"/>
      <c r="X497" s="242">
        <f>+VLOOKUP(A497,[3]Sheet1!$A$13:$D$744,4,FALSE)</f>
        <v>0</v>
      </c>
      <c r="Y497" s="242" t="e">
        <f>+VLOOKUP(X497,bd_lista!$A$3:$C$590,3,FALSE)</f>
        <v>#N/A</v>
      </c>
      <c r="Z497" s="299"/>
      <c r="AA497" s="300"/>
    </row>
    <row r="498" spans="1:27" customFormat="1" ht="15" hidden="1" customHeight="1">
      <c r="A498" s="32">
        <v>1224</v>
      </c>
      <c r="B498" s="395">
        <f>+A498</f>
        <v>1224</v>
      </c>
      <c r="C498" s="247" t="str">
        <f>+VLOOKUP(A498,bd_lista!$A$3:$C$590,3,FALSE)</f>
        <v>Gobierno Autónomo Municipal de Achacachi</v>
      </c>
      <c r="D498" s="393" t="str">
        <f>+C498</f>
        <v>Gobierno Autónomo Municipal de Achacachi</v>
      </c>
      <c r="E498" s="242" t="s">
        <v>1308</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21"/>
        <v>0</v>
      </c>
      <c r="S498" s="250"/>
      <c r="T498" s="243">
        <f ca="1">+T499</f>
        <v>0</v>
      </c>
      <c r="U498" s="242">
        <f t="shared" si="22"/>
        <v>1</v>
      </c>
      <c r="V498" s="343" t="str">
        <f>+VLOOKUP(A498,bd_lista!$A$3:$E$590,5,FALSE)</f>
        <v>Gobiernos Autonomos Municipales</v>
      </c>
      <c r="W498" s="390" t="str">
        <f>+V498</f>
        <v>Gobiernos Autonomos Municipales</v>
      </c>
      <c r="X498" s="242">
        <f>+VLOOKUP(A498,[3]Sheet1!$A$13:$D$744,4,FALSE)</f>
        <v>0</v>
      </c>
      <c r="Y498" s="242" t="e">
        <f>+VLOOKUP(X498,bd_lista!$A$3:$C$590,3,FALSE)</f>
        <v>#N/A</v>
      </c>
      <c r="Z498" s="301">
        <f>+X498</f>
        <v>0</v>
      </c>
      <c r="AA498" s="302" t="e">
        <f>+Y498</f>
        <v>#N/A</v>
      </c>
    </row>
    <row r="499" spans="1:27" customFormat="1" ht="15" hidden="1" customHeight="1">
      <c r="A499" s="32">
        <v>1224</v>
      </c>
      <c r="B499" s="396"/>
      <c r="C499" s="247" t="str">
        <f>+VLOOKUP(A499,bd_lista!$A$3:$C$590,3,FALSE)</f>
        <v>Gobierno Autónomo Municipal de Achacachi</v>
      </c>
      <c r="D499" s="394"/>
      <c r="E499" s="244" t="s">
        <v>1309</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21"/>
        <v>0</v>
      </c>
      <c r="S499" s="250">
        <f ca="1">+R498+R499</f>
        <v>0</v>
      </c>
      <c r="T499" s="243">
        <f ca="1">+S499</f>
        <v>0</v>
      </c>
      <c r="U499" s="242">
        <f t="shared" si="22"/>
        <v>2</v>
      </c>
      <c r="V499" s="343" t="str">
        <f>+VLOOKUP(A499,bd_lista!$A$3:$E$590,5,FALSE)</f>
        <v>Gobiernos Autonomos Municipales</v>
      </c>
      <c r="W499" s="391"/>
      <c r="X499" s="242">
        <f>+VLOOKUP(A499,[3]Sheet1!$A$13:$D$744,4,FALSE)</f>
        <v>0</v>
      </c>
      <c r="Y499" s="242" t="e">
        <f>+VLOOKUP(X499,bd_lista!$A$3:$C$590,3,FALSE)</f>
        <v>#N/A</v>
      </c>
      <c r="Z499" s="299"/>
      <c r="AA499" s="300"/>
    </row>
    <row r="500" spans="1:27" customFormat="1" ht="15" hidden="1" customHeight="1">
      <c r="A500" s="32">
        <v>1225</v>
      </c>
      <c r="B500" s="395">
        <f>+A500</f>
        <v>1225</v>
      </c>
      <c r="C500" s="247" t="str">
        <f>+VLOOKUP(A500,bd_lista!$A$3:$C$590,3,FALSE)</f>
        <v>Gobierno Autónomo Municipal de Ancoraimes</v>
      </c>
      <c r="D500" s="393" t="str">
        <f>+C500</f>
        <v>Gobierno Autónomo Municipal de Ancoraimes</v>
      </c>
      <c r="E500" s="242" t="s">
        <v>1308</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21"/>
        <v>0</v>
      </c>
      <c r="S500" s="250"/>
      <c r="T500" s="243">
        <f ca="1">+T501</f>
        <v>0</v>
      </c>
      <c r="U500" s="242">
        <f t="shared" si="22"/>
        <v>1</v>
      </c>
      <c r="V500" s="343" t="str">
        <f>+VLOOKUP(A500,bd_lista!$A$3:$E$590,5,FALSE)</f>
        <v>Gobiernos Autonomos Municipales</v>
      </c>
      <c r="W500" s="390" t="str">
        <f>+V500</f>
        <v>Gobiernos Autonomos Municipales</v>
      </c>
      <c r="X500" s="242">
        <f>+VLOOKUP(A500,[3]Sheet1!$A$13:$D$744,4,FALSE)</f>
        <v>0</v>
      </c>
      <c r="Y500" s="242" t="e">
        <f>+VLOOKUP(X500,bd_lista!$A$3:$C$590,3,FALSE)</f>
        <v>#N/A</v>
      </c>
      <c r="Z500" s="301">
        <f>+X500</f>
        <v>0</v>
      </c>
      <c r="AA500" s="302" t="e">
        <f>+Y500</f>
        <v>#N/A</v>
      </c>
    </row>
    <row r="501" spans="1:27" customFormat="1" ht="15" hidden="1" customHeight="1">
      <c r="A501" s="32">
        <v>1225</v>
      </c>
      <c r="B501" s="396"/>
      <c r="C501" s="247" t="str">
        <f>+VLOOKUP(A501,bd_lista!$A$3:$C$590,3,FALSE)</f>
        <v>Gobierno Autónomo Municipal de Ancoraimes</v>
      </c>
      <c r="D501" s="394"/>
      <c r="E501" s="244" t="s">
        <v>1309</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21"/>
        <v>0</v>
      </c>
      <c r="S501" s="250">
        <f ca="1">+R500+R501</f>
        <v>0</v>
      </c>
      <c r="T501" s="243">
        <f ca="1">+S501</f>
        <v>0</v>
      </c>
      <c r="U501" s="242">
        <f t="shared" si="22"/>
        <v>2</v>
      </c>
      <c r="V501" s="343" t="str">
        <f>+VLOOKUP(A501,bd_lista!$A$3:$E$590,5,FALSE)</f>
        <v>Gobiernos Autonomos Municipales</v>
      </c>
      <c r="W501" s="391"/>
      <c r="X501" s="242">
        <f>+VLOOKUP(A501,[3]Sheet1!$A$13:$D$744,4,FALSE)</f>
        <v>0</v>
      </c>
      <c r="Y501" s="242" t="e">
        <f>+VLOOKUP(X501,bd_lista!$A$3:$C$590,3,FALSE)</f>
        <v>#N/A</v>
      </c>
      <c r="Z501" s="299"/>
      <c r="AA501" s="300"/>
    </row>
    <row r="502" spans="1:27" customFormat="1" ht="15" hidden="1" customHeight="1">
      <c r="A502" s="32">
        <v>1226</v>
      </c>
      <c r="B502" s="395">
        <f>+A502</f>
        <v>1226</v>
      </c>
      <c r="C502" s="247" t="str">
        <f>+VLOOKUP(A502,bd_lista!$A$3:$C$590,3,FALSE)</f>
        <v>Gobierno Autónomo Municipal de Sorata</v>
      </c>
      <c r="D502" s="393" t="str">
        <f>+C502</f>
        <v>Gobierno Autónomo Municipal de Sorata</v>
      </c>
      <c r="E502" s="242" t="s">
        <v>1308</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21"/>
        <v>0</v>
      </c>
      <c r="S502" s="250"/>
      <c r="T502" s="243">
        <f ca="1">+T503</f>
        <v>0</v>
      </c>
      <c r="U502" s="242">
        <f t="shared" si="22"/>
        <v>1</v>
      </c>
      <c r="V502" s="343" t="str">
        <f>+VLOOKUP(A502,bd_lista!$A$3:$E$590,5,FALSE)</f>
        <v>Gobiernos Autonomos Municipales</v>
      </c>
      <c r="W502" s="390" t="str">
        <f>+V502</f>
        <v>Gobiernos Autonomos Municipales</v>
      </c>
      <c r="X502" s="242">
        <f>+VLOOKUP(A502,[3]Sheet1!$A$13:$D$744,4,FALSE)</f>
        <v>0</v>
      </c>
      <c r="Y502" s="242" t="e">
        <f>+VLOOKUP(X502,bd_lista!$A$3:$C$590,3,FALSE)</f>
        <v>#N/A</v>
      </c>
      <c r="Z502" s="301">
        <f>+X502</f>
        <v>0</v>
      </c>
      <c r="AA502" s="302" t="e">
        <f>+Y502</f>
        <v>#N/A</v>
      </c>
    </row>
    <row r="503" spans="1:27" customFormat="1" ht="15" hidden="1" customHeight="1">
      <c r="A503" s="32">
        <v>1226</v>
      </c>
      <c r="B503" s="396"/>
      <c r="C503" s="247" t="str">
        <f>+VLOOKUP(A503,bd_lista!$A$3:$C$590,3,FALSE)</f>
        <v>Gobierno Autónomo Municipal de Sorata</v>
      </c>
      <c r="D503" s="394"/>
      <c r="E503" s="244" t="s">
        <v>1309</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21"/>
        <v>0</v>
      </c>
      <c r="S503" s="250">
        <f ca="1">+R502+R503</f>
        <v>0</v>
      </c>
      <c r="T503" s="243">
        <f ca="1">+S503</f>
        <v>0</v>
      </c>
      <c r="U503" s="242">
        <f t="shared" si="22"/>
        <v>2</v>
      </c>
      <c r="V503" s="343" t="str">
        <f>+VLOOKUP(A503,bd_lista!$A$3:$E$590,5,FALSE)</f>
        <v>Gobiernos Autonomos Municipales</v>
      </c>
      <c r="W503" s="391"/>
      <c r="X503" s="242">
        <f>+VLOOKUP(A503,[3]Sheet1!$A$13:$D$744,4,FALSE)</f>
        <v>0</v>
      </c>
      <c r="Y503" s="242" t="e">
        <f>+VLOOKUP(X503,bd_lista!$A$3:$C$590,3,FALSE)</f>
        <v>#N/A</v>
      </c>
      <c r="Z503" s="299"/>
      <c r="AA503" s="300"/>
    </row>
    <row r="504" spans="1:27" customFormat="1" ht="15" hidden="1" customHeight="1">
      <c r="A504" s="32">
        <v>1227</v>
      </c>
      <c r="B504" s="395">
        <f>+A504</f>
        <v>1227</v>
      </c>
      <c r="C504" s="247" t="str">
        <f>+VLOOKUP(A504,bd_lista!$A$3:$C$590,3,FALSE)</f>
        <v>Gobierno Autónomo Municipal de Guanay</v>
      </c>
      <c r="D504" s="393" t="str">
        <f>+C504</f>
        <v>Gobierno Autónomo Municipal de Guanay</v>
      </c>
      <c r="E504" s="242" t="s">
        <v>1308</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21"/>
        <v>0</v>
      </c>
      <c r="S504" s="250"/>
      <c r="T504" s="243">
        <f ca="1">+T505</f>
        <v>0</v>
      </c>
      <c r="U504" s="242">
        <f t="shared" si="22"/>
        <v>1</v>
      </c>
      <c r="V504" s="343" t="str">
        <f>+VLOOKUP(A504,bd_lista!$A$3:$E$590,5,FALSE)</f>
        <v>Gobiernos Autonomos Municipales</v>
      </c>
      <c r="W504" s="390" t="str">
        <f>+V504</f>
        <v>Gobiernos Autonomos Municipales</v>
      </c>
      <c r="X504" s="242">
        <f>+VLOOKUP(A504,[3]Sheet1!$A$13:$D$744,4,FALSE)</f>
        <v>0</v>
      </c>
      <c r="Y504" s="242" t="e">
        <f>+VLOOKUP(X504,bd_lista!$A$3:$C$590,3,FALSE)</f>
        <v>#N/A</v>
      </c>
      <c r="Z504" s="301">
        <f>+X504</f>
        <v>0</v>
      </c>
      <c r="AA504" s="302" t="e">
        <f>+Y504</f>
        <v>#N/A</v>
      </c>
    </row>
    <row r="505" spans="1:27" customFormat="1" ht="15" hidden="1" customHeight="1">
      <c r="A505" s="32">
        <v>1227</v>
      </c>
      <c r="B505" s="396"/>
      <c r="C505" s="247" t="str">
        <f>+VLOOKUP(A505,bd_lista!$A$3:$C$590,3,FALSE)</f>
        <v>Gobierno Autónomo Municipal de Guanay</v>
      </c>
      <c r="D505" s="394"/>
      <c r="E505" s="244" t="s">
        <v>1309</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21"/>
        <v>0</v>
      </c>
      <c r="S505" s="250">
        <f ca="1">+R504+R505</f>
        <v>0</v>
      </c>
      <c r="T505" s="243">
        <f ca="1">+S505</f>
        <v>0</v>
      </c>
      <c r="U505" s="242">
        <f t="shared" si="22"/>
        <v>2</v>
      </c>
      <c r="V505" s="343" t="str">
        <f>+VLOOKUP(A505,bd_lista!$A$3:$E$590,5,FALSE)</f>
        <v>Gobiernos Autonomos Municipales</v>
      </c>
      <c r="W505" s="391"/>
      <c r="X505" s="242">
        <f>+VLOOKUP(A505,[3]Sheet1!$A$13:$D$744,4,FALSE)</f>
        <v>0</v>
      </c>
      <c r="Y505" s="242" t="e">
        <f>+VLOOKUP(X505,bd_lista!$A$3:$C$590,3,FALSE)</f>
        <v>#N/A</v>
      </c>
      <c r="Z505" s="299"/>
      <c r="AA505" s="300"/>
    </row>
    <row r="506" spans="1:27" customFormat="1" ht="15" hidden="1" customHeight="1">
      <c r="A506" s="32">
        <v>1228</v>
      </c>
      <c r="B506" s="395">
        <f>+A506</f>
        <v>1228</v>
      </c>
      <c r="C506" s="247" t="str">
        <f>+VLOOKUP(A506,bd_lista!$A$3:$C$590,3,FALSE)</f>
        <v>Gobierno Autónomo Municipal de Tacacoma</v>
      </c>
      <c r="D506" s="393" t="str">
        <f>+C506</f>
        <v>Gobierno Autónomo Municipal de Tacacoma</v>
      </c>
      <c r="E506" s="242" t="s">
        <v>1308</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21"/>
        <v>0</v>
      </c>
      <c r="S506" s="250"/>
      <c r="T506" s="243">
        <f ca="1">+T507</f>
        <v>0</v>
      </c>
      <c r="U506" s="242">
        <f t="shared" si="22"/>
        <v>1</v>
      </c>
      <c r="V506" s="343" t="str">
        <f>+VLOOKUP(A506,bd_lista!$A$3:$E$590,5,FALSE)</f>
        <v>Gobiernos Autonomos Municipales</v>
      </c>
      <c r="W506" s="390" t="str">
        <f>+V506</f>
        <v>Gobiernos Autonomos Municipales</v>
      </c>
      <c r="X506" s="242">
        <f>+VLOOKUP(A506,[3]Sheet1!$A$13:$D$744,4,FALSE)</f>
        <v>0</v>
      </c>
      <c r="Y506" s="242" t="e">
        <f>+VLOOKUP(X506,bd_lista!$A$3:$C$590,3,FALSE)</f>
        <v>#N/A</v>
      </c>
      <c r="Z506" s="301">
        <f>+X506</f>
        <v>0</v>
      </c>
      <c r="AA506" s="302" t="e">
        <f>+Y506</f>
        <v>#N/A</v>
      </c>
    </row>
    <row r="507" spans="1:27" customFormat="1" ht="15" hidden="1" customHeight="1">
      <c r="A507" s="32">
        <v>1228</v>
      </c>
      <c r="B507" s="396"/>
      <c r="C507" s="247" t="str">
        <f>+VLOOKUP(A507,bd_lista!$A$3:$C$590,3,FALSE)</f>
        <v>Gobierno Autónomo Municipal de Tacacoma</v>
      </c>
      <c r="D507" s="394"/>
      <c r="E507" s="244" t="s">
        <v>1309</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21"/>
        <v>0</v>
      </c>
      <c r="S507" s="250">
        <f ca="1">+R506+R507</f>
        <v>0</v>
      </c>
      <c r="T507" s="243">
        <f ca="1">+S507</f>
        <v>0</v>
      </c>
      <c r="U507" s="242">
        <f t="shared" si="22"/>
        <v>2</v>
      </c>
      <c r="V507" s="343" t="str">
        <f>+VLOOKUP(A507,bd_lista!$A$3:$E$590,5,FALSE)</f>
        <v>Gobiernos Autonomos Municipales</v>
      </c>
      <c r="W507" s="391"/>
      <c r="X507" s="242">
        <f>+VLOOKUP(A507,[3]Sheet1!$A$13:$D$744,4,FALSE)</f>
        <v>0</v>
      </c>
      <c r="Y507" s="242" t="e">
        <f>+VLOOKUP(X507,bd_lista!$A$3:$C$590,3,FALSE)</f>
        <v>#N/A</v>
      </c>
      <c r="Z507" s="299"/>
      <c r="AA507" s="300"/>
    </row>
    <row r="508" spans="1:27" customFormat="1" ht="15" hidden="1" customHeight="1">
      <c r="A508" s="32">
        <v>1229</v>
      </c>
      <c r="B508" s="395">
        <f>+A508</f>
        <v>1229</v>
      </c>
      <c r="C508" s="247" t="str">
        <f>+VLOOKUP(A508,bd_lista!$A$3:$C$590,3,FALSE)</f>
        <v>Gobierno Autónomo Municipal de Tipuani</v>
      </c>
      <c r="D508" s="393" t="str">
        <f>+C508</f>
        <v>Gobierno Autónomo Municipal de Tipuani</v>
      </c>
      <c r="E508" s="242" t="s">
        <v>1308</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21"/>
        <v>0</v>
      </c>
      <c r="S508" s="250"/>
      <c r="T508" s="243">
        <f ca="1">+T509</f>
        <v>0</v>
      </c>
      <c r="U508" s="242">
        <f t="shared" si="22"/>
        <v>1</v>
      </c>
      <c r="V508" s="343" t="str">
        <f>+VLOOKUP(A508,bd_lista!$A$3:$E$590,5,FALSE)</f>
        <v>Gobiernos Autonomos Municipales</v>
      </c>
      <c r="W508" s="390" t="str">
        <f>+V508</f>
        <v>Gobiernos Autonomos Municipales</v>
      </c>
      <c r="X508" s="242">
        <f>+VLOOKUP(A508,[3]Sheet1!$A$13:$D$744,4,FALSE)</f>
        <v>0</v>
      </c>
      <c r="Y508" s="242" t="e">
        <f>+VLOOKUP(X508,bd_lista!$A$3:$C$590,3,FALSE)</f>
        <v>#N/A</v>
      </c>
      <c r="Z508" s="301">
        <f>+X508</f>
        <v>0</v>
      </c>
      <c r="AA508" s="302" t="e">
        <f>+Y508</f>
        <v>#N/A</v>
      </c>
    </row>
    <row r="509" spans="1:27" customFormat="1" ht="15" hidden="1" customHeight="1">
      <c r="A509" s="32">
        <v>1229</v>
      </c>
      <c r="B509" s="396"/>
      <c r="C509" s="247" t="str">
        <f>+VLOOKUP(A509,bd_lista!$A$3:$C$590,3,FALSE)</f>
        <v>Gobierno Autónomo Municipal de Tipuani</v>
      </c>
      <c r="D509" s="394"/>
      <c r="E509" s="244" t="s">
        <v>1309</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21"/>
        <v>0</v>
      </c>
      <c r="S509" s="250">
        <f ca="1">+R508+R509</f>
        <v>0</v>
      </c>
      <c r="T509" s="243">
        <f ca="1">+S509</f>
        <v>0</v>
      </c>
      <c r="U509" s="242">
        <f t="shared" si="22"/>
        <v>2</v>
      </c>
      <c r="V509" s="343" t="str">
        <f>+VLOOKUP(A509,bd_lista!$A$3:$E$590,5,FALSE)</f>
        <v>Gobiernos Autonomos Municipales</v>
      </c>
      <c r="W509" s="391"/>
      <c r="X509" s="242">
        <f>+VLOOKUP(A509,[3]Sheet1!$A$13:$D$744,4,FALSE)</f>
        <v>0</v>
      </c>
      <c r="Y509" s="242" t="e">
        <f>+VLOOKUP(X509,bd_lista!$A$3:$C$590,3,FALSE)</f>
        <v>#N/A</v>
      </c>
      <c r="Z509" s="299"/>
      <c r="AA509" s="300"/>
    </row>
    <row r="510" spans="1:27" customFormat="1" ht="15" hidden="1" customHeight="1">
      <c r="A510" s="32">
        <v>1230</v>
      </c>
      <c r="B510" s="395">
        <f>+A510</f>
        <v>1230</v>
      </c>
      <c r="C510" s="247" t="str">
        <f>+VLOOKUP(A510,bd_lista!$A$3:$C$590,3,FALSE)</f>
        <v>Gobierno Autónomo Municipal de Quiabaya</v>
      </c>
      <c r="D510" s="393" t="str">
        <f>+C510</f>
        <v>Gobierno Autónomo Municipal de Quiabaya</v>
      </c>
      <c r="E510" s="242" t="s">
        <v>1308</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21"/>
        <v>0</v>
      </c>
      <c r="S510" s="250"/>
      <c r="T510" s="243">
        <f ca="1">+T511</f>
        <v>0</v>
      </c>
      <c r="U510" s="242">
        <f t="shared" si="22"/>
        <v>1</v>
      </c>
      <c r="V510" s="343" t="str">
        <f>+VLOOKUP(A510,bd_lista!$A$3:$E$590,5,FALSE)</f>
        <v>Gobiernos Autonomos Municipales</v>
      </c>
      <c r="W510" s="390" t="str">
        <f>+V510</f>
        <v>Gobiernos Autonomos Municipales</v>
      </c>
      <c r="X510" s="242">
        <f>+VLOOKUP(A510,[3]Sheet1!$A$13:$D$744,4,FALSE)</f>
        <v>0</v>
      </c>
      <c r="Y510" s="242" t="e">
        <f>+VLOOKUP(X510,bd_lista!$A$3:$C$590,3,FALSE)</f>
        <v>#N/A</v>
      </c>
      <c r="Z510" s="301">
        <f>+X510</f>
        <v>0</v>
      </c>
      <c r="AA510" s="302" t="e">
        <f>+Y510</f>
        <v>#N/A</v>
      </c>
    </row>
    <row r="511" spans="1:27" customFormat="1" ht="15" hidden="1" customHeight="1">
      <c r="A511" s="32">
        <v>1230</v>
      </c>
      <c r="B511" s="396"/>
      <c r="C511" s="247" t="str">
        <f>+VLOOKUP(A511,bd_lista!$A$3:$C$590,3,FALSE)</f>
        <v>Gobierno Autónomo Municipal de Quiabaya</v>
      </c>
      <c r="D511" s="394"/>
      <c r="E511" s="244" t="s">
        <v>1309</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21"/>
        <v>0</v>
      </c>
      <c r="S511" s="250">
        <f ca="1">+R510+R511</f>
        <v>0</v>
      </c>
      <c r="T511" s="243">
        <f ca="1">+S511</f>
        <v>0</v>
      </c>
      <c r="U511" s="242">
        <f t="shared" si="22"/>
        <v>2</v>
      </c>
      <c r="V511" s="343" t="str">
        <f>+VLOOKUP(A511,bd_lista!$A$3:$E$590,5,FALSE)</f>
        <v>Gobiernos Autonomos Municipales</v>
      </c>
      <c r="W511" s="391"/>
      <c r="X511" s="242">
        <f>+VLOOKUP(A511,[3]Sheet1!$A$13:$D$744,4,FALSE)</f>
        <v>0</v>
      </c>
      <c r="Y511" s="242" t="e">
        <f>+VLOOKUP(X511,bd_lista!$A$3:$C$590,3,FALSE)</f>
        <v>#N/A</v>
      </c>
      <c r="Z511" s="299"/>
      <c r="AA511" s="300"/>
    </row>
    <row r="512" spans="1:27" customFormat="1" ht="15" hidden="1" customHeight="1">
      <c r="A512" s="32">
        <v>1231</v>
      </c>
      <c r="B512" s="395">
        <f>+A512</f>
        <v>1231</v>
      </c>
      <c r="C512" s="247" t="str">
        <f>+VLOOKUP(A512,bd_lista!$A$3:$C$590,3,FALSE)</f>
        <v>Gobierno Autónomo Municipal de Combaya</v>
      </c>
      <c r="D512" s="393" t="str">
        <f>+C512</f>
        <v>Gobierno Autónomo Municipal de Combaya</v>
      </c>
      <c r="E512" s="242" t="s">
        <v>1308</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21"/>
        <v>0</v>
      </c>
      <c r="S512" s="250"/>
      <c r="T512" s="243">
        <f ca="1">+T513</f>
        <v>0</v>
      </c>
      <c r="U512" s="242">
        <f t="shared" si="22"/>
        <v>1</v>
      </c>
      <c r="V512" s="343" t="str">
        <f>+VLOOKUP(A512,bd_lista!$A$3:$E$590,5,FALSE)</f>
        <v>Gobiernos Autonomos Municipales</v>
      </c>
      <c r="W512" s="390" t="str">
        <f>+V512</f>
        <v>Gobiernos Autonomos Municipales</v>
      </c>
      <c r="X512" s="242">
        <f>+VLOOKUP(A512,[3]Sheet1!$A$13:$D$744,4,FALSE)</f>
        <v>0</v>
      </c>
      <c r="Y512" s="242" t="e">
        <f>+VLOOKUP(X512,bd_lista!$A$3:$C$590,3,FALSE)</f>
        <v>#N/A</v>
      </c>
      <c r="Z512" s="301">
        <f>+X512</f>
        <v>0</v>
      </c>
      <c r="AA512" s="302" t="e">
        <f>+Y512</f>
        <v>#N/A</v>
      </c>
    </row>
    <row r="513" spans="1:27" customFormat="1" ht="15" hidden="1" customHeight="1">
      <c r="A513" s="32">
        <v>1231</v>
      </c>
      <c r="B513" s="396"/>
      <c r="C513" s="247" t="str">
        <f>+VLOOKUP(A513,bd_lista!$A$3:$C$590,3,FALSE)</f>
        <v>Gobierno Autónomo Municipal de Combaya</v>
      </c>
      <c r="D513" s="394"/>
      <c r="E513" s="244" t="s">
        <v>1309</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21"/>
        <v>0</v>
      </c>
      <c r="S513" s="250">
        <f ca="1">+R512+R513</f>
        <v>0</v>
      </c>
      <c r="T513" s="243">
        <f ca="1">+S513</f>
        <v>0</v>
      </c>
      <c r="U513" s="242">
        <f t="shared" si="22"/>
        <v>2</v>
      </c>
      <c r="V513" s="343" t="str">
        <f>+VLOOKUP(A513,bd_lista!$A$3:$E$590,5,FALSE)</f>
        <v>Gobiernos Autonomos Municipales</v>
      </c>
      <c r="W513" s="391"/>
      <c r="X513" s="242">
        <f>+VLOOKUP(A513,[3]Sheet1!$A$13:$D$744,4,FALSE)</f>
        <v>0</v>
      </c>
      <c r="Y513" s="242" t="e">
        <f>+VLOOKUP(X513,bd_lista!$A$3:$C$590,3,FALSE)</f>
        <v>#N/A</v>
      </c>
      <c r="Z513" s="299"/>
      <c r="AA513" s="300"/>
    </row>
    <row r="514" spans="1:27" customFormat="1" ht="15" hidden="1" customHeight="1">
      <c r="A514" s="32">
        <v>1232</v>
      </c>
      <c r="B514" s="395">
        <f>+A514</f>
        <v>1232</v>
      </c>
      <c r="C514" s="247" t="str">
        <f>+VLOOKUP(A514,bd_lista!$A$3:$C$590,3,FALSE)</f>
        <v>Gobierno Autónomo Municipal de Copacabana</v>
      </c>
      <c r="D514" s="393" t="str">
        <f>+C514</f>
        <v>Gobierno Autónomo Municipal de Copacabana</v>
      </c>
      <c r="E514" s="242" t="s">
        <v>1308</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21"/>
        <v>0</v>
      </c>
      <c r="S514" s="250"/>
      <c r="T514" s="243">
        <f ca="1">+T515</f>
        <v>0</v>
      </c>
      <c r="U514" s="242">
        <f t="shared" si="22"/>
        <v>1</v>
      </c>
      <c r="V514" s="343" t="str">
        <f>+VLOOKUP(A514,bd_lista!$A$3:$E$590,5,FALSE)</f>
        <v>Gobiernos Autonomos Municipales</v>
      </c>
      <c r="W514" s="390" t="str">
        <f>+V514</f>
        <v>Gobiernos Autonomos Municipales</v>
      </c>
      <c r="X514" s="242">
        <f>+VLOOKUP(A514,[3]Sheet1!$A$13:$D$744,4,FALSE)</f>
        <v>0</v>
      </c>
      <c r="Y514" s="242" t="e">
        <f>+VLOOKUP(X514,bd_lista!$A$3:$C$590,3,FALSE)</f>
        <v>#N/A</v>
      </c>
      <c r="Z514" s="301">
        <f>+X514</f>
        <v>0</v>
      </c>
      <c r="AA514" s="302" t="e">
        <f>+Y514</f>
        <v>#N/A</v>
      </c>
    </row>
    <row r="515" spans="1:27" customFormat="1" ht="15" hidden="1" customHeight="1">
      <c r="A515" s="32">
        <v>1232</v>
      </c>
      <c r="B515" s="396"/>
      <c r="C515" s="247" t="str">
        <f>+VLOOKUP(A515,bd_lista!$A$3:$C$590,3,FALSE)</f>
        <v>Gobierno Autónomo Municipal de Copacabana</v>
      </c>
      <c r="D515" s="394"/>
      <c r="E515" s="244" t="s">
        <v>1309</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21"/>
        <v>0</v>
      </c>
      <c r="S515" s="250">
        <f ca="1">+R514+R515</f>
        <v>0</v>
      </c>
      <c r="T515" s="243">
        <f ca="1">+S515</f>
        <v>0</v>
      </c>
      <c r="U515" s="242">
        <f t="shared" si="22"/>
        <v>2</v>
      </c>
      <c r="V515" s="343" t="str">
        <f>+VLOOKUP(A515,bd_lista!$A$3:$E$590,5,FALSE)</f>
        <v>Gobiernos Autonomos Municipales</v>
      </c>
      <c r="W515" s="391"/>
      <c r="X515" s="242">
        <f>+VLOOKUP(A515,[3]Sheet1!$A$13:$D$744,4,FALSE)</f>
        <v>0</v>
      </c>
      <c r="Y515" s="242" t="e">
        <f>+VLOOKUP(X515,bd_lista!$A$3:$C$590,3,FALSE)</f>
        <v>#N/A</v>
      </c>
      <c r="Z515" s="299"/>
      <c r="AA515" s="300"/>
    </row>
    <row r="516" spans="1:27" customFormat="1" ht="15" hidden="1" customHeight="1">
      <c r="A516" s="32">
        <v>1233</v>
      </c>
      <c r="B516" s="395">
        <f>+A516</f>
        <v>1233</v>
      </c>
      <c r="C516" s="247" t="str">
        <f>+VLOOKUP(A516,bd_lista!$A$3:$C$590,3,FALSE)</f>
        <v>Gobierno Autónomo Municipal de San Pedro de Tiquina</v>
      </c>
      <c r="D516" s="393" t="str">
        <f>+C516</f>
        <v>Gobierno Autónomo Municipal de San Pedro de Tiquina</v>
      </c>
      <c r="E516" s="242" t="s">
        <v>1308</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21"/>
        <v>0</v>
      </c>
      <c r="S516" s="250"/>
      <c r="T516" s="243">
        <f ca="1">+T517</f>
        <v>0</v>
      </c>
      <c r="U516" s="242">
        <f t="shared" si="22"/>
        <v>1</v>
      </c>
      <c r="V516" s="343" t="str">
        <f>+VLOOKUP(A516,bd_lista!$A$3:$E$590,5,FALSE)</f>
        <v>Gobiernos Autonomos Municipales</v>
      </c>
      <c r="W516" s="390" t="str">
        <f>+V516</f>
        <v>Gobiernos Autonomos Municipales</v>
      </c>
      <c r="X516" s="242">
        <f>+VLOOKUP(A516,[3]Sheet1!$A$13:$D$744,4,FALSE)</f>
        <v>0</v>
      </c>
      <c r="Y516" s="242" t="e">
        <f>+VLOOKUP(X516,bd_lista!$A$3:$C$590,3,FALSE)</f>
        <v>#N/A</v>
      </c>
      <c r="Z516" s="301">
        <f>+X516</f>
        <v>0</v>
      </c>
      <c r="AA516" s="302" t="e">
        <f>+Y516</f>
        <v>#N/A</v>
      </c>
    </row>
    <row r="517" spans="1:27" customFormat="1" ht="15" hidden="1" customHeight="1">
      <c r="A517" s="32">
        <v>1233</v>
      </c>
      <c r="B517" s="396"/>
      <c r="C517" s="247" t="str">
        <f>+VLOOKUP(A517,bd_lista!$A$3:$C$590,3,FALSE)</f>
        <v>Gobierno Autónomo Municipal de San Pedro de Tiquina</v>
      </c>
      <c r="D517" s="394"/>
      <c r="E517" s="244" t="s">
        <v>1309</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21"/>
        <v>0</v>
      </c>
      <c r="S517" s="250">
        <f ca="1">+R516+R517</f>
        <v>0</v>
      </c>
      <c r="T517" s="243">
        <f ca="1">+S517</f>
        <v>0</v>
      </c>
      <c r="U517" s="242">
        <f t="shared" si="22"/>
        <v>2</v>
      </c>
      <c r="V517" s="343" t="str">
        <f>+VLOOKUP(A517,bd_lista!$A$3:$E$590,5,FALSE)</f>
        <v>Gobiernos Autonomos Municipales</v>
      </c>
      <c r="W517" s="391"/>
      <c r="X517" s="242">
        <f>+VLOOKUP(A517,[3]Sheet1!$A$13:$D$744,4,FALSE)</f>
        <v>0</v>
      </c>
      <c r="Y517" s="242" t="e">
        <f>+VLOOKUP(X517,bd_lista!$A$3:$C$590,3,FALSE)</f>
        <v>#N/A</v>
      </c>
      <c r="Z517" s="299"/>
      <c r="AA517" s="300"/>
    </row>
    <row r="518" spans="1:27" customFormat="1" ht="15" hidden="1" customHeight="1">
      <c r="A518" s="32">
        <v>1234</v>
      </c>
      <c r="B518" s="395">
        <f>+A518</f>
        <v>1234</v>
      </c>
      <c r="C518" s="247" t="str">
        <f>+VLOOKUP(A518,bd_lista!$A$3:$C$590,3,FALSE)</f>
        <v>Gobierno Autónomo Municipal de Tito Yupanqui</v>
      </c>
      <c r="D518" s="393" t="str">
        <f>+C518</f>
        <v>Gobierno Autónomo Municipal de Tito Yupanqui</v>
      </c>
      <c r="E518" s="242" t="s">
        <v>1308</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ca="1" si="21"/>
        <v>0</v>
      </c>
      <c r="S518" s="250"/>
      <c r="T518" s="243">
        <f ca="1">+T519</f>
        <v>0</v>
      </c>
      <c r="U518" s="242">
        <f t="shared" si="22"/>
        <v>1</v>
      </c>
      <c r="V518" s="343" t="str">
        <f>+VLOOKUP(A518,bd_lista!$A$3:$E$590,5,FALSE)</f>
        <v>Gobiernos Autonomos Municipales</v>
      </c>
      <c r="W518" s="390" t="str">
        <f>+V518</f>
        <v>Gobiernos Autonomos Municipales</v>
      </c>
      <c r="X518" s="242">
        <f>+VLOOKUP(A518,[3]Sheet1!$A$13:$D$744,4,FALSE)</f>
        <v>0</v>
      </c>
      <c r="Y518" s="242" t="e">
        <f>+VLOOKUP(X518,bd_lista!$A$3:$C$590,3,FALSE)</f>
        <v>#N/A</v>
      </c>
      <c r="Z518" s="301">
        <f>+X518</f>
        <v>0</v>
      </c>
      <c r="AA518" s="302" t="e">
        <f>+Y518</f>
        <v>#N/A</v>
      </c>
    </row>
    <row r="519" spans="1:27" customFormat="1" ht="15" hidden="1" customHeight="1">
      <c r="A519" s="32">
        <v>1234</v>
      </c>
      <c r="B519" s="396"/>
      <c r="C519" s="247" t="str">
        <f>+VLOOKUP(A519,bd_lista!$A$3:$C$590,3,FALSE)</f>
        <v>Gobierno Autónomo Municipal de Tito Yupanqui</v>
      </c>
      <c r="D519" s="394"/>
      <c r="E519" s="244" t="s">
        <v>1309</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21"/>
        <v>0</v>
      </c>
      <c r="S519" s="250">
        <f ca="1">+R518+R519</f>
        <v>0</v>
      </c>
      <c r="T519" s="243">
        <f ca="1">+S519</f>
        <v>0</v>
      </c>
      <c r="U519" s="242">
        <f t="shared" si="22"/>
        <v>2</v>
      </c>
      <c r="V519" s="343" t="str">
        <f>+VLOOKUP(A519,bd_lista!$A$3:$E$590,5,FALSE)</f>
        <v>Gobiernos Autonomos Municipales</v>
      </c>
      <c r="W519" s="391"/>
      <c r="X519" s="242">
        <f>+VLOOKUP(A519,[3]Sheet1!$A$13:$D$744,4,FALSE)</f>
        <v>0</v>
      </c>
      <c r="Y519" s="242" t="e">
        <f>+VLOOKUP(X519,bd_lista!$A$3:$C$590,3,FALSE)</f>
        <v>#N/A</v>
      </c>
      <c r="Z519" s="299"/>
      <c r="AA519" s="300"/>
    </row>
    <row r="520" spans="1:27" customFormat="1" ht="15" hidden="1" customHeight="1">
      <c r="A520" s="32">
        <v>1235</v>
      </c>
      <c r="B520" s="395">
        <f>+A520</f>
        <v>1235</v>
      </c>
      <c r="C520" s="247" t="str">
        <f>+VLOOKUP(A520,bd_lista!$A$3:$C$590,3,FALSE)</f>
        <v>Gobierno Autónomo Municipal de Chuma</v>
      </c>
      <c r="D520" s="393" t="str">
        <f>+C520</f>
        <v>Gobierno Autónomo Municipal de Chuma</v>
      </c>
      <c r="E520" s="242" t="s">
        <v>1308</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21"/>
        <v>0</v>
      </c>
      <c r="S520" s="250"/>
      <c r="T520" s="243">
        <f ca="1">+T521</f>
        <v>0</v>
      </c>
      <c r="U520" s="242">
        <f t="shared" si="22"/>
        <v>1</v>
      </c>
      <c r="V520" s="343" t="str">
        <f>+VLOOKUP(A520,bd_lista!$A$3:$E$590,5,FALSE)</f>
        <v>Gobiernos Autonomos Municipales</v>
      </c>
      <c r="W520" s="390" t="str">
        <f>+V520</f>
        <v>Gobiernos Autonomos Municipales</v>
      </c>
      <c r="X520" s="242">
        <f>+VLOOKUP(A520,[3]Sheet1!$A$13:$D$744,4,FALSE)</f>
        <v>0</v>
      </c>
      <c r="Y520" s="242" t="e">
        <f>+VLOOKUP(X520,bd_lista!$A$3:$C$590,3,FALSE)</f>
        <v>#N/A</v>
      </c>
      <c r="Z520" s="301">
        <f>+X520</f>
        <v>0</v>
      </c>
      <c r="AA520" s="302" t="e">
        <f>+Y520</f>
        <v>#N/A</v>
      </c>
    </row>
    <row r="521" spans="1:27" customFormat="1" ht="15" hidden="1" customHeight="1">
      <c r="A521" s="32">
        <v>1235</v>
      </c>
      <c r="B521" s="396"/>
      <c r="C521" s="247" t="str">
        <f>+VLOOKUP(A521,bd_lista!$A$3:$C$590,3,FALSE)</f>
        <v>Gobierno Autónomo Municipal de Chuma</v>
      </c>
      <c r="D521" s="394"/>
      <c r="E521" s="244" t="s">
        <v>1309</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21"/>
        <v>0</v>
      </c>
      <c r="S521" s="250">
        <f ca="1">+R520+R521</f>
        <v>0</v>
      </c>
      <c r="T521" s="243">
        <f ca="1">+S521</f>
        <v>0</v>
      </c>
      <c r="U521" s="242">
        <f t="shared" si="22"/>
        <v>2</v>
      </c>
      <c r="V521" s="343" t="str">
        <f>+VLOOKUP(A521,bd_lista!$A$3:$E$590,5,FALSE)</f>
        <v>Gobiernos Autonomos Municipales</v>
      </c>
      <c r="W521" s="391"/>
      <c r="X521" s="242">
        <f>+VLOOKUP(A521,[3]Sheet1!$A$13:$D$744,4,FALSE)</f>
        <v>0</v>
      </c>
      <c r="Y521" s="242" t="e">
        <f>+VLOOKUP(X521,bd_lista!$A$3:$C$590,3,FALSE)</f>
        <v>#N/A</v>
      </c>
      <c r="Z521" s="299"/>
      <c r="AA521" s="300"/>
    </row>
    <row r="522" spans="1:27" customFormat="1" ht="27" hidden="1" customHeight="1">
      <c r="A522" s="32">
        <v>1237</v>
      </c>
      <c r="B522" s="395">
        <f>+A522</f>
        <v>1237</v>
      </c>
      <c r="C522" s="247" t="str">
        <f>+VLOOKUP(A522,bd_lista!$A$3:$C$590,3,FALSE)</f>
        <v>Gobierno Autónomo Municipal de Aucapata</v>
      </c>
      <c r="D522" s="393" t="str">
        <f>+C522</f>
        <v>Gobierno Autónomo Municipal de Aucapata</v>
      </c>
      <c r="E522" s="242" t="s">
        <v>1308</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21"/>
        <v>0</v>
      </c>
      <c r="S522" s="250"/>
      <c r="T522" s="243">
        <f ca="1">+T523</f>
        <v>0</v>
      </c>
      <c r="U522" s="242">
        <f t="shared" si="22"/>
        <v>1</v>
      </c>
      <c r="V522" s="343" t="str">
        <f>+VLOOKUP(A522,bd_lista!$A$3:$E$590,5,FALSE)</f>
        <v>Gobiernos Autonomos Municipales</v>
      </c>
      <c r="W522" s="390" t="str">
        <f>+V522</f>
        <v>Gobiernos Autonomos Municipales</v>
      </c>
      <c r="X522" s="242">
        <f>+VLOOKUP(A522,[3]Sheet1!$A$13:$D$744,4,FALSE)</f>
        <v>0</v>
      </c>
      <c r="Y522" s="242" t="e">
        <f>+VLOOKUP(X522,bd_lista!$A$3:$C$590,3,FALSE)</f>
        <v>#N/A</v>
      </c>
      <c r="Z522" s="301">
        <f>+X522</f>
        <v>0</v>
      </c>
      <c r="AA522" s="302" t="e">
        <f>+Y522</f>
        <v>#N/A</v>
      </c>
    </row>
    <row r="523" spans="1:27" customFormat="1" ht="27" hidden="1" customHeight="1">
      <c r="A523" s="32">
        <v>1237</v>
      </c>
      <c r="B523" s="396"/>
      <c r="C523" s="247" t="str">
        <f>+VLOOKUP(A523,bd_lista!$A$3:$C$590,3,FALSE)</f>
        <v>Gobierno Autónomo Municipal de Aucapata</v>
      </c>
      <c r="D523" s="394"/>
      <c r="E523" s="244" t="s">
        <v>1309</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21"/>
        <v>0</v>
      </c>
      <c r="S523" s="250">
        <f ca="1">+R522+R523</f>
        <v>0</v>
      </c>
      <c r="T523" s="243">
        <f ca="1">+S523</f>
        <v>0</v>
      </c>
      <c r="U523" s="242">
        <f t="shared" si="22"/>
        <v>2</v>
      </c>
      <c r="V523" s="343" t="str">
        <f>+VLOOKUP(A523,bd_lista!$A$3:$E$590,5,FALSE)</f>
        <v>Gobiernos Autonomos Municipales</v>
      </c>
      <c r="W523" s="391"/>
      <c r="X523" s="242">
        <f>+VLOOKUP(A523,[3]Sheet1!$A$13:$D$744,4,FALSE)</f>
        <v>0</v>
      </c>
      <c r="Y523" s="242" t="e">
        <f>+VLOOKUP(X523,bd_lista!$A$3:$C$590,3,FALSE)</f>
        <v>#N/A</v>
      </c>
      <c r="Z523" s="299"/>
      <c r="AA523" s="300"/>
    </row>
    <row r="524" spans="1:27" customFormat="1" ht="15" hidden="1" customHeight="1">
      <c r="A524" s="32">
        <v>1238</v>
      </c>
      <c r="B524" s="395">
        <f>+A524</f>
        <v>1238</v>
      </c>
      <c r="C524" s="247" t="str">
        <f>+VLOOKUP(A524,bd_lista!$A$3:$C$590,3,FALSE)</f>
        <v>Gobierno Autónomo Municipal de Corocoro</v>
      </c>
      <c r="D524" s="393" t="str">
        <f>+C524</f>
        <v>Gobierno Autónomo Municipal de Corocoro</v>
      </c>
      <c r="E524" s="242" t="s">
        <v>1308</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21"/>
        <v>0</v>
      </c>
      <c r="S524" s="250"/>
      <c r="T524" s="243">
        <f ca="1">+T525</f>
        <v>0</v>
      </c>
      <c r="U524" s="242">
        <f t="shared" si="22"/>
        <v>1</v>
      </c>
      <c r="V524" s="343" t="str">
        <f>+VLOOKUP(A524,bd_lista!$A$3:$E$590,5,FALSE)</f>
        <v>Gobiernos Autonomos Municipales</v>
      </c>
      <c r="W524" s="390" t="str">
        <f>+V524</f>
        <v>Gobiernos Autonomos Municipales</v>
      </c>
      <c r="X524" s="242">
        <f>+VLOOKUP(A524,[3]Sheet1!$A$13:$D$744,4,FALSE)</f>
        <v>0</v>
      </c>
      <c r="Y524" s="242" t="e">
        <f>+VLOOKUP(X524,bd_lista!$A$3:$C$590,3,FALSE)</f>
        <v>#N/A</v>
      </c>
      <c r="Z524" s="301">
        <f>+X524</f>
        <v>0</v>
      </c>
      <c r="AA524" s="302" t="e">
        <f>+Y524</f>
        <v>#N/A</v>
      </c>
    </row>
    <row r="525" spans="1:27" customFormat="1" ht="15" hidden="1" customHeight="1">
      <c r="A525" s="32">
        <v>1238</v>
      </c>
      <c r="B525" s="396"/>
      <c r="C525" s="247" t="str">
        <f>+VLOOKUP(A525,bd_lista!$A$3:$C$590,3,FALSE)</f>
        <v>Gobierno Autónomo Municipal de Corocoro</v>
      </c>
      <c r="D525" s="394"/>
      <c r="E525" s="244" t="s">
        <v>1309</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21"/>
        <v>0</v>
      </c>
      <c r="S525" s="250">
        <f ca="1">+R524+R525</f>
        <v>0</v>
      </c>
      <c r="T525" s="243">
        <f ca="1">+S525</f>
        <v>0</v>
      </c>
      <c r="U525" s="242">
        <f t="shared" si="22"/>
        <v>2</v>
      </c>
      <c r="V525" s="343" t="str">
        <f>+VLOOKUP(A525,bd_lista!$A$3:$E$590,5,FALSE)</f>
        <v>Gobiernos Autonomos Municipales</v>
      </c>
      <c r="W525" s="391"/>
      <c r="X525" s="242">
        <f>+VLOOKUP(A525,[3]Sheet1!$A$13:$D$744,4,FALSE)</f>
        <v>0</v>
      </c>
      <c r="Y525" s="242" t="e">
        <f>+VLOOKUP(X525,bd_lista!$A$3:$C$590,3,FALSE)</f>
        <v>#N/A</v>
      </c>
      <c r="Z525" s="299"/>
      <c r="AA525" s="300"/>
    </row>
    <row r="526" spans="1:27" customFormat="1" ht="15" hidden="1" customHeight="1">
      <c r="A526" s="32">
        <v>1239</v>
      </c>
      <c r="B526" s="395">
        <f>+A526</f>
        <v>1239</v>
      </c>
      <c r="C526" s="247" t="str">
        <f>+VLOOKUP(A526,bd_lista!$A$3:$C$590,3,FALSE)</f>
        <v>Gobierno Autónomo Municipal de Caquiaviri</v>
      </c>
      <c r="D526" s="393" t="str">
        <f>+C526</f>
        <v>Gobierno Autónomo Municipal de Caquiaviri</v>
      </c>
      <c r="E526" s="242" t="s">
        <v>1308</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21"/>
        <v>0</v>
      </c>
      <c r="S526" s="250"/>
      <c r="T526" s="243">
        <f ca="1">+T527</f>
        <v>0</v>
      </c>
      <c r="U526" s="242">
        <f t="shared" si="22"/>
        <v>1</v>
      </c>
      <c r="V526" s="343" t="str">
        <f>+VLOOKUP(A526,bd_lista!$A$3:$E$590,5,FALSE)</f>
        <v>Gobiernos Autonomos Municipales</v>
      </c>
      <c r="W526" s="390" t="str">
        <f>+V526</f>
        <v>Gobiernos Autonomos Municipales</v>
      </c>
      <c r="X526" s="242">
        <f>+VLOOKUP(A526,[3]Sheet1!$A$13:$D$744,4,FALSE)</f>
        <v>0</v>
      </c>
      <c r="Y526" s="242" t="e">
        <f>+VLOOKUP(X526,bd_lista!$A$3:$C$590,3,FALSE)</f>
        <v>#N/A</v>
      </c>
      <c r="Z526" s="301">
        <f>+X526</f>
        <v>0</v>
      </c>
      <c r="AA526" s="302" t="e">
        <f>+Y526</f>
        <v>#N/A</v>
      </c>
    </row>
    <row r="527" spans="1:27" customFormat="1" ht="15" hidden="1" customHeight="1">
      <c r="A527" s="32">
        <v>1239</v>
      </c>
      <c r="B527" s="396"/>
      <c r="C527" s="247" t="str">
        <f>+VLOOKUP(A527,bd_lista!$A$3:$C$590,3,FALSE)</f>
        <v>Gobierno Autónomo Municipal de Caquiaviri</v>
      </c>
      <c r="D527" s="394"/>
      <c r="E527" s="244" t="s">
        <v>1309</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21"/>
        <v>0</v>
      </c>
      <c r="S527" s="250">
        <f ca="1">+R526+R527</f>
        <v>0</v>
      </c>
      <c r="T527" s="243">
        <f ca="1">+S527</f>
        <v>0</v>
      </c>
      <c r="U527" s="242">
        <f t="shared" si="22"/>
        <v>2</v>
      </c>
      <c r="V527" s="343" t="str">
        <f>+VLOOKUP(A527,bd_lista!$A$3:$E$590,5,FALSE)</f>
        <v>Gobiernos Autonomos Municipales</v>
      </c>
      <c r="W527" s="391"/>
      <c r="X527" s="242">
        <f>+VLOOKUP(A527,[3]Sheet1!$A$13:$D$744,4,FALSE)</f>
        <v>0</v>
      </c>
      <c r="Y527" s="242" t="e">
        <f>+VLOOKUP(X527,bd_lista!$A$3:$C$590,3,FALSE)</f>
        <v>#N/A</v>
      </c>
      <c r="Z527" s="299"/>
      <c r="AA527" s="300"/>
    </row>
    <row r="528" spans="1:27" customFormat="1" ht="15" hidden="1" customHeight="1">
      <c r="A528" s="32">
        <v>1240</v>
      </c>
      <c r="B528" s="395">
        <f>+A528</f>
        <v>1240</v>
      </c>
      <c r="C528" s="247" t="str">
        <f>+VLOOKUP(A528,bd_lista!$A$3:$C$590,3,FALSE)</f>
        <v>Gobierno Autónomo Municipal de Calacoto</v>
      </c>
      <c r="D528" s="393" t="str">
        <f>+C528</f>
        <v>Gobierno Autónomo Municipal de Calacoto</v>
      </c>
      <c r="E528" s="242" t="s">
        <v>1308</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21"/>
        <v>0</v>
      </c>
      <c r="S528" s="250"/>
      <c r="T528" s="243">
        <f ca="1">+T529</f>
        <v>0</v>
      </c>
      <c r="U528" s="242">
        <f t="shared" si="22"/>
        <v>1</v>
      </c>
      <c r="V528" s="343" t="str">
        <f>+VLOOKUP(A528,bd_lista!$A$3:$E$590,5,FALSE)</f>
        <v>Gobiernos Autonomos Municipales</v>
      </c>
      <c r="W528" s="390" t="str">
        <f>+V528</f>
        <v>Gobiernos Autonomos Municipales</v>
      </c>
      <c r="X528" s="242">
        <f>+VLOOKUP(A528,[3]Sheet1!$A$13:$D$744,4,FALSE)</f>
        <v>0</v>
      </c>
      <c r="Y528" s="242" t="e">
        <f>+VLOOKUP(X528,bd_lista!$A$3:$C$590,3,FALSE)</f>
        <v>#N/A</v>
      </c>
      <c r="Z528" s="301">
        <f>+X528</f>
        <v>0</v>
      </c>
      <c r="AA528" s="302" t="e">
        <f>+Y528</f>
        <v>#N/A</v>
      </c>
    </row>
    <row r="529" spans="1:27" customFormat="1" ht="15" hidden="1" customHeight="1">
      <c r="A529" s="32">
        <v>1240</v>
      </c>
      <c r="B529" s="396"/>
      <c r="C529" s="247" t="str">
        <f>+VLOOKUP(A529,bd_lista!$A$3:$C$590,3,FALSE)</f>
        <v>Gobierno Autónomo Municipal de Calacoto</v>
      </c>
      <c r="D529" s="394"/>
      <c r="E529" s="244" t="s">
        <v>1309</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21"/>
        <v>0</v>
      </c>
      <c r="S529" s="250">
        <f ca="1">+R528+R529</f>
        <v>0</v>
      </c>
      <c r="T529" s="243">
        <f ca="1">+S529</f>
        <v>0</v>
      </c>
      <c r="U529" s="242">
        <f t="shared" si="22"/>
        <v>2</v>
      </c>
      <c r="V529" s="343" t="str">
        <f>+VLOOKUP(A529,bd_lista!$A$3:$E$590,5,FALSE)</f>
        <v>Gobiernos Autonomos Municipales</v>
      </c>
      <c r="W529" s="391"/>
      <c r="X529" s="242">
        <f>+VLOOKUP(A529,[3]Sheet1!$A$13:$D$744,4,FALSE)</f>
        <v>0</v>
      </c>
      <c r="Y529" s="242" t="e">
        <f>+VLOOKUP(X529,bd_lista!$A$3:$C$590,3,FALSE)</f>
        <v>#N/A</v>
      </c>
      <c r="Z529" s="299"/>
      <c r="AA529" s="300"/>
    </row>
    <row r="530" spans="1:27" customFormat="1" ht="15" hidden="1" customHeight="1">
      <c r="A530" s="32">
        <v>1241</v>
      </c>
      <c r="B530" s="395">
        <f>+A530</f>
        <v>1241</v>
      </c>
      <c r="C530" s="247" t="str">
        <f>+VLOOKUP(A530,bd_lista!$A$3:$C$590,3,FALSE)</f>
        <v>Gobierno Autónomo Municipal de Comanche</v>
      </c>
      <c r="D530" s="393" t="str">
        <f>+C530</f>
        <v>Gobierno Autónomo Municipal de Comanche</v>
      </c>
      <c r="E530" s="242" t="s">
        <v>1308</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21"/>
        <v>0</v>
      </c>
      <c r="S530" s="250"/>
      <c r="T530" s="243">
        <f ca="1">+T531</f>
        <v>0</v>
      </c>
      <c r="U530" s="242">
        <f t="shared" si="22"/>
        <v>1</v>
      </c>
      <c r="V530" s="343" t="str">
        <f>+VLOOKUP(A530,bd_lista!$A$3:$E$590,5,FALSE)</f>
        <v>Gobiernos Autonomos Municipales</v>
      </c>
      <c r="W530" s="390" t="str">
        <f>+V530</f>
        <v>Gobiernos Autonomos Municipales</v>
      </c>
      <c r="X530" s="242">
        <f>+VLOOKUP(A530,[3]Sheet1!$A$13:$D$744,4,FALSE)</f>
        <v>0</v>
      </c>
      <c r="Y530" s="242" t="e">
        <f>+VLOOKUP(X530,bd_lista!$A$3:$C$590,3,FALSE)</f>
        <v>#N/A</v>
      </c>
      <c r="Z530" s="301">
        <f>+X530</f>
        <v>0</v>
      </c>
      <c r="AA530" s="302" t="e">
        <f>+Y530</f>
        <v>#N/A</v>
      </c>
    </row>
    <row r="531" spans="1:27" customFormat="1" ht="15" hidden="1" customHeight="1">
      <c r="A531" s="32">
        <v>1241</v>
      </c>
      <c r="B531" s="396"/>
      <c r="C531" s="247" t="str">
        <f>+VLOOKUP(A531,bd_lista!$A$3:$C$590,3,FALSE)</f>
        <v>Gobierno Autónomo Municipal de Comanche</v>
      </c>
      <c r="D531" s="394"/>
      <c r="E531" s="244" t="s">
        <v>1309</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21"/>
        <v>0</v>
      </c>
      <c r="S531" s="250">
        <f ca="1">+R530+R531</f>
        <v>0</v>
      </c>
      <c r="T531" s="243">
        <f ca="1">+S531</f>
        <v>0</v>
      </c>
      <c r="U531" s="242">
        <f t="shared" si="22"/>
        <v>2</v>
      </c>
      <c r="V531" s="343" t="str">
        <f>+VLOOKUP(A531,bd_lista!$A$3:$E$590,5,FALSE)</f>
        <v>Gobiernos Autonomos Municipales</v>
      </c>
      <c r="W531" s="391"/>
      <c r="X531" s="242">
        <f>+VLOOKUP(A531,[3]Sheet1!$A$13:$D$744,4,FALSE)</f>
        <v>0</v>
      </c>
      <c r="Y531" s="242" t="e">
        <f>+VLOOKUP(X531,bd_lista!$A$3:$C$590,3,FALSE)</f>
        <v>#N/A</v>
      </c>
      <c r="Z531" s="299"/>
      <c r="AA531" s="300"/>
    </row>
    <row r="532" spans="1:27" customFormat="1" ht="15" hidden="1" customHeight="1">
      <c r="A532" s="32">
        <v>1242</v>
      </c>
      <c r="B532" s="395">
        <f>+A532</f>
        <v>1242</v>
      </c>
      <c r="C532" s="247" t="str">
        <f>+VLOOKUP(A532,bd_lista!$A$3:$C$590,3,FALSE)</f>
        <v>Gobierno Autónomo Municipal de Charaña</v>
      </c>
      <c r="D532" s="393" t="str">
        <f>+C532</f>
        <v>Gobierno Autónomo Municipal de Charaña</v>
      </c>
      <c r="E532" s="242" t="s">
        <v>1308</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21"/>
        <v>0</v>
      </c>
      <c r="S532" s="250"/>
      <c r="T532" s="243">
        <f ca="1">+T533</f>
        <v>0</v>
      </c>
      <c r="U532" s="242">
        <f t="shared" si="22"/>
        <v>1</v>
      </c>
      <c r="V532" s="343" t="str">
        <f>+VLOOKUP(A532,bd_lista!$A$3:$E$590,5,FALSE)</f>
        <v>Gobiernos Autonomos Municipales</v>
      </c>
      <c r="W532" s="390" t="str">
        <f>+V532</f>
        <v>Gobiernos Autonomos Municipales</v>
      </c>
      <c r="X532" s="242">
        <f>+VLOOKUP(A532,[3]Sheet1!$A$13:$D$744,4,FALSE)</f>
        <v>0</v>
      </c>
      <c r="Y532" s="242" t="e">
        <f>+VLOOKUP(X532,bd_lista!$A$3:$C$590,3,FALSE)</f>
        <v>#N/A</v>
      </c>
      <c r="Z532" s="301">
        <f>+X532</f>
        <v>0</v>
      </c>
      <c r="AA532" s="302" t="e">
        <f>+Y532</f>
        <v>#N/A</v>
      </c>
    </row>
    <row r="533" spans="1:27" customFormat="1" ht="15" hidden="1" customHeight="1">
      <c r="A533" s="32">
        <v>1242</v>
      </c>
      <c r="B533" s="396"/>
      <c r="C533" s="247" t="str">
        <f>+VLOOKUP(A533,bd_lista!$A$3:$C$590,3,FALSE)</f>
        <v>Gobierno Autónomo Municipal de Charaña</v>
      </c>
      <c r="D533" s="394"/>
      <c r="E533" s="244" t="s">
        <v>1309</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21"/>
        <v>0</v>
      </c>
      <c r="S533" s="250">
        <f ca="1">+R532+R533</f>
        <v>0</v>
      </c>
      <c r="T533" s="243">
        <f ca="1">+S533</f>
        <v>0</v>
      </c>
      <c r="U533" s="242">
        <f t="shared" si="22"/>
        <v>2</v>
      </c>
      <c r="V533" s="343" t="str">
        <f>+VLOOKUP(A533,bd_lista!$A$3:$E$590,5,FALSE)</f>
        <v>Gobiernos Autonomos Municipales</v>
      </c>
      <c r="W533" s="391"/>
      <c r="X533" s="242">
        <f>+VLOOKUP(A533,[3]Sheet1!$A$13:$D$744,4,FALSE)</f>
        <v>0</v>
      </c>
      <c r="Y533" s="242" t="e">
        <f>+VLOOKUP(X533,bd_lista!$A$3:$C$590,3,FALSE)</f>
        <v>#N/A</v>
      </c>
      <c r="Z533" s="299"/>
      <c r="AA533" s="300"/>
    </row>
    <row r="534" spans="1:27" customFormat="1" ht="15" hidden="1" customHeight="1">
      <c r="A534" s="32">
        <v>1243</v>
      </c>
      <c r="B534" s="395">
        <f>+A534</f>
        <v>1243</v>
      </c>
      <c r="C534" s="247" t="str">
        <f>+VLOOKUP(A534,bd_lista!$A$3:$C$590,3,FALSE)</f>
        <v>Gobierno Autónomo Municipal de Waldo Ballivián</v>
      </c>
      <c r="D534" s="393" t="str">
        <f>+C534</f>
        <v>Gobierno Autónomo Municipal de Waldo Ballivián</v>
      </c>
      <c r="E534" s="242" t="s">
        <v>1308</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21"/>
        <v>0</v>
      </c>
      <c r="S534" s="250"/>
      <c r="T534" s="243">
        <f ca="1">+T535</f>
        <v>0</v>
      </c>
      <c r="U534" s="242">
        <f t="shared" si="22"/>
        <v>1</v>
      </c>
      <c r="V534" s="343" t="str">
        <f>+VLOOKUP(A534,bd_lista!$A$3:$E$590,5,FALSE)</f>
        <v>Gobiernos Autonomos Municipales</v>
      </c>
      <c r="W534" s="390" t="str">
        <f>+V534</f>
        <v>Gobiernos Autonomos Municipales</v>
      </c>
      <c r="X534" s="242">
        <f>+VLOOKUP(A534,[3]Sheet1!$A$13:$D$744,4,FALSE)</f>
        <v>0</v>
      </c>
      <c r="Y534" s="242" t="e">
        <f>+VLOOKUP(X534,bd_lista!$A$3:$C$590,3,FALSE)</f>
        <v>#N/A</v>
      </c>
      <c r="Z534" s="301">
        <f>+X534</f>
        <v>0</v>
      </c>
      <c r="AA534" s="302" t="e">
        <f>+Y534</f>
        <v>#N/A</v>
      </c>
    </row>
    <row r="535" spans="1:27" customFormat="1" ht="15" hidden="1" customHeight="1">
      <c r="A535" s="32">
        <v>1243</v>
      </c>
      <c r="B535" s="396"/>
      <c r="C535" s="247" t="str">
        <f>+VLOOKUP(A535,bd_lista!$A$3:$C$590,3,FALSE)</f>
        <v>Gobierno Autónomo Municipal de Waldo Ballivián</v>
      </c>
      <c r="D535" s="394"/>
      <c r="E535" s="244" t="s">
        <v>1309</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21"/>
        <v>0</v>
      </c>
      <c r="S535" s="250">
        <f ca="1">+R534+R535</f>
        <v>0</v>
      </c>
      <c r="T535" s="243">
        <f ca="1">+S535</f>
        <v>0</v>
      </c>
      <c r="U535" s="242">
        <f t="shared" si="22"/>
        <v>2</v>
      </c>
      <c r="V535" s="343" t="str">
        <f>+VLOOKUP(A535,bd_lista!$A$3:$E$590,5,FALSE)</f>
        <v>Gobiernos Autonomos Municipales</v>
      </c>
      <c r="W535" s="391"/>
      <c r="X535" s="242">
        <f>+VLOOKUP(A535,[3]Sheet1!$A$13:$D$744,4,FALSE)</f>
        <v>0</v>
      </c>
      <c r="Y535" s="242" t="e">
        <f>+VLOOKUP(X535,bd_lista!$A$3:$C$590,3,FALSE)</f>
        <v>#N/A</v>
      </c>
      <c r="Z535" s="299"/>
      <c r="AA535" s="300"/>
    </row>
    <row r="536" spans="1:27" customFormat="1" ht="15" hidden="1" customHeight="1">
      <c r="A536" s="32">
        <v>1244</v>
      </c>
      <c r="B536" s="395">
        <f>+A536</f>
        <v>1244</v>
      </c>
      <c r="C536" s="247" t="str">
        <f>+VLOOKUP(A536,bd_lista!$A$3:$C$590,3,FALSE)</f>
        <v>Gobierno Autónomo Municipal de Nazacara de Pacajes</v>
      </c>
      <c r="D536" s="393" t="str">
        <f>+C536</f>
        <v>Gobierno Autónomo Municipal de Nazacara de Pacajes</v>
      </c>
      <c r="E536" s="242" t="s">
        <v>1308</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21"/>
        <v>0</v>
      </c>
      <c r="S536" s="250"/>
      <c r="T536" s="243">
        <f ca="1">+T537</f>
        <v>0</v>
      </c>
      <c r="U536" s="242">
        <f t="shared" si="22"/>
        <v>1</v>
      </c>
      <c r="V536" s="343" t="str">
        <f>+VLOOKUP(A536,bd_lista!$A$3:$E$590,5,FALSE)</f>
        <v>Gobiernos Autonomos Municipales</v>
      </c>
      <c r="W536" s="390" t="str">
        <f>+V536</f>
        <v>Gobiernos Autonomos Municipales</v>
      </c>
      <c r="X536" s="242">
        <f>+VLOOKUP(A536,[3]Sheet1!$A$13:$D$744,4,FALSE)</f>
        <v>0</v>
      </c>
      <c r="Y536" s="242" t="e">
        <f>+VLOOKUP(X536,bd_lista!$A$3:$C$590,3,FALSE)</f>
        <v>#N/A</v>
      </c>
      <c r="Z536" s="301">
        <f>+X536</f>
        <v>0</v>
      </c>
      <c r="AA536" s="302" t="e">
        <f>+Y536</f>
        <v>#N/A</v>
      </c>
    </row>
    <row r="537" spans="1:27" customFormat="1" ht="15" hidden="1" customHeight="1">
      <c r="A537" s="32">
        <v>1244</v>
      </c>
      <c r="B537" s="396"/>
      <c r="C537" s="247" t="str">
        <f>+VLOOKUP(A537,bd_lista!$A$3:$C$590,3,FALSE)</f>
        <v>Gobierno Autónomo Municipal de Nazacara de Pacajes</v>
      </c>
      <c r="D537" s="394"/>
      <c r="E537" s="244" t="s">
        <v>1309</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21"/>
        <v>0</v>
      </c>
      <c r="S537" s="250">
        <f ca="1">+R536+R537</f>
        <v>0</v>
      </c>
      <c r="T537" s="243">
        <f ca="1">+S537</f>
        <v>0</v>
      </c>
      <c r="U537" s="242">
        <f t="shared" si="22"/>
        <v>2</v>
      </c>
      <c r="V537" s="343" t="str">
        <f>+VLOOKUP(A537,bd_lista!$A$3:$E$590,5,FALSE)</f>
        <v>Gobiernos Autonomos Municipales</v>
      </c>
      <c r="W537" s="391"/>
      <c r="X537" s="242">
        <f>+VLOOKUP(A537,[3]Sheet1!$A$13:$D$744,4,FALSE)</f>
        <v>0</v>
      </c>
      <c r="Y537" s="242" t="e">
        <f>+VLOOKUP(X537,bd_lista!$A$3:$C$590,3,FALSE)</f>
        <v>#N/A</v>
      </c>
      <c r="Z537" s="299"/>
      <c r="AA537" s="300"/>
    </row>
    <row r="538" spans="1:27" customFormat="1" ht="15" hidden="1" customHeight="1">
      <c r="A538" s="32">
        <v>1245</v>
      </c>
      <c r="B538" s="395">
        <f>+A538</f>
        <v>1245</v>
      </c>
      <c r="C538" s="247" t="str">
        <f>+VLOOKUP(A538,bd_lista!$A$3:$C$590,3,FALSE)</f>
        <v>Gobierno Autónomo Municipal de Santiago de Callapa</v>
      </c>
      <c r="D538" s="393" t="str">
        <f>+C538</f>
        <v>Gobierno Autónomo Municipal de Santiago de Callapa</v>
      </c>
      <c r="E538" s="242" t="s">
        <v>1308</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21"/>
        <v>0</v>
      </c>
      <c r="S538" s="250"/>
      <c r="T538" s="243">
        <f ca="1">+T539</f>
        <v>0</v>
      </c>
      <c r="U538" s="242">
        <f t="shared" si="22"/>
        <v>1</v>
      </c>
      <c r="V538" s="343" t="str">
        <f>+VLOOKUP(A538,bd_lista!$A$3:$E$590,5,FALSE)</f>
        <v>Gobiernos Autonomos Municipales</v>
      </c>
      <c r="W538" s="390" t="str">
        <f>+V538</f>
        <v>Gobiernos Autonomos Municipales</v>
      </c>
      <c r="X538" s="242">
        <f>+VLOOKUP(A538,[3]Sheet1!$A$13:$D$744,4,FALSE)</f>
        <v>0</v>
      </c>
      <c r="Y538" s="242" t="e">
        <f>+VLOOKUP(X538,bd_lista!$A$3:$C$590,3,FALSE)</f>
        <v>#N/A</v>
      </c>
      <c r="Z538" s="301">
        <f>+X538</f>
        <v>0</v>
      </c>
      <c r="AA538" s="302" t="e">
        <f>+Y538</f>
        <v>#N/A</v>
      </c>
    </row>
    <row r="539" spans="1:27" customFormat="1" ht="15" hidden="1" customHeight="1">
      <c r="A539" s="32">
        <v>1245</v>
      </c>
      <c r="B539" s="396"/>
      <c r="C539" s="247" t="str">
        <f>+VLOOKUP(A539,bd_lista!$A$3:$C$590,3,FALSE)</f>
        <v>Gobierno Autónomo Municipal de Santiago de Callapa</v>
      </c>
      <c r="D539" s="394"/>
      <c r="E539" s="244" t="s">
        <v>1309</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21"/>
        <v>0</v>
      </c>
      <c r="S539" s="250">
        <f ca="1">+R538+R539</f>
        <v>0</v>
      </c>
      <c r="T539" s="243">
        <f ca="1">+S539</f>
        <v>0</v>
      </c>
      <c r="U539" s="242">
        <f t="shared" si="22"/>
        <v>2</v>
      </c>
      <c r="V539" s="343" t="str">
        <f>+VLOOKUP(A539,bd_lista!$A$3:$E$590,5,FALSE)</f>
        <v>Gobiernos Autonomos Municipales</v>
      </c>
      <c r="W539" s="391"/>
      <c r="X539" s="242">
        <f>+VLOOKUP(A539,[3]Sheet1!$A$13:$D$744,4,FALSE)</f>
        <v>0</v>
      </c>
      <c r="Y539" s="242" t="e">
        <f>+VLOOKUP(X539,bd_lista!$A$3:$C$590,3,FALSE)</f>
        <v>#N/A</v>
      </c>
      <c r="Z539" s="299"/>
      <c r="AA539" s="300"/>
    </row>
    <row r="540" spans="1:27" customFormat="1" ht="15" hidden="1" customHeight="1">
      <c r="A540" s="32">
        <v>1246</v>
      </c>
      <c r="B540" s="395">
        <f>+A540</f>
        <v>1246</v>
      </c>
      <c r="C540" s="247" t="str">
        <f>+VLOOKUP(A540,bd_lista!$A$3:$C$590,3,FALSE)</f>
        <v>Gobierno Autónomo Municipal de Puerto Acosta</v>
      </c>
      <c r="D540" s="393" t="str">
        <f>+C540</f>
        <v>Gobierno Autónomo Municipal de Puerto Acosta</v>
      </c>
      <c r="E540" s="242" t="s">
        <v>1308</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21"/>
        <v>0</v>
      </c>
      <c r="S540" s="250"/>
      <c r="T540" s="243">
        <f ca="1">+T541</f>
        <v>0</v>
      </c>
      <c r="U540" s="242">
        <f t="shared" si="22"/>
        <v>1</v>
      </c>
      <c r="V540" s="343" t="str">
        <f>+VLOOKUP(A540,bd_lista!$A$3:$E$590,5,FALSE)</f>
        <v>Gobiernos Autonomos Municipales</v>
      </c>
      <c r="W540" s="390" t="str">
        <f>+V540</f>
        <v>Gobiernos Autonomos Municipales</v>
      </c>
      <c r="X540" s="242">
        <f>+VLOOKUP(A540,[3]Sheet1!$A$13:$D$744,4,FALSE)</f>
        <v>0</v>
      </c>
      <c r="Y540" s="242" t="e">
        <f>+VLOOKUP(X540,bd_lista!$A$3:$C$590,3,FALSE)</f>
        <v>#N/A</v>
      </c>
      <c r="Z540" s="301">
        <f>+X540</f>
        <v>0</v>
      </c>
      <c r="AA540" s="302" t="e">
        <f>+Y540</f>
        <v>#N/A</v>
      </c>
    </row>
    <row r="541" spans="1:27" customFormat="1" ht="15" hidden="1" customHeight="1">
      <c r="A541" s="32">
        <v>1246</v>
      </c>
      <c r="B541" s="396"/>
      <c r="C541" s="247" t="str">
        <f>+VLOOKUP(A541,bd_lista!$A$3:$C$590,3,FALSE)</f>
        <v>Gobierno Autónomo Municipal de Puerto Acosta</v>
      </c>
      <c r="D541" s="394"/>
      <c r="E541" s="244" t="s">
        <v>1309</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21"/>
        <v>0</v>
      </c>
      <c r="S541" s="250">
        <f ca="1">+R540+R541</f>
        <v>0</v>
      </c>
      <c r="T541" s="243">
        <f ca="1">+S541</f>
        <v>0</v>
      </c>
      <c r="U541" s="242">
        <f t="shared" si="22"/>
        <v>2</v>
      </c>
      <c r="V541" s="343" t="str">
        <f>+VLOOKUP(A541,bd_lista!$A$3:$E$590,5,FALSE)</f>
        <v>Gobiernos Autonomos Municipales</v>
      </c>
      <c r="W541" s="391"/>
      <c r="X541" s="242">
        <f>+VLOOKUP(A541,[3]Sheet1!$A$13:$D$744,4,FALSE)</f>
        <v>0</v>
      </c>
      <c r="Y541" s="242" t="e">
        <f>+VLOOKUP(X541,bd_lista!$A$3:$C$590,3,FALSE)</f>
        <v>#N/A</v>
      </c>
      <c r="Z541" s="299"/>
      <c r="AA541" s="300"/>
    </row>
    <row r="542" spans="1:27" customFormat="1" ht="15" hidden="1" customHeight="1">
      <c r="A542" s="32">
        <v>1247</v>
      </c>
      <c r="B542" s="395">
        <f>+A542</f>
        <v>1247</v>
      </c>
      <c r="C542" s="247" t="str">
        <f>+VLOOKUP(A542,bd_lista!$A$3:$C$590,3,FALSE)</f>
        <v>Gobierno Autónomo Municipal de Mocomoco</v>
      </c>
      <c r="D542" s="393" t="str">
        <f>+C542</f>
        <v>Gobierno Autónomo Municipal de Mocomoco</v>
      </c>
      <c r="E542" s="242" t="s">
        <v>1308</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ref="R542:R605" ca="1" si="23">+SUM(F542:Q542)</f>
        <v>0</v>
      </c>
      <c r="S542" s="250"/>
      <c r="T542" s="243">
        <f ca="1">+T543</f>
        <v>0</v>
      </c>
      <c r="U542" s="242">
        <f t="shared" ref="U542:U605" si="24">+IF(E542="Débitos",1,2)</f>
        <v>1</v>
      </c>
      <c r="V542" s="343" t="str">
        <f>+VLOOKUP(A542,bd_lista!$A$3:$E$590,5,FALSE)</f>
        <v>Gobiernos Autonomos Municipales</v>
      </c>
      <c r="W542" s="390" t="str">
        <f>+V542</f>
        <v>Gobiernos Autonomos Municipales</v>
      </c>
      <c r="X542" s="242">
        <f>+VLOOKUP(A542,[3]Sheet1!$A$13:$D$744,4,FALSE)</f>
        <v>0</v>
      </c>
      <c r="Y542" s="242" t="e">
        <f>+VLOOKUP(X542,bd_lista!$A$3:$C$590,3,FALSE)</f>
        <v>#N/A</v>
      </c>
      <c r="Z542" s="301">
        <f>+X542</f>
        <v>0</v>
      </c>
      <c r="AA542" s="302" t="e">
        <f>+Y542</f>
        <v>#N/A</v>
      </c>
    </row>
    <row r="543" spans="1:27" customFormat="1" ht="15" hidden="1" customHeight="1">
      <c r="A543" s="32">
        <v>1247</v>
      </c>
      <c r="B543" s="396"/>
      <c r="C543" s="247" t="str">
        <f>+VLOOKUP(A543,bd_lista!$A$3:$C$590,3,FALSE)</f>
        <v>Gobierno Autónomo Municipal de Mocomoco</v>
      </c>
      <c r="D543" s="394"/>
      <c r="E543" s="244" t="s">
        <v>1309</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23"/>
        <v>0</v>
      </c>
      <c r="S543" s="250">
        <f ca="1">+R542+R543</f>
        <v>0</v>
      </c>
      <c r="T543" s="243">
        <f ca="1">+S543</f>
        <v>0</v>
      </c>
      <c r="U543" s="242">
        <f t="shared" si="24"/>
        <v>2</v>
      </c>
      <c r="V543" s="343" t="str">
        <f>+VLOOKUP(A543,bd_lista!$A$3:$E$590,5,FALSE)</f>
        <v>Gobiernos Autonomos Municipales</v>
      </c>
      <c r="W543" s="391"/>
      <c r="X543" s="242">
        <f>+VLOOKUP(A543,[3]Sheet1!$A$13:$D$744,4,FALSE)</f>
        <v>0</v>
      </c>
      <c r="Y543" s="242" t="e">
        <f>+VLOOKUP(X543,bd_lista!$A$3:$C$590,3,FALSE)</f>
        <v>#N/A</v>
      </c>
      <c r="Z543" s="299"/>
      <c r="AA543" s="300"/>
    </row>
    <row r="544" spans="1:27" customFormat="1" ht="15" hidden="1" customHeight="1">
      <c r="A544" s="32">
        <v>1248</v>
      </c>
      <c r="B544" s="395">
        <f>+A544</f>
        <v>1248</v>
      </c>
      <c r="C544" s="247" t="str">
        <f>+VLOOKUP(A544,bd_lista!$A$3:$C$590,3,FALSE)</f>
        <v>Gobierno Autónomo Municipal de Carabuco</v>
      </c>
      <c r="D544" s="393" t="str">
        <f>+C544</f>
        <v>Gobierno Autónomo Municipal de Carabuco</v>
      </c>
      <c r="E544" s="242" t="s">
        <v>1308</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23"/>
        <v>0</v>
      </c>
      <c r="S544" s="250"/>
      <c r="T544" s="243">
        <f ca="1">+T545</f>
        <v>0</v>
      </c>
      <c r="U544" s="242">
        <f t="shared" si="24"/>
        <v>1</v>
      </c>
      <c r="V544" s="343" t="str">
        <f>+VLOOKUP(A544,bd_lista!$A$3:$E$590,5,FALSE)</f>
        <v>Gobiernos Autonomos Municipales</v>
      </c>
      <c r="W544" s="390" t="str">
        <f>+V544</f>
        <v>Gobiernos Autonomos Municipales</v>
      </c>
      <c r="X544" s="242">
        <f>+VLOOKUP(A544,[3]Sheet1!$A$13:$D$744,4,FALSE)</f>
        <v>0</v>
      </c>
      <c r="Y544" s="242" t="e">
        <f>+VLOOKUP(X544,bd_lista!$A$3:$C$590,3,FALSE)</f>
        <v>#N/A</v>
      </c>
      <c r="Z544" s="301">
        <f>+X544</f>
        <v>0</v>
      </c>
      <c r="AA544" s="302" t="e">
        <f>+Y544</f>
        <v>#N/A</v>
      </c>
    </row>
    <row r="545" spans="1:27" customFormat="1" ht="15" hidden="1" customHeight="1">
      <c r="A545" s="32">
        <v>1248</v>
      </c>
      <c r="B545" s="396"/>
      <c r="C545" s="247" t="str">
        <f>+VLOOKUP(A545,bd_lista!$A$3:$C$590,3,FALSE)</f>
        <v>Gobierno Autónomo Municipal de Carabuco</v>
      </c>
      <c r="D545" s="394"/>
      <c r="E545" s="244" t="s">
        <v>1309</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23"/>
        <v>0</v>
      </c>
      <c r="S545" s="250">
        <f ca="1">+R544+R545</f>
        <v>0</v>
      </c>
      <c r="T545" s="243">
        <f ca="1">+S545</f>
        <v>0</v>
      </c>
      <c r="U545" s="242">
        <f t="shared" si="24"/>
        <v>2</v>
      </c>
      <c r="V545" s="343" t="str">
        <f>+VLOOKUP(A545,bd_lista!$A$3:$E$590,5,FALSE)</f>
        <v>Gobiernos Autonomos Municipales</v>
      </c>
      <c r="W545" s="391"/>
      <c r="X545" s="242">
        <f>+VLOOKUP(A545,[3]Sheet1!$A$13:$D$744,4,FALSE)</f>
        <v>0</v>
      </c>
      <c r="Y545" s="242" t="e">
        <f>+VLOOKUP(X545,bd_lista!$A$3:$C$590,3,FALSE)</f>
        <v>#N/A</v>
      </c>
      <c r="Z545" s="299"/>
      <c r="AA545" s="300"/>
    </row>
    <row r="546" spans="1:27" customFormat="1" ht="27" hidden="1" customHeight="1">
      <c r="A546" s="32">
        <v>1249</v>
      </c>
      <c r="B546" s="395">
        <f>+A546</f>
        <v>1249</v>
      </c>
      <c r="C546" s="247" t="str">
        <f>+VLOOKUP(A546,bd_lista!$A$3:$C$590,3,FALSE)</f>
        <v>Gobierno Autónomo Municipal de Apolo</v>
      </c>
      <c r="D546" s="393" t="str">
        <f>+C546</f>
        <v>Gobierno Autónomo Municipal de Apolo</v>
      </c>
      <c r="E546" s="242" t="s">
        <v>1308</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23"/>
        <v>0</v>
      </c>
      <c r="S546" s="250"/>
      <c r="T546" s="243">
        <f ca="1">+T547</f>
        <v>0</v>
      </c>
      <c r="U546" s="242">
        <f t="shared" si="24"/>
        <v>1</v>
      </c>
      <c r="V546" s="343" t="str">
        <f>+VLOOKUP(A546,bd_lista!$A$3:$E$590,5,FALSE)</f>
        <v>Gobiernos Autonomos Municipales</v>
      </c>
      <c r="W546" s="390" t="str">
        <f>+V546</f>
        <v>Gobiernos Autonomos Municipales</v>
      </c>
      <c r="X546" s="242">
        <f>+VLOOKUP(A546,[3]Sheet1!$A$13:$D$744,4,FALSE)</f>
        <v>0</v>
      </c>
      <c r="Y546" s="242" t="e">
        <f>+VLOOKUP(X546,bd_lista!$A$3:$C$590,3,FALSE)</f>
        <v>#N/A</v>
      </c>
      <c r="Z546" s="301">
        <f>+X546</f>
        <v>0</v>
      </c>
      <c r="AA546" s="302" t="e">
        <f>+Y546</f>
        <v>#N/A</v>
      </c>
    </row>
    <row r="547" spans="1:27" customFormat="1" ht="27" hidden="1" customHeight="1">
      <c r="A547" s="32">
        <v>1249</v>
      </c>
      <c r="B547" s="396"/>
      <c r="C547" s="247" t="str">
        <f>+VLOOKUP(A547,bd_lista!$A$3:$C$590,3,FALSE)</f>
        <v>Gobierno Autónomo Municipal de Apolo</v>
      </c>
      <c r="D547" s="394"/>
      <c r="E547" s="244" t="s">
        <v>1309</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23"/>
        <v>0</v>
      </c>
      <c r="S547" s="250">
        <f ca="1">+R546+R547</f>
        <v>0</v>
      </c>
      <c r="T547" s="243">
        <f ca="1">+S547</f>
        <v>0</v>
      </c>
      <c r="U547" s="242">
        <f t="shared" si="24"/>
        <v>2</v>
      </c>
      <c r="V547" s="343" t="str">
        <f>+VLOOKUP(A547,bd_lista!$A$3:$E$590,5,FALSE)</f>
        <v>Gobiernos Autonomos Municipales</v>
      </c>
      <c r="W547" s="391"/>
      <c r="X547" s="242">
        <f>+VLOOKUP(A547,[3]Sheet1!$A$13:$D$744,4,FALSE)</f>
        <v>0</v>
      </c>
      <c r="Y547" s="242" t="e">
        <f>+VLOOKUP(X547,bd_lista!$A$3:$C$590,3,FALSE)</f>
        <v>#N/A</v>
      </c>
      <c r="Z547" s="299"/>
      <c r="AA547" s="300"/>
    </row>
    <row r="548" spans="1:27" customFormat="1" ht="15" hidden="1" customHeight="1">
      <c r="A548" s="32">
        <v>1251</v>
      </c>
      <c r="B548" s="395">
        <f>+A548</f>
        <v>1251</v>
      </c>
      <c r="C548" s="247" t="str">
        <f>+VLOOKUP(A548,bd_lista!$A$3:$C$590,3,FALSE)</f>
        <v>Gobierno Autónomo Municipal de Luribay</v>
      </c>
      <c r="D548" s="393" t="str">
        <f>+C548</f>
        <v>Gobierno Autónomo Municipal de Luribay</v>
      </c>
      <c r="E548" s="242" t="s">
        <v>1308</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23"/>
        <v>0</v>
      </c>
      <c r="S548" s="250"/>
      <c r="T548" s="243">
        <f ca="1">+T549</f>
        <v>0</v>
      </c>
      <c r="U548" s="242">
        <f t="shared" si="24"/>
        <v>1</v>
      </c>
      <c r="V548" s="343" t="str">
        <f>+VLOOKUP(A548,bd_lista!$A$3:$E$590,5,FALSE)</f>
        <v>Gobiernos Autonomos Municipales</v>
      </c>
      <c r="W548" s="390" t="str">
        <f>+V548</f>
        <v>Gobiernos Autonomos Municipales</v>
      </c>
      <c r="X548" s="242">
        <f>+VLOOKUP(A548,[3]Sheet1!$A$13:$D$744,4,FALSE)</f>
        <v>0</v>
      </c>
      <c r="Y548" s="242" t="e">
        <f>+VLOOKUP(X548,bd_lista!$A$3:$C$590,3,FALSE)</f>
        <v>#N/A</v>
      </c>
      <c r="Z548" s="301">
        <f>+X548</f>
        <v>0</v>
      </c>
      <c r="AA548" s="302" t="e">
        <f>+Y548</f>
        <v>#N/A</v>
      </c>
    </row>
    <row r="549" spans="1:27" customFormat="1" ht="15" hidden="1" customHeight="1">
      <c r="A549" s="32">
        <v>1251</v>
      </c>
      <c r="B549" s="396"/>
      <c r="C549" s="247" t="str">
        <f>+VLOOKUP(A549,bd_lista!$A$3:$C$590,3,FALSE)</f>
        <v>Gobierno Autónomo Municipal de Luribay</v>
      </c>
      <c r="D549" s="394"/>
      <c r="E549" s="244" t="s">
        <v>1309</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23"/>
        <v>0</v>
      </c>
      <c r="S549" s="250">
        <f ca="1">+R548+R549</f>
        <v>0</v>
      </c>
      <c r="T549" s="243">
        <f ca="1">+S549</f>
        <v>0</v>
      </c>
      <c r="U549" s="242">
        <f t="shared" si="24"/>
        <v>2</v>
      </c>
      <c r="V549" s="343" t="str">
        <f>+VLOOKUP(A549,bd_lista!$A$3:$E$590,5,FALSE)</f>
        <v>Gobiernos Autonomos Municipales</v>
      </c>
      <c r="W549" s="391"/>
      <c r="X549" s="242">
        <f>+VLOOKUP(A549,[3]Sheet1!$A$13:$D$744,4,FALSE)</f>
        <v>0</v>
      </c>
      <c r="Y549" s="242" t="e">
        <f>+VLOOKUP(X549,bd_lista!$A$3:$C$590,3,FALSE)</f>
        <v>#N/A</v>
      </c>
      <c r="Z549" s="299"/>
      <c r="AA549" s="300"/>
    </row>
    <row r="550" spans="1:27" customFormat="1" ht="15" hidden="1" customHeight="1">
      <c r="A550" s="32">
        <v>1252</v>
      </c>
      <c r="B550" s="395">
        <f>+A550</f>
        <v>1252</v>
      </c>
      <c r="C550" s="247" t="str">
        <f>+VLOOKUP(A550,bd_lista!$A$3:$C$590,3,FALSE)</f>
        <v>Gobierno Autónomo Municipal de Sapahaqui</v>
      </c>
      <c r="D550" s="393" t="str">
        <f>+C550</f>
        <v>Gobierno Autónomo Municipal de Sapahaqui</v>
      </c>
      <c r="E550" s="242" t="s">
        <v>1308</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23"/>
        <v>0</v>
      </c>
      <c r="S550" s="250"/>
      <c r="T550" s="243">
        <f ca="1">+T551</f>
        <v>0</v>
      </c>
      <c r="U550" s="242">
        <f t="shared" si="24"/>
        <v>1</v>
      </c>
      <c r="V550" s="343" t="str">
        <f>+VLOOKUP(A550,bd_lista!$A$3:$E$590,5,FALSE)</f>
        <v>Gobiernos Autonomos Municipales</v>
      </c>
      <c r="W550" s="390" t="str">
        <f>+V550</f>
        <v>Gobiernos Autonomos Municipales</v>
      </c>
      <c r="X550" s="242">
        <f>+VLOOKUP(A550,[3]Sheet1!$A$13:$D$744,4,FALSE)</f>
        <v>0</v>
      </c>
      <c r="Y550" s="242" t="e">
        <f>+VLOOKUP(X550,bd_lista!$A$3:$C$590,3,FALSE)</f>
        <v>#N/A</v>
      </c>
      <c r="Z550" s="301">
        <f>+X550</f>
        <v>0</v>
      </c>
      <c r="AA550" s="302" t="e">
        <f>+Y550</f>
        <v>#N/A</v>
      </c>
    </row>
    <row r="551" spans="1:27" customFormat="1" ht="15" hidden="1" customHeight="1">
      <c r="A551" s="32">
        <v>1252</v>
      </c>
      <c r="B551" s="396"/>
      <c r="C551" s="247" t="str">
        <f>+VLOOKUP(A551,bd_lista!$A$3:$C$590,3,FALSE)</f>
        <v>Gobierno Autónomo Municipal de Sapahaqui</v>
      </c>
      <c r="D551" s="394"/>
      <c r="E551" s="244" t="s">
        <v>1309</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23"/>
        <v>0</v>
      </c>
      <c r="S551" s="250">
        <f ca="1">+R550+R551</f>
        <v>0</v>
      </c>
      <c r="T551" s="243">
        <f ca="1">+S551</f>
        <v>0</v>
      </c>
      <c r="U551" s="242">
        <f t="shared" si="24"/>
        <v>2</v>
      </c>
      <c r="V551" s="343" t="str">
        <f>+VLOOKUP(A551,bd_lista!$A$3:$E$590,5,FALSE)</f>
        <v>Gobiernos Autonomos Municipales</v>
      </c>
      <c r="W551" s="391"/>
      <c r="X551" s="242">
        <f>+VLOOKUP(A551,[3]Sheet1!$A$13:$D$744,4,FALSE)</f>
        <v>0</v>
      </c>
      <c r="Y551" s="242" t="e">
        <f>+VLOOKUP(X551,bd_lista!$A$3:$C$590,3,FALSE)</f>
        <v>#N/A</v>
      </c>
      <c r="Z551" s="299"/>
      <c r="AA551" s="300"/>
    </row>
    <row r="552" spans="1:27" customFormat="1" ht="15" hidden="1" customHeight="1">
      <c r="A552" s="32">
        <v>1253</v>
      </c>
      <c r="B552" s="395">
        <f>+A552</f>
        <v>1253</v>
      </c>
      <c r="C552" s="247" t="str">
        <f>+VLOOKUP(A552,bd_lista!$A$3:$C$590,3,FALSE)</f>
        <v>Gobierno Autónomo Municipal de Yaco</v>
      </c>
      <c r="D552" s="393" t="str">
        <f>+C552</f>
        <v>Gobierno Autónomo Municipal de Yaco</v>
      </c>
      <c r="E552" s="242" t="s">
        <v>1308</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23"/>
        <v>0</v>
      </c>
      <c r="S552" s="250"/>
      <c r="T552" s="243">
        <f ca="1">+T553</f>
        <v>0</v>
      </c>
      <c r="U552" s="242">
        <f t="shared" si="24"/>
        <v>1</v>
      </c>
      <c r="V552" s="343" t="str">
        <f>+VLOOKUP(A552,bd_lista!$A$3:$E$590,5,FALSE)</f>
        <v>Gobiernos Autonomos Municipales</v>
      </c>
      <c r="W552" s="390" t="str">
        <f>+V552</f>
        <v>Gobiernos Autonomos Municipales</v>
      </c>
      <c r="X552" s="242">
        <f>+VLOOKUP(A552,[3]Sheet1!$A$13:$D$744,4,FALSE)</f>
        <v>0</v>
      </c>
      <c r="Y552" s="242" t="e">
        <f>+VLOOKUP(X552,bd_lista!$A$3:$C$590,3,FALSE)</f>
        <v>#N/A</v>
      </c>
      <c r="Z552" s="301">
        <f>+X552</f>
        <v>0</v>
      </c>
      <c r="AA552" s="302" t="e">
        <f>+Y552</f>
        <v>#N/A</v>
      </c>
    </row>
    <row r="553" spans="1:27" customFormat="1" ht="15" hidden="1" customHeight="1">
      <c r="A553" s="32">
        <v>1253</v>
      </c>
      <c r="B553" s="396"/>
      <c r="C553" s="247" t="str">
        <f>+VLOOKUP(A553,bd_lista!$A$3:$C$590,3,FALSE)</f>
        <v>Gobierno Autónomo Municipal de Yaco</v>
      </c>
      <c r="D553" s="394"/>
      <c r="E553" s="244" t="s">
        <v>1309</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23"/>
        <v>0</v>
      </c>
      <c r="S553" s="250">
        <f ca="1">+R552+R553</f>
        <v>0</v>
      </c>
      <c r="T553" s="243">
        <f ca="1">+S553</f>
        <v>0</v>
      </c>
      <c r="U553" s="242">
        <f t="shared" si="24"/>
        <v>2</v>
      </c>
      <c r="V553" s="343" t="str">
        <f>+VLOOKUP(A553,bd_lista!$A$3:$E$590,5,FALSE)</f>
        <v>Gobiernos Autonomos Municipales</v>
      </c>
      <c r="W553" s="391"/>
      <c r="X553" s="242">
        <f>+VLOOKUP(A553,[3]Sheet1!$A$13:$D$744,4,FALSE)</f>
        <v>0</v>
      </c>
      <c r="Y553" s="242" t="e">
        <f>+VLOOKUP(X553,bd_lista!$A$3:$C$590,3,FALSE)</f>
        <v>#N/A</v>
      </c>
      <c r="Z553" s="299"/>
      <c r="AA553" s="300"/>
    </row>
    <row r="554" spans="1:27" customFormat="1" ht="15" hidden="1" customHeight="1">
      <c r="A554" s="32">
        <v>1254</v>
      </c>
      <c r="B554" s="395">
        <f>+A554</f>
        <v>1254</v>
      </c>
      <c r="C554" s="247" t="str">
        <f>+VLOOKUP(A554,bd_lista!$A$3:$C$590,3,FALSE)</f>
        <v>Gobierno Autónomo Municipal de Malla</v>
      </c>
      <c r="D554" s="393" t="str">
        <f>+C554</f>
        <v>Gobierno Autónomo Municipal de Malla</v>
      </c>
      <c r="E554" s="242" t="s">
        <v>1308</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23"/>
        <v>0</v>
      </c>
      <c r="S554" s="250"/>
      <c r="T554" s="243">
        <f ca="1">+T555</f>
        <v>0</v>
      </c>
      <c r="U554" s="242">
        <f t="shared" si="24"/>
        <v>1</v>
      </c>
      <c r="V554" s="343" t="str">
        <f>+VLOOKUP(A554,bd_lista!$A$3:$E$590,5,FALSE)</f>
        <v>Gobiernos Autonomos Municipales</v>
      </c>
      <c r="W554" s="390" t="str">
        <f>+V554</f>
        <v>Gobiernos Autonomos Municipales</v>
      </c>
      <c r="X554" s="242">
        <f>+VLOOKUP(A554,[3]Sheet1!$A$13:$D$744,4,FALSE)</f>
        <v>0</v>
      </c>
      <c r="Y554" s="242" t="e">
        <f>+VLOOKUP(X554,bd_lista!$A$3:$C$590,3,FALSE)</f>
        <v>#N/A</v>
      </c>
      <c r="Z554" s="301">
        <f>+X554</f>
        <v>0</v>
      </c>
      <c r="AA554" s="302" t="e">
        <f>+Y554</f>
        <v>#N/A</v>
      </c>
    </row>
    <row r="555" spans="1:27" customFormat="1" ht="15" hidden="1" customHeight="1">
      <c r="A555" s="32">
        <v>1254</v>
      </c>
      <c r="B555" s="396"/>
      <c r="C555" s="247" t="str">
        <f>+VLOOKUP(A555,bd_lista!$A$3:$C$590,3,FALSE)</f>
        <v>Gobierno Autónomo Municipal de Malla</v>
      </c>
      <c r="D555" s="394"/>
      <c r="E555" s="244" t="s">
        <v>1309</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23"/>
        <v>0</v>
      </c>
      <c r="S555" s="250">
        <f ca="1">+R554+R555</f>
        <v>0</v>
      </c>
      <c r="T555" s="243">
        <f ca="1">+S555</f>
        <v>0</v>
      </c>
      <c r="U555" s="242">
        <f t="shared" si="24"/>
        <v>2</v>
      </c>
      <c r="V555" s="343" t="str">
        <f>+VLOOKUP(A555,bd_lista!$A$3:$E$590,5,FALSE)</f>
        <v>Gobiernos Autonomos Municipales</v>
      </c>
      <c r="W555" s="391"/>
      <c r="X555" s="242">
        <f>+VLOOKUP(A555,[3]Sheet1!$A$13:$D$744,4,FALSE)</f>
        <v>0</v>
      </c>
      <c r="Y555" s="242" t="e">
        <f>+VLOOKUP(X555,bd_lista!$A$3:$C$590,3,FALSE)</f>
        <v>#N/A</v>
      </c>
      <c r="Z555" s="299"/>
      <c r="AA555" s="300"/>
    </row>
    <row r="556" spans="1:27" customFormat="1" ht="15" hidden="1" customHeight="1">
      <c r="A556" s="32">
        <v>1255</v>
      </c>
      <c r="B556" s="395">
        <f>+A556</f>
        <v>1255</v>
      </c>
      <c r="C556" s="247" t="str">
        <f>+VLOOKUP(A556,bd_lista!$A$3:$C$590,3,FALSE)</f>
        <v>Gobierno Autónomo Municipal de Cairoma</v>
      </c>
      <c r="D556" s="393" t="str">
        <f>+C556</f>
        <v>Gobierno Autónomo Municipal de Cairoma</v>
      </c>
      <c r="E556" s="242" t="s">
        <v>1308</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23"/>
        <v>0</v>
      </c>
      <c r="S556" s="250"/>
      <c r="T556" s="243">
        <f ca="1">+T557</f>
        <v>0</v>
      </c>
      <c r="U556" s="242">
        <f t="shared" si="24"/>
        <v>1</v>
      </c>
      <c r="V556" s="343" t="str">
        <f>+VLOOKUP(A556,bd_lista!$A$3:$E$590,5,FALSE)</f>
        <v>Gobiernos Autonomos Municipales</v>
      </c>
      <c r="W556" s="390" t="str">
        <f>+V556</f>
        <v>Gobiernos Autonomos Municipales</v>
      </c>
      <c r="X556" s="242">
        <f>+VLOOKUP(A556,[3]Sheet1!$A$13:$D$744,4,FALSE)</f>
        <v>0</v>
      </c>
      <c r="Y556" s="242" t="e">
        <f>+VLOOKUP(X556,bd_lista!$A$3:$C$590,3,FALSE)</f>
        <v>#N/A</v>
      </c>
      <c r="Z556" s="301">
        <f>+X556</f>
        <v>0</v>
      </c>
      <c r="AA556" s="302" t="e">
        <f>+Y556</f>
        <v>#N/A</v>
      </c>
    </row>
    <row r="557" spans="1:27" customFormat="1" ht="15" hidden="1" customHeight="1">
      <c r="A557" s="32">
        <v>1255</v>
      </c>
      <c r="B557" s="396"/>
      <c r="C557" s="247" t="str">
        <f>+VLOOKUP(A557,bd_lista!$A$3:$C$590,3,FALSE)</f>
        <v>Gobierno Autónomo Municipal de Cairoma</v>
      </c>
      <c r="D557" s="394"/>
      <c r="E557" s="244" t="s">
        <v>1309</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23"/>
        <v>0</v>
      </c>
      <c r="S557" s="250">
        <f ca="1">+R556+R557</f>
        <v>0</v>
      </c>
      <c r="T557" s="243">
        <f ca="1">+S557</f>
        <v>0</v>
      </c>
      <c r="U557" s="242">
        <f t="shared" si="24"/>
        <v>2</v>
      </c>
      <c r="V557" s="343" t="str">
        <f>+VLOOKUP(A557,bd_lista!$A$3:$E$590,5,FALSE)</f>
        <v>Gobiernos Autonomos Municipales</v>
      </c>
      <c r="W557" s="391"/>
      <c r="X557" s="242">
        <f>+VLOOKUP(A557,[3]Sheet1!$A$13:$D$744,4,FALSE)</f>
        <v>0</v>
      </c>
      <c r="Y557" s="242" t="e">
        <f>+VLOOKUP(X557,bd_lista!$A$3:$C$590,3,FALSE)</f>
        <v>#N/A</v>
      </c>
      <c r="Z557" s="299"/>
      <c r="AA557" s="300"/>
    </row>
    <row r="558" spans="1:27" customFormat="1" ht="15" hidden="1" customHeight="1">
      <c r="A558" s="32">
        <v>1256</v>
      </c>
      <c r="B558" s="395">
        <f>+A558</f>
        <v>1256</v>
      </c>
      <c r="C558" s="247" t="str">
        <f>+VLOOKUP(A558,bd_lista!$A$3:$C$590,3,FALSE)</f>
        <v>Gobierno Autónomo Municipal de Chulumani (Villa de la Libertad)</v>
      </c>
      <c r="D558" s="393" t="str">
        <f>+C558</f>
        <v>Gobierno Autónomo Municipal de Chulumani (Villa de la Libertad)</v>
      </c>
      <c r="E558" s="242" t="s">
        <v>1308</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23"/>
        <v>0</v>
      </c>
      <c r="S558" s="250"/>
      <c r="T558" s="243">
        <f ca="1">+T559</f>
        <v>0</v>
      </c>
      <c r="U558" s="242">
        <f t="shared" si="24"/>
        <v>1</v>
      </c>
      <c r="V558" s="343" t="str">
        <f>+VLOOKUP(A558,bd_lista!$A$3:$E$590,5,FALSE)</f>
        <v>Gobiernos Autonomos Municipales</v>
      </c>
      <c r="W558" s="390" t="str">
        <f>+V558</f>
        <v>Gobiernos Autonomos Municipales</v>
      </c>
      <c r="X558" s="242">
        <f>+VLOOKUP(A558,[3]Sheet1!$A$13:$D$744,4,FALSE)</f>
        <v>0</v>
      </c>
      <c r="Y558" s="242" t="e">
        <f>+VLOOKUP(X558,bd_lista!$A$3:$C$590,3,FALSE)</f>
        <v>#N/A</v>
      </c>
      <c r="Z558" s="301">
        <f>+X558</f>
        <v>0</v>
      </c>
      <c r="AA558" s="302" t="e">
        <f>+Y558</f>
        <v>#N/A</v>
      </c>
    </row>
    <row r="559" spans="1:27" customFormat="1" ht="15" hidden="1" customHeight="1">
      <c r="A559" s="32">
        <v>1256</v>
      </c>
      <c r="B559" s="396"/>
      <c r="C559" s="247" t="str">
        <f>+VLOOKUP(A559,bd_lista!$A$3:$C$590,3,FALSE)</f>
        <v>Gobierno Autónomo Municipal de Chulumani (Villa de la Libertad)</v>
      </c>
      <c r="D559" s="394"/>
      <c r="E559" s="244" t="s">
        <v>1309</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23"/>
        <v>0</v>
      </c>
      <c r="S559" s="250">
        <f ca="1">+R558+R559</f>
        <v>0</v>
      </c>
      <c r="T559" s="243">
        <f ca="1">+S559</f>
        <v>0</v>
      </c>
      <c r="U559" s="242">
        <f t="shared" si="24"/>
        <v>2</v>
      </c>
      <c r="V559" s="343" t="str">
        <f>+VLOOKUP(A559,bd_lista!$A$3:$E$590,5,FALSE)</f>
        <v>Gobiernos Autonomos Municipales</v>
      </c>
      <c r="W559" s="391"/>
      <c r="X559" s="242">
        <f>+VLOOKUP(A559,[3]Sheet1!$A$13:$D$744,4,FALSE)</f>
        <v>0</v>
      </c>
      <c r="Y559" s="242" t="e">
        <f>+VLOOKUP(X559,bd_lista!$A$3:$C$590,3,FALSE)</f>
        <v>#N/A</v>
      </c>
      <c r="Z559" s="299"/>
      <c r="AA559" s="300"/>
    </row>
    <row r="560" spans="1:27" customFormat="1" ht="15" hidden="1" customHeight="1">
      <c r="A560" s="32">
        <v>1257</v>
      </c>
      <c r="B560" s="395">
        <f>+A560</f>
        <v>1257</v>
      </c>
      <c r="C560" s="247" t="str">
        <f>+VLOOKUP(A560,bd_lista!$A$3:$C$590,3,FALSE)</f>
        <v>Gobierno Autónomo Municipal de Irupana (Villa de Lanza)</v>
      </c>
      <c r="D560" s="393" t="str">
        <f>+C560</f>
        <v>Gobierno Autónomo Municipal de Irupana (Villa de Lanza)</v>
      </c>
      <c r="E560" s="242" t="s">
        <v>1308</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23"/>
        <v>0</v>
      </c>
      <c r="S560" s="250"/>
      <c r="T560" s="243">
        <f ca="1">+T561</f>
        <v>0</v>
      </c>
      <c r="U560" s="242">
        <f t="shared" si="24"/>
        <v>1</v>
      </c>
      <c r="V560" s="343" t="str">
        <f>+VLOOKUP(A560,bd_lista!$A$3:$E$590,5,FALSE)</f>
        <v>Gobiernos Autonomos Municipales</v>
      </c>
      <c r="W560" s="390" t="str">
        <f>+V560</f>
        <v>Gobiernos Autonomos Municipales</v>
      </c>
      <c r="X560" s="242">
        <f>+VLOOKUP(A560,[3]Sheet1!$A$13:$D$744,4,FALSE)</f>
        <v>0</v>
      </c>
      <c r="Y560" s="242" t="e">
        <f>+VLOOKUP(X560,bd_lista!$A$3:$C$590,3,FALSE)</f>
        <v>#N/A</v>
      </c>
      <c r="Z560" s="301">
        <f>+X560</f>
        <v>0</v>
      </c>
      <c r="AA560" s="302" t="e">
        <f>+Y560</f>
        <v>#N/A</v>
      </c>
    </row>
    <row r="561" spans="1:27" customFormat="1" ht="15" hidden="1" customHeight="1">
      <c r="A561" s="32">
        <v>1257</v>
      </c>
      <c r="B561" s="396"/>
      <c r="C561" s="247" t="str">
        <f>+VLOOKUP(A561,bd_lista!$A$3:$C$590,3,FALSE)</f>
        <v>Gobierno Autónomo Municipal de Irupana (Villa de Lanza)</v>
      </c>
      <c r="D561" s="394"/>
      <c r="E561" s="244" t="s">
        <v>1309</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23"/>
        <v>0</v>
      </c>
      <c r="S561" s="250">
        <f ca="1">+R560+R561</f>
        <v>0</v>
      </c>
      <c r="T561" s="243">
        <f ca="1">+S561</f>
        <v>0</v>
      </c>
      <c r="U561" s="242">
        <f t="shared" si="24"/>
        <v>2</v>
      </c>
      <c r="V561" s="343" t="str">
        <f>+VLOOKUP(A561,bd_lista!$A$3:$E$590,5,FALSE)</f>
        <v>Gobiernos Autonomos Municipales</v>
      </c>
      <c r="W561" s="391"/>
      <c r="X561" s="242">
        <f>+VLOOKUP(A561,[3]Sheet1!$A$13:$D$744,4,FALSE)</f>
        <v>0</v>
      </c>
      <c r="Y561" s="242" t="e">
        <f>+VLOOKUP(X561,bd_lista!$A$3:$C$590,3,FALSE)</f>
        <v>#N/A</v>
      </c>
      <c r="Z561" s="299"/>
      <c r="AA561" s="300"/>
    </row>
    <row r="562" spans="1:27" customFormat="1" ht="15" hidden="1" customHeight="1">
      <c r="A562" s="32">
        <v>1258</v>
      </c>
      <c r="B562" s="395">
        <f>+A562</f>
        <v>1258</v>
      </c>
      <c r="C562" s="247" t="str">
        <f>+VLOOKUP(A562,bd_lista!$A$3:$C$590,3,FALSE)</f>
        <v>Gobierno Autónomo Municipal de Yanacachi</v>
      </c>
      <c r="D562" s="393" t="str">
        <f>+C562</f>
        <v>Gobierno Autónomo Municipal de Yanacachi</v>
      </c>
      <c r="E562" s="242" t="s">
        <v>1308</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23"/>
        <v>0</v>
      </c>
      <c r="S562" s="250"/>
      <c r="T562" s="243">
        <f ca="1">+T563</f>
        <v>0</v>
      </c>
      <c r="U562" s="242">
        <f t="shared" si="24"/>
        <v>1</v>
      </c>
      <c r="V562" s="343" t="str">
        <f>+VLOOKUP(A562,bd_lista!$A$3:$E$590,5,FALSE)</f>
        <v>Gobiernos Autonomos Municipales</v>
      </c>
      <c r="W562" s="390" t="str">
        <f>+V562</f>
        <v>Gobiernos Autonomos Municipales</v>
      </c>
      <c r="X562" s="242">
        <f>+VLOOKUP(A562,[3]Sheet1!$A$13:$D$744,4,FALSE)</f>
        <v>0</v>
      </c>
      <c r="Y562" s="242" t="e">
        <f>+VLOOKUP(X562,bd_lista!$A$3:$C$590,3,FALSE)</f>
        <v>#N/A</v>
      </c>
      <c r="Z562" s="301">
        <f>+X562</f>
        <v>0</v>
      </c>
      <c r="AA562" s="302" t="e">
        <f>+Y562</f>
        <v>#N/A</v>
      </c>
    </row>
    <row r="563" spans="1:27" customFormat="1" ht="15" hidden="1" customHeight="1">
      <c r="A563" s="32">
        <v>1258</v>
      </c>
      <c r="B563" s="396"/>
      <c r="C563" s="247" t="str">
        <f>+VLOOKUP(A563,bd_lista!$A$3:$C$590,3,FALSE)</f>
        <v>Gobierno Autónomo Municipal de Yanacachi</v>
      </c>
      <c r="D563" s="394"/>
      <c r="E563" s="244" t="s">
        <v>1309</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23"/>
        <v>0</v>
      </c>
      <c r="S563" s="250">
        <f ca="1">+R562+R563</f>
        <v>0</v>
      </c>
      <c r="T563" s="243">
        <f ca="1">+S563</f>
        <v>0</v>
      </c>
      <c r="U563" s="242">
        <f t="shared" si="24"/>
        <v>2</v>
      </c>
      <c r="V563" s="343" t="str">
        <f>+VLOOKUP(A563,bd_lista!$A$3:$E$590,5,FALSE)</f>
        <v>Gobiernos Autonomos Municipales</v>
      </c>
      <c r="W563" s="391"/>
      <c r="X563" s="242">
        <f>+VLOOKUP(A563,[3]Sheet1!$A$13:$D$744,4,FALSE)</f>
        <v>0</v>
      </c>
      <c r="Y563" s="242" t="e">
        <f>+VLOOKUP(X563,bd_lista!$A$3:$C$590,3,FALSE)</f>
        <v>#N/A</v>
      </c>
      <c r="Z563" s="299"/>
      <c r="AA563" s="300"/>
    </row>
    <row r="564" spans="1:27" customFormat="1" ht="15" hidden="1" customHeight="1">
      <c r="A564" s="32">
        <v>1259</v>
      </c>
      <c r="B564" s="395">
        <f>+A564</f>
        <v>1259</v>
      </c>
      <c r="C564" s="247" t="str">
        <f>+VLOOKUP(A564,bd_lista!$A$3:$C$590,3,FALSE)</f>
        <v>Gobierno Autónomo Municipal de Palos Blancos</v>
      </c>
      <c r="D564" s="393" t="str">
        <f>+C564</f>
        <v>Gobierno Autónomo Municipal de Palos Blancos</v>
      </c>
      <c r="E564" s="242" t="s">
        <v>1308</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23"/>
        <v>0</v>
      </c>
      <c r="S564" s="250"/>
      <c r="T564" s="243">
        <f ca="1">+T565</f>
        <v>0</v>
      </c>
      <c r="U564" s="242">
        <f t="shared" si="24"/>
        <v>1</v>
      </c>
      <c r="V564" s="343" t="str">
        <f>+VLOOKUP(A564,bd_lista!$A$3:$E$590,5,FALSE)</f>
        <v>Gobiernos Autonomos Municipales</v>
      </c>
      <c r="W564" s="390" t="str">
        <f>+V564</f>
        <v>Gobiernos Autonomos Municipales</v>
      </c>
      <c r="X564" s="242">
        <f>+VLOOKUP(A564,[3]Sheet1!$A$13:$D$744,4,FALSE)</f>
        <v>0</v>
      </c>
      <c r="Y564" s="242" t="e">
        <f>+VLOOKUP(X564,bd_lista!$A$3:$C$590,3,FALSE)</f>
        <v>#N/A</v>
      </c>
      <c r="Z564" s="301">
        <f>+X564</f>
        <v>0</v>
      </c>
      <c r="AA564" s="302" t="e">
        <f>+Y564</f>
        <v>#N/A</v>
      </c>
    </row>
    <row r="565" spans="1:27" customFormat="1" ht="15" hidden="1" customHeight="1">
      <c r="A565" s="32">
        <v>1259</v>
      </c>
      <c r="B565" s="396"/>
      <c r="C565" s="247" t="str">
        <f>+VLOOKUP(A565,bd_lista!$A$3:$C$590,3,FALSE)</f>
        <v>Gobierno Autónomo Municipal de Palos Blancos</v>
      </c>
      <c r="D565" s="394"/>
      <c r="E565" s="244" t="s">
        <v>1309</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23"/>
        <v>0</v>
      </c>
      <c r="S565" s="250">
        <f ca="1">+R564+R565</f>
        <v>0</v>
      </c>
      <c r="T565" s="243">
        <f ca="1">+S565</f>
        <v>0</v>
      </c>
      <c r="U565" s="242">
        <f t="shared" si="24"/>
        <v>2</v>
      </c>
      <c r="V565" s="343" t="str">
        <f>+VLOOKUP(A565,bd_lista!$A$3:$E$590,5,FALSE)</f>
        <v>Gobiernos Autonomos Municipales</v>
      </c>
      <c r="W565" s="391"/>
      <c r="X565" s="242">
        <f>+VLOOKUP(A565,[3]Sheet1!$A$13:$D$744,4,FALSE)</f>
        <v>0</v>
      </c>
      <c r="Y565" s="242" t="e">
        <f>+VLOOKUP(X565,bd_lista!$A$3:$C$590,3,FALSE)</f>
        <v>#N/A</v>
      </c>
      <c r="Z565" s="299"/>
      <c r="AA565" s="300"/>
    </row>
    <row r="566" spans="1:27" customFormat="1" ht="27" hidden="1" customHeight="1">
      <c r="A566" s="32">
        <v>1260</v>
      </c>
      <c r="B566" s="395">
        <f>+A566</f>
        <v>1260</v>
      </c>
      <c r="C566" s="247" t="str">
        <f>+VLOOKUP(A566,bd_lista!$A$3:$C$590,3,FALSE)</f>
        <v>Gobierno Autónomo Municipal de La Asunta</v>
      </c>
      <c r="D566" s="393" t="str">
        <f>+C566</f>
        <v>Gobierno Autónomo Municipal de La Asunta</v>
      </c>
      <c r="E566" s="242" t="s">
        <v>1308</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23"/>
        <v>0</v>
      </c>
      <c r="S566" s="250"/>
      <c r="T566" s="243">
        <f ca="1">+T567</f>
        <v>0</v>
      </c>
      <c r="U566" s="242">
        <f t="shared" si="24"/>
        <v>1</v>
      </c>
      <c r="V566" s="343" t="str">
        <f>+VLOOKUP(A566,bd_lista!$A$3:$E$590,5,FALSE)</f>
        <v>Gobiernos Autonomos Municipales</v>
      </c>
      <c r="W566" s="390" t="str">
        <f>+V566</f>
        <v>Gobiernos Autonomos Municipales</v>
      </c>
      <c r="X566" s="242">
        <f>+VLOOKUP(A566,[3]Sheet1!$A$13:$D$744,4,FALSE)</f>
        <v>0</v>
      </c>
      <c r="Y566" s="242" t="e">
        <f>+VLOOKUP(X566,bd_lista!$A$3:$C$590,3,FALSE)</f>
        <v>#N/A</v>
      </c>
      <c r="Z566" s="301">
        <f>+X566</f>
        <v>0</v>
      </c>
      <c r="AA566" s="302" t="e">
        <f>+Y566</f>
        <v>#N/A</v>
      </c>
    </row>
    <row r="567" spans="1:27" customFormat="1" ht="27" hidden="1" customHeight="1">
      <c r="A567" s="32">
        <v>1260</v>
      </c>
      <c r="B567" s="396"/>
      <c r="C567" s="247" t="str">
        <f>+VLOOKUP(A567,bd_lista!$A$3:$C$590,3,FALSE)</f>
        <v>Gobierno Autónomo Municipal de La Asunta</v>
      </c>
      <c r="D567" s="394"/>
      <c r="E567" s="244" t="s">
        <v>1309</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23"/>
        <v>0</v>
      </c>
      <c r="S567" s="250">
        <f ca="1">+R566+R567</f>
        <v>0</v>
      </c>
      <c r="T567" s="243">
        <f ca="1">+S567</f>
        <v>0</v>
      </c>
      <c r="U567" s="242">
        <f t="shared" si="24"/>
        <v>2</v>
      </c>
      <c r="V567" s="343" t="str">
        <f>+VLOOKUP(A567,bd_lista!$A$3:$E$590,5,FALSE)</f>
        <v>Gobiernos Autonomos Municipales</v>
      </c>
      <c r="W567" s="391"/>
      <c r="X567" s="242">
        <f>+VLOOKUP(A567,[3]Sheet1!$A$13:$D$744,4,FALSE)</f>
        <v>0</v>
      </c>
      <c r="Y567" s="242" t="e">
        <f>+VLOOKUP(X567,bd_lista!$A$3:$C$590,3,FALSE)</f>
        <v>#N/A</v>
      </c>
      <c r="Z567" s="299"/>
      <c r="AA567" s="300"/>
    </row>
    <row r="568" spans="1:27" customFormat="1" ht="15" hidden="1" customHeight="1">
      <c r="A568" s="32">
        <v>1261</v>
      </c>
      <c r="B568" s="395">
        <f>+A568</f>
        <v>1261</v>
      </c>
      <c r="C568" s="247" t="str">
        <f>+VLOOKUP(A568,bd_lista!$A$3:$C$590,3,FALSE)</f>
        <v>Gobierno Autónomo Municipal de Pucarani</v>
      </c>
      <c r="D568" s="393" t="str">
        <f>+C568</f>
        <v>Gobierno Autónomo Municipal de Pucarani</v>
      </c>
      <c r="E568" s="242" t="s">
        <v>1308</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23"/>
        <v>0</v>
      </c>
      <c r="S568" s="250"/>
      <c r="T568" s="243">
        <f ca="1">+T569</f>
        <v>0</v>
      </c>
      <c r="U568" s="242">
        <f t="shared" si="24"/>
        <v>1</v>
      </c>
      <c r="V568" s="343" t="str">
        <f>+VLOOKUP(A568,bd_lista!$A$3:$E$590,5,FALSE)</f>
        <v>Gobiernos Autonomos Municipales</v>
      </c>
      <c r="W568" s="390" t="str">
        <f>+V568</f>
        <v>Gobiernos Autonomos Municipales</v>
      </c>
      <c r="X568" s="242">
        <f>+VLOOKUP(A568,[3]Sheet1!$A$13:$D$744,4,FALSE)</f>
        <v>0</v>
      </c>
      <c r="Y568" s="242" t="e">
        <f>+VLOOKUP(X568,bd_lista!$A$3:$C$590,3,FALSE)</f>
        <v>#N/A</v>
      </c>
      <c r="Z568" s="301">
        <f>+X568</f>
        <v>0</v>
      </c>
      <c r="AA568" s="302" t="e">
        <f>+Y568</f>
        <v>#N/A</v>
      </c>
    </row>
    <row r="569" spans="1:27" customFormat="1" ht="15" hidden="1" customHeight="1">
      <c r="A569" s="32">
        <v>1261</v>
      </c>
      <c r="B569" s="396"/>
      <c r="C569" s="247" t="str">
        <f>+VLOOKUP(A569,bd_lista!$A$3:$C$590,3,FALSE)</f>
        <v>Gobierno Autónomo Municipal de Pucarani</v>
      </c>
      <c r="D569" s="394"/>
      <c r="E569" s="244" t="s">
        <v>1309</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23"/>
        <v>0</v>
      </c>
      <c r="S569" s="250">
        <f ca="1">+R568+R569</f>
        <v>0</v>
      </c>
      <c r="T569" s="243">
        <f ca="1">+S569</f>
        <v>0</v>
      </c>
      <c r="U569" s="242">
        <f t="shared" si="24"/>
        <v>2</v>
      </c>
      <c r="V569" s="343" t="str">
        <f>+VLOOKUP(A569,bd_lista!$A$3:$E$590,5,FALSE)</f>
        <v>Gobiernos Autonomos Municipales</v>
      </c>
      <c r="W569" s="391"/>
      <c r="X569" s="242">
        <f>+VLOOKUP(A569,[3]Sheet1!$A$13:$D$744,4,FALSE)</f>
        <v>0</v>
      </c>
      <c r="Y569" s="242" t="e">
        <f>+VLOOKUP(X569,bd_lista!$A$3:$C$590,3,FALSE)</f>
        <v>#N/A</v>
      </c>
      <c r="Z569" s="299"/>
      <c r="AA569" s="300"/>
    </row>
    <row r="570" spans="1:27" customFormat="1" ht="15" hidden="1" customHeight="1">
      <c r="A570" s="32">
        <v>1262</v>
      </c>
      <c r="B570" s="395">
        <f>+A570</f>
        <v>1262</v>
      </c>
      <c r="C570" s="247" t="str">
        <f>+VLOOKUP(A570,bd_lista!$A$3:$C$590,3,FALSE)</f>
        <v>Gobierno Autónomo Municipal de Laja</v>
      </c>
      <c r="D570" s="393" t="str">
        <f>+C570</f>
        <v>Gobierno Autónomo Municipal de Laja</v>
      </c>
      <c r="E570" s="242" t="s">
        <v>1308</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23"/>
        <v>0</v>
      </c>
      <c r="S570" s="250"/>
      <c r="T570" s="243">
        <f ca="1">+T571</f>
        <v>0</v>
      </c>
      <c r="U570" s="242">
        <f t="shared" si="24"/>
        <v>1</v>
      </c>
      <c r="V570" s="343" t="str">
        <f>+VLOOKUP(A570,bd_lista!$A$3:$E$590,5,FALSE)</f>
        <v>Gobiernos Autonomos Municipales</v>
      </c>
      <c r="W570" s="390" t="str">
        <f>+V570</f>
        <v>Gobiernos Autonomos Municipales</v>
      </c>
      <c r="X570" s="242">
        <f>+VLOOKUP(A570,[3]Sheet1!$A$13:$D$744,4,FALSE)</f>
        <v>0</v>
      </c>
      <c r="Y570" s="242" t="e">
        <f>+VLOOKUP(X570,bd_lista!$A$3:$C$590,3,FALSE)</f>
        <v>#N/A</v>
      </c>
      <c r="Z570" s="301">
        <f>+X570</f>
        <v>0</v>
      </c>
      <c r="AA570" s="302" t="e">
        <f>+Y570</f>
        <v>#N/A</v>
      </c>
    </row>
    <row r="571" spans="1:27" customFormat="1" ht="15" hidden="1" customHeight="1">
      <c r="A571" s="32">
        <v>1262</v>
      </c>
      <c r="B571" s="396"/>
      <c r="C571" s="247" t="str">
        <f>+VLOOKUP(A571,bd_lista!$A$3:$C$590,3,FALSE)</f>
        <v>Gobierno Autónomo Municipal de Laja</v>
      </c>
      <c r="D571" s="394"/>
      <c r="E571" s="244" t="s">
        <v>1309</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23"/>
        <v>0</v>
      </c>
      <c r="S571" s="250">
        <f ca="1">+R570+R571</f>
        <v>0</v>
      </c>
      <c r="T571" s="243">
        <f ca="1">+S571</f>
        <v>0</v>
      </c>
      <c r="U571" s="242">
        <f t="shared" si="24"/>
        <v>2</v>
      </c>
      <c r="V571" s="343" t="str">
        <f>+VLOOKUP(A571,bd_lista!$A$3:$E$590,5,FALSE)</f>
        <v>Gobiernos Autonomos Municipales</v>
      </c>
      <c r="W571" s="391"/>
      <c r="X571" s="242">
        <f>+VLOOKUP(A571,[3]Sheet1!$A$13:$D$744,4,FALSE)</f>
        <v>0</v>
      </c>
      <c r="Y571" s="242" t="e">
        <f>+VLOOKUP(X571,bd_lista!$A$3:$C$590,3,FALSE)</f>
        <v>#N/A</v>
      </c>
      <c r="Z571" s="299"/>
      <c r="AA571" s="300"/>
    </row>
    <row r="572" spans="1:27" customFormat="1" ht="15" hidden="1" customHeight="1">
      <c r="A572" s="32">
        <v>1263</v>
      </c>
      <c r="B572" s="395">
        <f>+A572</f>
        <v>1263</v>
      </c>
      <c r="C572" s="247" t="str">
        <f>+VLOOKUP(A572,bd_lista!$A$3:$C$590,3,FALSE)</f>
        <v>Gobierno Autónomo Municipal de Batallas</v>
      </c>
      <c r="D572" s="393" t="str">
        <f>+C572</f>
        <v>Gobierno Autónomo Municipal de Batallas</v>
      </c>
      <c r="E572" s="242" t="s">
        <v>1308</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23"/>
        <v>0</v>
      </c>
      <c r="S572" s="250"/>
      <c r="T572" s="243">
        <f ca="1">+T573</f>
        <v>0</v>
      </c>
      <c r="U572" s="242">
        <f t="shared" si="24"/>
        <v>1</v>
      </c>
      <c r="V572" s="343" t="str">
        <f>+VLOOKUP(A572,bd_lista!$A$3:$E$590,5,FALSE)</f>
        <v>Gobiernos Autonomos Municipales</v>
      </c>
      <c r="W572" s="390" t="str">
        <f>+V572</f>
        <v>Gobiernos Autonomos Municipales</v>
      </c>
      <c r="X572" s="242">
        <f>+VLOOKUP(A572,[3]Sheet1!$A$13:$D$744,4,FALSE)</f>
        <v>0</v>
      </c>
      <c r="Y572" s="242" t="e">
        <f>+VLOOKUP(X572,bd_lista!$A$3:$C$590,3,FALSE)</f>
        <v>#N/A</v>
      </c>
      <c r="Z572" s="301">
        <f>+X572</f>
        <v>0</v>
      </c>
      <c r="AA572" s="302" t="e">
        <f>+Y572</f>
        <v>#N/A</v>
      </c>
    </row>
    <row r="573" spans="1:27" customFormat="1" ht="15" hidden="1" customHeight="1">
      <c r="A573" s="32">
        <v>1263</v>
      </c>
      <c r="B573" s="396"/>
      <c r="C573" s="247" t="str">
        <f>+VLOOKUP(A573,bd_lista!$A$3:$C$590,3,FALSE)</f>
        <v>Gobierno Autónomo Municipal de Batallas</v>
      </c>
      <c r="D573" s="394"/>
      <c r="E573" s="244" t="s">
        <v>1309</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23"/>
        <v>0</v>
      </c>
      <c r="S573" s="250">
        <f ca="1">+R572+R573</f>
        <v>0</v>
      </c>
      <c r="T573" s="243">
        <f ca="1">+S573</f>
        <v>0</v>
      </c>
      <c r="U573" s="242">
        <f t="shared" si="24"/>
        <v>2</v>
      </c>
      <c r="V573" s="343" t="str">
        <f>+VLOOKUP(A573,bd_lista!$A$3:$E$590,5,FALSE)</f>
        <v>Gobiernos Autonomos Municipales</v>
      </c>
      <c r="W573" s="391"/>
      <c r="X573" s="242">
        <f>+VLOOKUP(A573,[3]Sheet1!$A$13:$D$744,4,FALSE)</f>
        <v>0</v>
      </c>
      <c r="Y573" s="242" t="e">
        <f>+VLOOKUP(X573,bd_lista!$A$3:$C$590,3,FALSE)</f>
        <v>#N/A</v>
      </c>
      <c r="Z573" s="299"/>
      <c r="AA573" s="300"/>
    </row>
    <row r="574" spans="1:27" customFormat="1" ht="15" hidden="1" customHeight="1">
      <c r="A574" s="32">
        <v>1264</v>
      </c>
      <c r="B574" s="395">
        <f>+A574</f>
        <v>1264</v>
      </c>
      <c r="C574" s="247" t="str">
        <f>+VLOOKUP(A574,bd_lista!$A$3:$C$590,3,FALSE)</f>
        <v>Gobierno Autónomo Municipal de Puerto Pérez</v>
      </c>
      <c r="D574" s="393" t="str">
        <f>+C574</f>
        <v>Gobierno Autónomo Municipal de Puerto Pérez</v>
      </c>
      <c r="E574" s="242" t="s">
        <v>1308</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23"/>
        <v>0</v>
      </c>
      <c r="S574" s="250"/>
      <c r="T574" s="243">
        <f ca="1">+T575</f>
        <v>0</v>
      </c>
      <c r="U574" s="242">
        <f t="shared" si="24"/>
        <v>1</v>
      </c>
      <c r="V574" s="343" t="str">
        <f>+VLOOKUP(A574,bd_lista!$A$3:$E$590,5,FALSE)</f>
        <v>Gobiernos Autonomos Municipales</v>
      </c>
      <c r="W574" s="390" t="str">
        <f>+V574</f>
        <v>Gobiernos Autonomos Municipales</v>
      </c>
      <c r="X574" s="242">
        <f>+VLOOKUP(A574,[3]Sheet1!$A$13:$D$744,4,FALSE)</f>
        <v>0</v>
      </c>
      <c r="Y574" s="242" t="e">
        <f>+VLOOKUP(X574,bd_lista!$A$3:$C$590,3,FALSE)</f>
        <v>#N/A</v>
      </c>
      <c r="Z574" s="301">
        <f>+X574</f>
        <v>0</v>
      </c>
      <c r="AA574" s="302" t="e">
        <f>+Y574</f>
        <v>#N/A</v>
      </c>
    </row>
    <row r="575" spans="1:27" customFormat="1" ht="15" hidden="1" customHeight="1">
      <c r="A575" s="32">
        <v>1264</v>
      </c>
      <c r="B575" s="396"/>
      <c r="C575" s="247" t="str">
        <f>+VLOOKUP(A575,bd_lista!$A$3:$C$590,3,FALSE)</f>
        <v>Gobierno Autónomo Municipal de Puerto Pérez</v>
      </c>
      <c r="D575" s="394"/>
      <c r="E575" s="244" t="s">
        <v>1309</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23"/>
        <v>0</v>
      </c>
      <c r="S575" s="250">
        <f ca="1">+R574+R575</f>
        <v>0</v>
      </c>
      <c r="T575" s="243">
        <f ca="1">+S575</f>
        <v>0</v>
      </c>
      <c r="U575" s="242">
        <f t="shared" si="24"/>
        <v>2</v>
      </c>
      <c r="V575" s="343" t="str">
        <f>+VLOOKUP(A575,bd_lista!$A$3:$E$590,5,FALSE)</f>
        <v>Gobiernos Autonomos Municipales</v>
      </c>
      <c r="W575" s="391"/>
      <c r="X575" s="242">
        <f>+VLOOKUP(A575,[3]Sheet1!$A$13:$D$744,4,FALSE)</f>
        <v>0</v>
      </c>
      <c r="Y575" s="242" t="e">
        <f>+VLOOKUP(X575,bd_lista!$A$3:$C$590,3,FALSE)</f>
        <v>#N/A</v>
      </c>
      <c r="Z575" s="299"/>
      <c r="AA575" s="300"/>
    </row>
    <row r="576" spans="1:27" customFormat="1" ht="15" hidden="1" customHeight="1">
      <c r="A576" s="32">
        <v>1265</v>
      </c>
      <c r="B576" s="395">
        <f>+A576</f>
        <v>1265</v>
      </c>
      <c r="C576" s="247" t="str">
        <f>+VLOOKUP(A576,bd_lista!$A$3:$C$590,3,FALSE)</f>
        <v>Gobierno Autónomo Municipal de Coroico</v>
      </c>
      <c r="D576" s="393" t="str">
        <f>+C576</f>
        <v>Gobierno Autónomo Municipal de Coroico</v>
      </c>
      <c r="E576" s="242" t="s">
        <v>1308</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23"/>
        <v>0</v>
      </c>
      <c r="S576" s="250"/>
      <c r="T576" s="243">
        <f ca="1">+T577</f>
        <v>0</v>
      </c>
      <c r="U576" s="242">
        <f t="shared" si="24"/>
        <v>1</v>
      </c>
      <c r="V576" s="343" t="str">
        <f>+VLOOKUP(A576,bd_lista!$A$3:$E$590,5,FALSE)</f>
        <v>Gobiernos Autonomos Municipales</v>
      </c>
      <c r="W576" s="390" t="str">
        <f>+V576</f>
        <v>Gobiernos Autonomos Municipales</v>
      </c>
      <c r="X576" s="242">
        <f>+VLOOKUP(A576,[3]Sheet1!$A$13:$D$744,4,FALSE)</f>
        <v>0</v>
      </c>
      <c r="Y576" s="242" t="e">
        <f>+VLOOKUP(X576,bd_lista!$A$3:$C$590,3,FALSE)</f>
        <v>#N/A</v>
      </c>
      <c r="Z576" s="301">
        <f>+X576</f>
        <v>0</v>
      </c>
      <c r="AA576" s="302" t="e">
        <f>+Y576</f>
        <v>#N/A</v>
      </c>
    </row>
    <row r="577" spans="1:27" customFormat="1" ht="15" hidden="1" customHeight="1">
      <c r="A577" s="32">
        <v>1265</v>
      </c>
      <c r="B577" s="396"/>
      <c r="C577" s="247" t="str">
        <f>+VLOOKUP(A577,bd_lista!$A$3:$C$590,3,FALSE)</f>
        <v>Gobierno Autónomo Municipal de Coroico</v>
      </c>
      <c r="D577" s="394"/>
      <c r="E577" s="244" t="s">
        <v>1309</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23"/>
        <v>0</v>
      </c>
      <c r="S577" s="250">
        <f ca="1">+R576+R577</f>
        <v>0</v>
      </c>
      <c r="T577" s="243">
        <f ca="1">+S577</f>
        <v>0</v>
      </c>
      <c r="U577" s="242">
        <f t="shared" si="24"/>
        <v>2</v>
      </c>
      <c r="V577" s="343" t="str">
        <f>+VLOOKUP(A577,bd_lista!$A$3:$E$590,5,FALSE)</f>
        <v>Gobiernos Autonomos Municipales</v>
      </c>
      <c r="W577" s="391"/>
      <c r="X577" s="242">
        <f>+VLOOKUP(A577,[3]Sheet1!$A$13:$D$744,4,FALSE)</f>
        <v>0</v>
      </c>
      <c r="Y577" s="242" t="e">
        <f>+VLOOKUP(X577,bd_lista!$A$3:$C$590,3,FALSE)</f>
        <v>#N/A</v>
      </c>
      <c r="Z577" s="299"/>
      <c r="AA577" s="300"/>
    </row>
    <row r="578" spans="1:27" customFormat="1" ht="15" hidden="1" customHeight="1">
      <c r="A578" s="32">
        <v>1266</v>
      </c>
      <c r="B578" s="395">
        <f>+A578</f>
        <v>1266</v>
      </c>
      <c r="C578" s="247" t="str">
        <f>+VLOOKUP(A578,bd_lista!$A$3:$C$590,3,FALSE)</f>
        <v>Gobierno Autónomo Municipal de Coripata</v>
      </c>
      <c r="D578" s="393" t="str">
        <f>+C578</f>
        <v>Gobierno Autónomo Municipal de Coripata</v>
      </c>
      <c r="E578" s="242" t="s">
        <v>1308</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23"/>
        <v>0</v>
      </c>
      <c r="S578" s="250"/>
      <c r="T578" s="243">
        <f ca="1">+T579</f>
        <v>0</v>
      </c>
      <c r="U578" s="242">
        <f t="shared" si="24"/>
        <v>1</v>
      </c>
      <c r="V578" s="343" t="str">
        <f>+VLOOKUP(A578,bd_lista!$A$3:$E$590,5,FALSE)</f>
        <v>Gobiernos Autonomos Municipales</v>
      </c>
      <c r="W578" s="390" t="str">
        <f>+V578</f>
        <v>Gobiernos Autonomos Municipales</v>
      </c>
      <c r="X578" s="242">
        <f>+VLOOKUP(A578,[3]Sheet1!$A$13:$D$744,4,FALSE)</f>
        <v>0</v>
      </c>
      <c r="Y578" s="242" t="e">
        <f>+VLOOKUP(X578,bd_lista!$A$3:$C$590,3,FALSE)</f>
        <v>#N/A</v>
      </c>
      <c r="Z578" s="301">
        <f>+X578</f>
        <v>0</v>
      </c>
      <c r="AA578" s="302" t="e">
        <f>+Y578</f>
        <v>#N/A</v>
      </c>
    </row>
    <row r="579" spans="1:27" customFormat="1" ht="15" hidden="1" customHeight="1">
      <c r="A579" s="32">
        <v>1266</v>
      </c>
      <c r="B579" s="396"/>
      <c r="C579" s="247" t="str">
        <f>+VLOOKUP(A579,bd_lista!$A$3:$C$590,3,FALSE)</f>
        <v>Gobierno Autónomo Municipal de Coripata</v>
      </c>
      <c r="D579" s="394"/>
      <c r="E579" s="244" t="s">
        <v>1309</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23"/>
        <v>0</v>
      </c>
      <c r="S579" s="250">
        <f ca="1">+R578+R579</f>
        <v>0</v>
      </c>
      <c r="T579" s="243">
        <f ca="1">+S579</f>
        <v>0</v>
      </c>
      <c r="U579" s="242">
        <f t="shared" si="24"/>
        <v>2</v>
      </c>
      <c r="V579" s="343" t="str">
        <f>+VLOOKUP(A579,bd_lista!$A$3:$E$590,5,FALSE)</f>
        <v>Gobiernos Autonomos Municipales</v>
      </c>
      <c r="W579" s="391"/>
      <c r="X579" s="242">
        <f>+VLOOKUP(A579,[3]Sheet1!$A$13:$D$744,4,FALSE)</f>
        <v>0</v>
      </c>
      <c r="Y579" s="242" t="e">
        <f>+VLOOKUP(X579,bd_lista!$A$3:$C$590,3,FALSE)</f>
        <v>#N/A</v>
      </c>
      <c r="Z579" s="299"/>
      <c r="AA579" s="300"/>
    </row>
    <row r="580" spans="1:27" customFormat="1" ht="15" hidden="1" customHeight="1">
      <c r="A580" s="32">
        <v>1267</v>
      </c>
      <c r="B580" s="395">
        <f>+A580</f>
        <v>1267</v>
      </c>
      <c r="C580" s="247" t="str">
        <f>+VLOOKUP(A580,bd_lista!$A$3:$C$590,3,FALSE)</f>
        <v>Gobierno Autónomo Municipal de Ixiamas</v>
      </c>
      <c r="D580" s="393" t="str">
        <f>+C580</f>
        <v>Gobierno Autónomo Municipal de Ixiamas</v>
      </c>
      <c r="E580" s="242" t="s">
        <v>1308</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23"/>
        <v>0</v>
      </c>
      <c r="S580" s="250"/>
      <c r="T580" s="243">
        <f ca="1">+T581</f>
        <v>0</v>
      </c>
      <c r="U580" s="242">
        <f t="shared" si="24"/>
        <v>1</v>
      </c>
      <c r="V580" s="343" t="str">
        <f>+VLOOKUP(A580,bd_lista!$A$3:$E$590,5,FALSE)</f>
        <v>Gobiernos Autonomos Municipales</v>
      </c>
      <c r="W580" s="390" t="str">
        <f>+V580</f>
        <v>Gobiernos Autonomos Municipales</v>
      </c>
      <c r="X580" s="242">
        <f>+VLOOKUP(A580,[3]Sheet1!$A$13:$D$744,4,FALSE)</f>
        <v>0</v>
      </c>
      <c r="Y580" s="242" t="e">
        <f>+VLOOKUP(X580,bd_lista!$A$3:$C$590,3,FALSE)</f>
        <v>#N/A</v>
      </c>
      <c r="Z580" s="301">
        <f>+X580</f>
        <v>0</v>
      </c>
      <c r="AA580" s="302" t="e">
        <f>+Y580</f>
        <v>#N/A</v>
      </c>
    </row>
    <row r="581" spans="1:27" customFormat="1" ht="15" hidden="1" customHeight="1">
      <c r="A581" s="32">
        <v>1267</v>
      </c>
      <c r="B581" s="396"/>
      <c r="C581" s="247" t="str">
        <f>+VLOOKUP(A581,bd_lista!$A$3:$C$590,3,FALSE)</f>
        <v>Gobierno Autónomo Municipal de Ixiamas</v>
      </c>
      <c r="D581" s="394"/>
      <c r="E581" s="244" t="s">
        <v>1309</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23"/>
        <v>0</v>
      </c>
      <c r="S581" s="250">
        <f ca="1">+R580+R581</f>
        <v>0</v>
      </c>
      <c r="T581" s="243">
        <f ca="1">+S581</f>
        <v>0</v>
      </c>
      <c r="U581" s="242">
        <f t="shared" si="24"/>
        <v>2</v>
      </c>
      <c r="V581" s="343" t="str">
        <f>+VLOOKUP(A581,bd_lista!$A$3:$E$590,5,FALSE)</f>
        <v>Gobiernos Autonomos Municipales</v>
      </c>
      <c r="W581" s="391"/>
      <c r="X581" s="242">
        <f>+VLOOKUP(A581,[3]Sheet1!$A$13:$D$744,4,FALSE)</f>
        <v>0</v>
      </c>
      <c r="Y581" s="242" t="e">
        <f>+VLOOKUP(X581,bd_lista!$A$3:$C$590,3,FALSE)</f>
        <v>#N/A</v>
      </c>
      <c r="Z581" s="299"/>
      <c r="AA581" s="300"/>
    </row>
    <row r="582" spans="1:27" customFormat="1" ht="15" hidden="1" customHeight="1">
      <c r="A582" s="32">
        <v>1268</v>
      </c>
      <c r="B582" s="395">
        <f>+A582</f>
        <v>1268</v>
      </c>
      <c r="C582" s="247" t="str">
        <f>+VLOOKUP(A582,bd_lista!$A$3:$C$590,3,FALSE)</f>
        <v>Gobierno Autónomo Municipal de San Buenaventura</v>
      </c>
      <c r="D582" s="393" t="str">
        <f>+C582</f>
        <v>Gobierno Autónomo Municipal de San Buenaventura</v>
      </c>
      <c r="E582" s="242" t="s">
        <v>1308</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ca="1" si="23"/>
        <v>0</v>
      </c>
      <c r="S582" s="250"/>
      <c r="T582" s="243">
        <f ca="1">+T583</f>
        <v>0</v>
      </c>
      <c r="U582" s="242">
        <f t="shared" si="24"/>
        <v>1</v>
      </c>
      <c r="V582" s="343" t="str">
        <f>+VLOOKUP(A582,bd_lista!$A$3:$E$590,5,FALSE)</f>
        <v>Gobiernos Autonomos Municipales</v>
      </c>
      <c r="W582" s="390" t="str">
        <f>+V582</f>
        <v>Gobiernos Autonomos Municipales</v>
      </c>
      <c r="X582" s="242">
        <f>+VLOOKUP(A582,[3]Sheet1!$A$13:$D$744,4,FALSE)</f>
        <v>0</v>
      </c>
      <c r="Y582" s="242" t="e">
        <f>+VLOOKUP(X582,bd_lista!$A$3:$C$590,3,FALSE)</f>
        <v>#N/A</v>
      </c>
      <c r="Z582" s="301">
        <f>+X582</f>
        <v>0</v>
      </c>
      <c r="AA582" s="302" t="e">
        <f>+Y582</f>
        <v>#N/A</v>
      </c>
    </row>
    <row r="583" spans="1:27" customFormat="1" ht="15" hidden="1" customHeight="1">
      <c r="A583" s="32">
        <v>1268</v>
      </c>
      <c r="B583" s="396"/>
      <c r="C583" s="247" t="str">
        <f>+VLOOKUP(A583,bd_lista!$A$3:$C$590,3,FALSE)</f>
        <v>Gobierno Autónomo Municipal de San Buenaventura</v>
      </c>
      <c r="D583" s="394"/>
      <c r="E583" s="244" t="s">
        <v>1309</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3"/>
        <v>0</v>
      </c>
      <c r="S583" s="250">
        <f ca="1">+R582+R583</f>
        <v>0</v>
      </c>
      <c r="T583" s="243">
        <f ca="1">+S583</f>
        <v>0</v>
      </c>
      <c r="U583" s="242">
        <f t="shared" si="24"/>
        <v>2</v>
      </c>
      <c r="V583" s="343" t="str">
        <f>+VLOOKUP(A583,bd_lista!$A$3:$E$590,5,FALSE)</f>
        <v>Gobiernos Autonomos Municipales</v>
      </c>
      <c r="W583" s="391"/>
      <c r="X583" s="242">
        <f>+VLOOKUP(A583,[3]Sheet1!$A$13:$D$744,4,FALSE)</f>
        <v>0</v>
      </c>
      <c r="Y583" s="242" t="e">
        <f>+VLOOKUP(X583,bd_lista!$A$3:$C$590,3,FALSE)</f>
        <v>#N/A</v>
      </c>
      <c r="Z583" s="299"/>
      <c r="AA583" s="300"/>
    </row>
    <row r="584" spans="1:27" customFormat="1" ht="15" hidden="1" customHeight="1">
      <c r="A584" s="32">
        <v>1269</v>
      </c>
      <c r="B584" s="395">
        <f>+A584</f>
        <v>1269</v>
      </c>
      <c r="C584" s="247" t="str">
        <f>+VLOOKUP(A584,bd_lista!$A$3:$C$590,3,FALSE)</f>
        <v>Gobierno Autónomo Municipal de General Juan José Pérez (Charazani)</v>
      </c>
      <c r="D584" s="393" t="str">
        <f>+C584</f>
        <v>Gobierno Autónomo Municipal de General Juan José Pérez (Charazani)</v>
      </c>
      <c r="E584" s="242" t="s">
        <v>1308</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3"/>
        <v>0</v>
      </c>
      <c r="S584" s="250"/>
      <c r="T584" s="243">
        <f ca="1">+T585</f>
        <v>0</v>
      </c>
      <c r="U584" s="242">
        <f t="shared" si="24"/>
        <v>1</v>
      </c>
      <c r="V584" s="343" t="str">
        <f>+VLOOKUP(A584,bd_lista!$A$3:$E$590,5,FALSE)</f>
        <v>Gobiernos Autonomos Municipales</v>
      </c>
      <c r="W584" s="390" t="str">
        <f>+V584</f>
        <v>Gobiernos Autonomos Municipales</v>
      </c>
      <c r="X584" s="242">
        <f>+VLOOKUP(A584,[3]Sheet1!$A$13:$D$744,4,FALSE)</f>
        <v>0</v>
      </c>
      <c r="Y584" s="242" t="e">
        <f>+VLOOKUP(X584,bd_lista!$A$3:$C$590,3,FALSE)</f>
        <v>#N/A</v>
      </c>
      <c r="Z584" s="301">
        <f>+X584</f>
        <v>0</v>
      </c>
      <c r="AA584" s="302" t="e">
        <f>+Y584</f>
        <v>#N/A</v>
      </c>
    </row>
    <row r="585" spans="1:27" customFormat="1" ht="15" hidden="1" customHeight="1">
      <c r="A585" s="32">
        <v>1269</v>
      </c>
      <c r="B585" s="396"/>
      <c r="C585" s="247" t="str">
        <f>+VLOOKUP(A585,bd_lista!$A$3:$C$590,3,FALSE)</f>
        <v>Gobierno Autónomo Municipal de General Juan José Pérez (Charazani)</v>
      </c>
      <c r="D585" s="394"/>
      <c r="E585" s="244" t="s">
        <v>1309</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3"/>
        <v>0</v>
      </c>
      <c r="S585" s="250">
        <f ca="1">+R584+R585</f>
        <v>0</v>
      </c>
      <c r="T585" s="243">
        <f ca="1">+S585</f>
        <v>0</v>
      </c>
      <c r="U585" s="242">
        <f t="shared" si="24"/>
        <v>2</v>
      </c>
      <c r="V585" s="343" t="str">
        <f>+VLOOKUP(A585,bd_lista!$A$3:$E$590,5,FALSE)</f>
        <v>Gobiernos Autonomos Municipales</v>
      </c>
      <c r="W585" s="391"/>
      <c r="X585" s="242">
        <f>+VLOOKUP(A585,[3]Sheet1!$A$13:$D$744,4,FALSE)</f>
        <v>0</v>
      </c>
      <c r="Y585" s="242" t="e">
        <f>+VLOOKUP(X585,bd_lista!$A$3:$C$590,3,FALSE)</f>
        <v>#N/A</v>
      </c>
      <c r="Z585" s="299"/>
      <c r="AA585" s="300"/>
    </row>
    <row r="586" spans="1:27" customFormat="1" ht="15" hidden="1" customHeight="1">
      <c r="A586" s="32">
        <v>1270</v>
      </c>
      <c r="B586" s="395">
        <f>+A586</f>
        <v>1270</v>
      </c>
      <c r="C586" s="247" t="str">
        <f>+VLOOKUP(A586,bd_lista!$A$3:$C$590,3,FALSE)</f>
        <v>Gobierno Autónomo Municipal de Curva</v>
      </c>
      <c r="D586" s="393" t="str">
        <f>+C586</f>
        <v>Gobierno Autónomo Municipal de Curva</v>
      </c>
      <c r="E586" s="242" t="s">
        <v>1308</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3"/>
        <v>0</v>
      </c>
      <c r="S586" s="250"/>
      <c r="T586" s="243">
        <f ca="1">+T587</f>
        <v>0</v>
      </c>
      <c r="U586" s="242">
        <f t="shared" si="24"/>
        <v>1</v>
      </c>
      <c r="V586" s="343" t="str">
        <f>+VLOOKUP(A586,bd_lista!$A$3:$E$590,5,FALSE)</f>
        <v>Gobiernos Autonomos Municipales</v>
      </c>
      <c r="W586" s="390" t="str">
        <f>+V586</f>
        <v>Gobiernos Autonomos Municipales</v>
      </c>
      <c r="X586" s="242">
        <f>+VLOOKUP(A586,[3]Sheet1!$A$13:$D$744,4,FALSE)</f>
        <v>0</v>
      </c>
      <c r="Y586" s="242" t="e">
        <f>+VLOOKUP(X586,bd_lista!$A$3:$C$590,3,FALSE)</f>
        <v>#N/A</v>
      </c>
      <c r="Z586" s="301">
        <f>+X586</f>
        <v>0</v>
      </c>
      <c r="AA586" s="302" t="e">
        <f>+Y586</f>
        <v>#N/A</v>
      </c>
    </row>
    <row r="587" spans="1:27" customFormat="1" ht="15" hidden="1" customHeight="1">
      <c r="A587" s="32">
        <v>1270</v>
      </c>
      <c r="B587" s="396"/>
      <c r="C587" s="247" t="str">
        <f>+VLOOKUP(A587,bd_lista!$A$3:$C$590,3,FALSE)</f>
        <v>Gobierno Autónomo Municipal de Curva</v>
      </c>
      <c r="D587" s="394"/>
      <c r="E587" s="244" t="s">
        <v>1309</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3"/>
        <v>0</v>
      </c>
      <c r="S587" s="250">
        <f ca="1">+R586+R587</f>
        <v>0</v>
      </c>
      <c r="T587" s="243">
        <f ca="1">+S587</f>
        <v>0</v>
      </c>
      <c r="U587" s="242">
        <f t="shared" si="24"/>
        <v>2</v>
      </c>
      <c r="V587" s="343" t="str">
        <f>+VLOOKUP(A587,bd_lista!$A$3:$E$590,5,FALSE)</f>
        <v>Gobiernos Autonomos Municipales</v>
      </c>
      <c r="W587" s="391"/>
      <c r="X587" s="242">
        <f>+VLOOKUP(A587,[3]Sheet1!$A$13:$D$744,4,FALSE)</f>
        <v>0</v>
      </c>
      <c r="Y587" s="242" t="e">
        <f>+VLOOKUP(X587,bd_lista!$A$3:$C$590,3,FALSE)</f>
        <v>#N/A</v>
      </c>
      <c r="Z587" s="299"/>
      <c r="AA587" s="300"/>
    </row>
    <row r="588" spans="1:27" customFormat="1" ht="27" hidden="1" customHeight="1">
      <c r="A588" s="32">
        <v>1271</v>
      </c>
      <c r="B588" s="395">
        <f>+A588</f>
        <v>1271</v>
      </c>
      <c r="C588" s="247" t="str">
        <f>+VLOOKUP(A588,bd_lista!$A$3:$C$590,3,FALSE)</f>
        <v>Gobierno Autónomo Municipal de San Pedro de Curahuara</v>
      </c>
      <c r="D588" s="393" t="str">
        <f>+C588</f>
        <v>Gobierno Autónomo Municipal de San Pedro de Curahuara</v>
      </c>
      <c r="E588" s="242" t="s">
        <v>1308</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3"/>
        <v>0</v>
      </c>
      <c r="S588" s="250"/>
      <c r="T588" s="243">
        <f ca="1">+T589</f>
        <v>0</v>
      </c>
      <c r="U588" s="242">
        <f t="shared" si="24"/>
        <v>1</v>
      </c>
      <c r="V588" s="343" t="str">
        <f>+VLOOKUP(A588,bd_lista!$A$3:$E$590,5,FALSE)</f>
        <v>Gobiernos Autonomos Municipales</v>
      </c>
      <c r="W588" s="390" t="str">
        <f>+V588</f>
        <v>Gobiernos Autonomos Municipales</v>
      </c>
      <c r="X588" s="242">
        <f>+VLOOKUP(A588,[3]Sheet1!$A$13:$D$744,4,FALSE)</f>
        <v>0</v>
      </c>
      <c r="Y588" s="242" t="e">
        <f>+VLOOKUP(X588,bd_lista!$A$3:$C$590,3,FALSE)</f>
        <v>#N/A</v>
      </c>
      <c r="Z588" s="301">
        <f>+X588</f>
        <v>0</v>
      </c>
      <c r="AA588" s="302" t="e">
        <f>+Y588</f>
        <v>#N/A</v>
      </c>
    </row>
    <row r="589" spans="1:27" customFormat="1" ht="27" hidden="1" customHeight="1">
      <c r="A589" s="32">
        <v>1271</v>
      </c>
      <c r="B589" s="396"/>
      <c r="C589" s="247" t="str">
        <f>+VLOOKUP(A589,bd_lista!$A$3:$C$590,3,FALSE)</f>
        <v>Gobierno Autónomo Municipal de San Pedro de Curahuara</v>
      </c>
      <c r="D589" s="394"/>
      <c r="E589" s="244" t="s">
        <v>1309</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3"/>
        <v>0</v>
      </c>
      <c r="S589" s="250">
        <f ca="1">+R588+R589</f>
        <v>0</v>
      </c>
      <c r="T589" s="243">
        <f ca="1">+S589</f>
        <v>0</v>
      </c>
      <c r="U589" s="242">
        <f t="shared" si="24"/>
        <v>2</v>
      </c>
      <c r="V589" s="343" t="str">
        <f>+VLOOKUP(A589,bd_lista!$A$3:$E$590,5,FALSE)</f>
        <v>Gobiernos Autonomos Municipales</v>
      </c>
      <c r="W589" s="391"/>
      <c r="X589" s="242">
        <f>+VLOOKUP(A589,[3]Sheet1!$A$13:$D$744,4,FALSE)</f>
        <v>0</v>
      </c>
      <c r="Y589" s="242" t="e">
        <f>+VLOOKUP(X589,bd_lista!$A$3:$C$590,3,FALSE)</f>
        <v>#N/A</v>
      </c>
      <c r="Z589" s="299"/>
      <c r="AA589" s="300"/>
    </row>
    <row r="590" spans="1:27" customFormat="1" ht="27" hidden="1" customHeight="1">
      <c r="A590" s="32">
        <v>1272</v>
      </c>
      <c r="B590" s="395">
        <f>+A590</f>
        <v>1272</v>
      </c>
      <c r="C590" s="247" t="str">
        <f>+VLOOKUP(A590,bd_lista!$A$3:$C$590,3,FALSE)</f>
        <v>Gobierno Autónomo Municipal de Papel Pampa</v>
      </c>
      <c r="D590" s="393" t="str">
        <f>+C590</f>
        <v>Gobierno Autónomo Municipal de Papel Pampa</v>
      </c>
      <c r="E590" s="242" t="s">
        <v>1308</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3"/>
        <v>0</v>
      </c>
      <c r="S590" s="250"/>
      <c r="T590" s="243">
        <f ca="1">+T591</f>
        <v>0</v>
      </c>
      <c r="U590" s="242">
        <f t="shared" si="24"/>
        <v>1</v>
      </c>
      <c r="V590" s="343" t="str">
        <f>+VLOOKUP(A590,bd_lista!$A$3:$E$590,5,FALSE)</f>
        <v>Gobiernos Autonomos Municipales</v>
      </c>
      <c r="W590" s="390" t="str">
        <f>+V590</f>
        <v>Gobiernos Autonomos Municipales</v>
      </c>
      <c r="X590" s="242">
        <f>+VLOOKUP(A590,[3]Sheet1!$A$13:$D$744,4,FALSE)</f>
        <v>0</v>
      </c>
      <c r="Y590" s="242" t="e">
        <f>+VLOOKUP(X590,bd_lista!$A$3:$C$590,3,FALSE)</f>
        <v>#N/A</v>
      </c>
      <c r="Z590" s="301">
        <f>+X590</f>
        <v>0</v>
      </c>
      <c r="AA590" s="302" t="e">
        <f>+Y590</f>
        <v>#N/A</v>
      </c>
    </row>
    <row r="591" spans="1:27" customFormat="1" ht="27" hidden="1" customHeight="1">
      <c r="A591" s="32">
        <v>1272</v>
      </c>
      <c r="B591" s="396"/>
      <c r="C591" s="247" t="str">
        <f>+VLOOKUP(A591,bd_lista!$A$3:$C$590,3,FALSE)</f>
        <v>Gobierno Autónomo Municipal de Papel Pampa</v>
      </c>
      <c r="D591" s="394"/>
      <c r="E591" s="244" t="s">
        <v>1309</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3"/>
        <v>0</v>
      </c>
      <c r="S591" s="250">
        <f ca="1">+R590+R591</f>
        <v>0</v>
      </c>
      <c r="T591" s="243">
        <f ca="1">+S591</f>
        <v>0</v>
      </c>
      <c r="U591" s="242">
        <f t="shared" si="24"/>
        <v>2</v>
      </c>
      <c r="V591" s="343" t="str">
        <f>+VLOOKUP(A591,bd_lista!$A$3:$E$590,5,FALSE)</f>
        <v>Gobiernos Autonomos Municipales</v>
      </c>
      <c r="W591" s="391"/>
      <c r="X591" s="242">
        <f>+VLOOKUP(A591,[3]Sheet1!$A$13:$D$744,4,FALSE)</f>
        <v>0</v>
      </c>
      <c r="Y591" s="242" t="e">
        <f>+VLOOKUP(X591,bd_lista!$A$3:$C$590,3,FALSE)</f>
        <v>#N/A</v>
      </c>
      <c r="Z591" s="299"/>
      <c r="AA591" s="300"/>
    </row>
    <row r="592" spans="1:27" customFormat="1" ht="15" hidden="1" customHeight="1">
      <c r="A592" s="32">
        <v>1273</v>
      </c>
      <c r="B592" s="395">
        <f>+A592</f>
        <v>1273</v>
      </c>
      <c r="C592" s="247" t="str">
        <f>+VLOOKUP(A592,bd_lista!$A$3:$C$590,3,FALSE)</f>
        <v>Gobierno Autónomo Municipal de Chacarilla</v>
      </c>
      <c r="D592" s="393" t="str">
        <f>+C592</f>
        <v>Gobierno Autónomo Municipal de Chacarilla</v>
      </c>
      <c r="E592" s="242" t="s">
        <v>1308</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3"/>
        <v>0</v>
      </c>
      <c r="S592" s="250"/>
      <c r="T592" s="243">
        <f ca="1">+T593</f>
        <v>0</v>
      </c>
      <c r="U592" s="242">
        <f t="shared" si="24"/>
        <v>1</v>
      </c>
      <c r="V592" s="343" t="str">
        <f>+VLOOKUP(A592,bd_lista!$A$3:$E$590,5,FALSE)</f>
        <v>Gobiernos Autonomos Municipales</v>
      </c>
      <c r="W592" s="390" t="str">
        <f>+V592</f>
        <v>Gobiernos Autonomos Municipales</v>
      </c>
      <c r="X592" s="242">
        <f>+VLOOKUP(A592,[3]Sheet1!$A$13:$D$744,4,FALSE)</f>
        <v>0</v>
      </c>
      <c r="Y592" s="242" t="e">
        <f>+VLOOKUP(X592,bd_lista!$A$3:$C$590,3,FALSE)</f>
        <v>#N/A</v>
      </c>
      <c r="Z592" s="301">
        <f>+X592</f>
        <v>0</v>
      </c>
      <c r="AA592" s="302" t="e">
        <f>+Y592</f>
        <v>#N/A</v>
      </c>
    </row>
    <row r="593" spans="1:27" customFormat="1" ht="15" hidden="1" customHeight="1">
      <c r="A593" s="32">
        <v>1273</v>
      </c>
      <c r="B593" s="396"/>
      <c r="C593" s="247" t="str">
        <f>+VLOOKUP(A593,bd_lista!$A$3:$C$590,3,FALSE)</f>
        <v>Gobierno Autónomo Municipal de Chacarilla</v>
      </c>
      <c r="D593" s="394"/>
      <c r="E593" s="244" t="s">
        <v>1309</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3"/>
        <v>0</v>
      </c>
      <c r="S593" s="250">
        <f ca="1">+R592+R593</f>
        <v>0</v>
      </c>
      <c r="T593" s="243">
        <f ca="1">+S593</f>
        <v>0</v>
      </c>
      <c r="U593" s="242">
        <f t="shared" si="24"/>
        <v>2</v>
      </c>
      <c r="V593" s="343" t="str">
        <f>+VLOOKUP(A593,bd_lista!$A$3:$E$590,5,FALSE)</f>
        <v>Gobiernos Autonomos Municipales</v>
      </c>
      <c r="W593" s="391"/>
      <c r="X593" s="242">
        <f>+VLOOKUP(A593,[3]Sheet1!$A$13:$D$744,4,FALSE)</f>
        <v>0</v>
      </c>
      <c r="Y593" s="242" t="e">
        <f>+VLOOKUP(X593,bd_lista!$A$3:$C$590,3,FALSE)</f>
        <v>#N/A</v>
      </c>
      <c r="Z593" s="299"/>
      <c r="AA593" s="300"/>
    </row>
    <row r="594" spans="1:27" customFormat="1" ht="15" hidden="1" customHeight="1">
      <c r="A594" s="32">
        <v>1274</v>
      </c>
      <c r="B594" s="395">
        <f>+A594</f>
        <v>1274</v>
      </c>
      <c r="C594" s="247" t="str">
        <f>+VLOOKUP(A594,bd_lista!$A$3:$C$590,3,FALSE)</f>
        <v>Gobierno Autónomo Municipal de Santiago de Machaca</v>
      </c>
      <c r="D594" s="393" t="str">
        <f>+C594</f>
        <v>Gobierno Autónomo Municipal de Santiago de Machaca</v>
      </c>
      <c r="E594" s="242" t="s">
        <v>1308</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3"/>
        <v>0</v>
      </c>
      <c r="S594" s="250"/>
      <c r="T594" s="243">
        <f ca="1">+T595</f>
        <v>0</v>
      </c>
      <c r="U594" s="242">
        <f t="shared" si="24"/>
        <v>1</v>
      </c>
      <c r="V594" s="343" t="str">
        <f>+VLOOKUP(A594,bd_lista!$A$3:$E$590,5,FALSE)</f>
        <v>Gobiernos Autonomos Municipales</v>
      </c>
      <c r="W594" s="390" t="str">
        <f>+V594</f>
        <v>Gobiernos Autonomos Municipales</v>
      </c>
      <c r="X594" s="242">
        <f>+VLOOKUP(A594,[3]Sheet1!$A$13:$D$744,4,FALSE)</f>
        <v>0</v>
      </c>
      <c r="Y594" s="242" t="e">
        <f>+VLOOKUP(X594,bd_lista!$A$3:$C$590,3,FALSE)</f>
        <v>#N/A</v>
      </c>
      <c r="Z594" s="301">
        <f>+X594</f>
        <v>0</v>
      </c>
      <c r="AA594" s="302" t="e">
        <f>+Y594</f>
        <v>#N/A</v>
      </c>
    </row>
    <row r="595" spans="1:27" customFormat="1" ht="15" hidden="1" customHeight="1">
      <c r="A595" s="32">
        <v>1274</v>
      </c>
      <c r="B595" s="396"/>
      <c r="C595" s="247" t="str">
        <f>+VLOOKUP(A595,bd_lista!$A$3:$C$590,3,FALSE)</f>
        <v>Gobierno Autónomo Municipal de Santiago de Machaca</v>
      </c>
      <c r="D595" s="394"/>
      <c r="E595" s="244" t="s">
        <v>1309</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3"/>
        <v>0</v>
      </c>
      <c r="S595" s="250">
        <f ca="1">+R594+R595</f>
        <v>0</v>
      </c>
      <c r="T595" s="243">
        <f ca="1">+S595</f>
        <v>0</v>
      </c>
      <c r="U595" s="242">
        <f t="shared" si="24"/>
        <v>2</v>
      </c>
      <c r="V595" s="343" t="str">
        <f>+VLOOKUP(A595,bd_lista!$A$3:$E$590,5,FALSE)</f>
        <v>Gobiernos Autonomos Municipales</v>
      </c>
      <c r="W595" s="391"/>
      <c r="X595" s="242">
        <f>+VLOOKUP(A595,[3]Sheet1!$A$13:$D$744,4,FALSE)</f>
        <v>0</v>
      </c>
      <c r="Y595" s="242" t="e">
        <f>+VLOOKUP(X595,bd_lista!$A$3:$C$590,3,FALSE)</f>
        <v>#N/A</v>
      </c>
      <c r="Z595" s="299"/>
      <c r="AA595" s="300"/>
    </row>
    <row r="596" spans="1:27" customFormat="1" ht="15" hidden="1" customHeight="1">
      <c r="A596" s="32">
        <v>1275</v>
      </c>
      <c r="B596" s="395">
        <f>+A596</f>
        <v>1275</v>
      </c>
      <c r="C596" s="247" t="str">
        <f>+VLOOKUP(A596,bd_lista!$A$3:$C$590,3,FALSE)</f>
        <v>Gobierno Autónomo Municipal de Catacora</v>
      </c>
      <c r="D596" s="393" t="str">
        <f>+C596</f>
        <v>Gobierno Autónomo Municipal de Catacora</v>
      </c>
      <c r="E596" s="242" t="s">
        <v>1308</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3"/>
        <v>0</v>
      </c>
      <c r="S596" s="250"/>
      <c r="T596" s="243">
        <f ca="1">+T597</f>
        <v>0</v>
      </c>
      <c r="U596" s="242">
        <f t="shared" si="24"/>
        <v>1</v>
      </c>
      <c r="V596" s="343" t="str">
        <f>+VLOOKUP(A596,bd_lista!$A$3:$E$590,5,FALSE)</f>
        <v>Gobiernos Autonomos Municipales</v>
      </c>
      <c r="W596" s="390" t="str">
        <f>+V596</f>
        <v>Gobiernos Autonomos Municipales</v>
      </c>
      <c r="X596" s="242">
        <f>+VLOOKUP(A596,[3]Sheet1!$A$13:$D$744,4,FALSE)</f>
        <v>0</v>
      </c>
      <c r="Y596" s="242" t="e">
        <f>+VLOOKUP(X596,bd_lista!$A$3:$C$590,3,FALSE)</f>
        <v>#N/A</v>
      </c>
      <c r="Z596" s="301">
        <f>+X596</f>
        <v>0</v>
      </c>
      <c r="AA596" s="302" t="e">
        <f>+Y596</f>
        <v>#N/A</v>
      </c>
    </row>
    <row r="597" spans="1:27" customFormat="1" ht="15" hidden="1" customHeight="1">
      <c r="A597" s="32">
        <v>1275</v>
      </c>
      <c r="B597" s="396"/>
      <c r="C597" s="247" t="str">
        <f>+VLOOKUP(A597,bd_lista!$A$3:$C$590,3,FALSE)</f>
        <v>Gobierno Autónomo Municipal de Catacora</v>
      </c>
      <c r="D597" s="394"/>
      <c r="E597" s="244" t="s">
        <v>1309</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3"/>
        <v>0</v>
      </c>
      <c r="S597" s="250">
        <f ca="1">+R596+R597</f>
        <v>0</v>
      </c>
      <c r="T597" s="243">
        <f ca="1">+S597</f>
        <v>0</v>
      </c>
      <c r="U597" s="242">
        <f t="shared" si="24"/>
        <v>2</v>
      </c>
      <c r="V597" s="343" t="str">
        <f>+VLOOKUP(A597,bd_lista!$A$3:$E$590,5,FALSE)</f>
        <v>Gobiernos Autonomos Municipales</v>
      </c>
      <c r="W597" s="391"/>
      <c r="X597" s="242">
        <f>+VLOOKUP(A597,[3]Sheet1!$A$13:$D$744,4,FALSE)</f>
        <v>0</v>
      </c>
      <c r="Y597" s="242" t="e">
        <f>+VLOOKUP(X597,bd_lista!$A$3:$C$590,3,FALSE)</f>
        <v>#N/A</v>
      </c>
      <c r="Z597" s="299"/>
      <c r="AA597" s="300"/>
    </row>
    <row r="598" spans="1:27" customFormat="1" ht="15" hidden="1" customHeight="1">
      <c r="A598" s="32">
        <v>1276</v>
      </c>
      <c r="B598" s="395">
        <f>+A598</f>
        <v>1276</v>
      </c>
      <c r="C598" s="247" t="str">
        <f>+VLOOKUP(A598,bd_lista!$A$3:$C$590,3,FALSE)</f>
        <v>Gobierno Autónomo Municipal de Mapiri</v>
      </c>
      <c r="D598" s="393" t="str">
        <f>+C598</f>
        <v>Gobierno Autónomo Municipal de Mapiri</v>
      </c>
      <c r="E598" s="242" t="s">
        <v>1308</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3"/>
        <v>0</v>
      </c>
      <c r="S598" s="250"/>
      <c r="T598" s="243">
        <f ca="1">+T599</f>
        <v>0</v>
      </c>
      <c r="U598" s="242">
        <f t="shared" si="24"/>
        <v>1</v>
      </c>
      <c r="V598" s="343" t="str">
        <f>+VLOOKUP(A598,bd_lista!$A$3:$E$590,5,FALSE)</f>
        <v>Gobiernos Autonomos Municipales</v>
      </c>
      <c r="W598" s="390" t="str">
        <f>+V598</f>
        <v>Gobiernos Autonomos Municipales</v>
      </c>
      <c r="X598" s="242">
        <f>+VLOOKUP(A598,[3]Sheet1!$A$13:$D$744,4,FALSE)</f>
        <v>0</v>
      </c>
      <c r="Y598" s="242" t="e">
        <f>+VLOOKUP(X598,bd_lista!$A$3:$C$590,3,FALSE)</f>
        <v>#N/A</v>
      </c>
      <c r="Z598" s="301">
        <f>+X598</f>
        <v>0</v>
      </c>
      <c r="AA598" s="302" t="e">
        <f>+Y598</f>
        <v>#N/A</v>
      </c>
    </row>
    <row r="599" spans="1:27" customFormat="1" ht="15" hidden="1" customHeight="1">
      <c r="A599" s="32">
        <v>1276</v>
      </c>
      <c r="B599" s="396"/>
      <c r="C599" s="247" t="str">
        <f>+VLOOKUP(A599,bd_lista!$A$3:$C$590,3,FALSE)</f>
        <v>Gobierno Autónomo Municipal de Mapiri</v>
      </c>
      <c r="D599" s="394"/>
      <c r="E599" s="244" t="s">
        <v>1309</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3"/>
        <v>0</v>
      </c>
      <c r="S599" s="250">
        <f ca="1">+R598+R599</f>
        <v>0</v>
      </c>
      <c r="T599" s="243">
        <f ca="1">+S599</f>
        <v>0</v>
      </c>
      <c r="U599" s="242">
        <f t="shared" si="24"/>
        <v>2</v>
      </c>
      <c r="V599" s="343" t="str">
        <f>+VLOOKUP(A599,bd_lista!$A$3:$E$590,5,FALSE)</f>
        <v>Gobiernos Autonomos Municipales</v>
      </c>
      <c r="W599" s="391"/>
      <c r="X599" s="242">
        <f>+VLOOKUP(A599,[3]Sheet1!$A$13:$D$744,4,FALSE)</f>
        <v>0</v>
      </c>
      <c r="Y599" s="242" t="e">
        <f>+VLOOKUP(X599,bd_lista!$A$3:$C$590,3,FALSE)</f>
        <v>#N/A</v>
      </c>
      <c r="Z599" s="299"/>
      <c r="AA599" s="300"/>
    </row>
    <row r="600" spans="1:27" customFormat="1" ht="15" hidden="1" customHeight="1">
      <c r="A600" s="32">
        <v>1277</v>
      </c>
      <c r="B600" s="395">
        <f>+A600</f>
        <v>1277</v>
      </c>
      <c r="C600" s="247" t="str">
        <f>+VLOOKUP(A600,bd_lista!$A$3:$C$590,3,FALSE)</f>
        <v>Gobierno Autónomo Municipal de Teoponte</v>
      </c>
      <c r="D600" s="393" t="str">
        <f>+C600</f>
        <v>Gobierno Autónomo Municipal de Teoponte</v>
      </c>
      <c r="E600" s="242" t="s">
        <v>1308</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3"/>
        <v>0</v>
      </c>
      <c r="S600" s="250"/>
      <c r="T600" s="243">
        <f ca="1">+T601</f>
        <v>0</v>
      </c>
      <c r="U600" s="242">
        <f t="shared" si="24"/>
        <v>1</v>
      </c>
      <c r="V600" s="343" t="str">
        <f>+VLOOKUP(A600,bd_lista!$A$3:$E$590,5,FALSE)</f>
        <v>Gobiernos Autonomos Municipales</v>
      </c>
      <c r="W600" s="390" t="str">
        <f>+V600</f>
        <v>Gobiernos Autonomos Municipales</v>
      </c>
      <c r="X600" s="242">
        <f>+VLOOKUP(A600,[3]Sheet1!$A$13:$D$744,4,FALSE)</f>
        <v>0</v>
      </c>
      <c r="Y600" s="242" t="e">
        <f>+VLOOKUP(X600,bd_lista!$A$3:$C$590,3,FALSE)</f>
        <v>#N/A</v>
      </c>
      <c r="Z600" s="301">
        <f>+X600</f>
        <v>0</v>
      </c>
      <c r="AA600" s="302" t="e">
        <f>+Y600</f>
        <v>#N/A</v>
      </c>
    </row>
    <row r="601" spans="1:27" customFormat="1" ht="15" hidden="1" customHeight="1">
      <c r="A601" s="32">
        <v>1277</v>
      </c>
      <c r="B601" s="396"/>
      <c r="C601" s="247" t="str">
        <f>+VLOOKUP(A601,bd_lista!$A$3:$C$590,3,FALSE)</f>
        <v>Gobierno Autónomo Municipal de Teoponte</v>
      </c>
      <c r="D601" s="394"/>
      <c r="E601" s="244" t="s">
        <v>1309</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3"/>
        <v>0</v>
      </c>
      <c r="S601" s="250">
        <f ca="1">+R600+R601</f>
        <v>0</v>
      </c>
      <c r="T601" s="243">
        <f ca="1">+S601</f>
        <v>0</v>
      </c>
      <c r="U601" s="242">
        <f t="shared" si="24"/>
        <v>2</v>
      </c>
      <c r="V601" s="343" t="str">
        <f>+VLOOKUP(A601,bd_lista!$A$3:$E$590,5,FALSE)</f>
        <v>Gobiernos Autonomos Municipales</v>
      </c>
      <c r="W601" s="391"/>
      <c r="X601" s="242">
        <f>+VLOOKUP(A601,[3]Sheet1!$A$13:$D$744,4,FALSE)</f>
        <v>0</v>
      </c>
      <c r="Y601" s="242" t="e">
        <f>+VLOOKUP(X601,bd_lista!$A$3:$C$590,3,FALSE)</f>
        <v>#N/A</v>
      </c>
      <c r="Z601" s="299"/>
      <c r="AA601" s="300"/>
    </row>
    <row r="602" spans="1:27" customFormat="1" ht="15" hidden="1" customHeight="1">
      <c r="A602" s="32">
        <v>1278</v>
      </c>
      <c r="B602" s="395">
        <f>+A602</f>
        <v>1278</v>
      </c>
      <c r="C602" s="247" t="str">
        <f>+VLOOKUP(A602,bd_lista!$A$3:$C$590,3,FALSE)</f>
        <v>Gobierno Autónomo Municipal de San Andrés de Machaca</v>
      </c>
      <c r="D602" s="393" t="str">
        <f>+C602</f>
        <v>Gobierno Autónomo Municipal de San Andrés de Machaca</v>
      </c>
      <c r="E602" s="242" t="s">
        <v>1308</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3"/>
        <v>0</v>
      </c>
      <c r="S602" s="250"/>
      <c r="T602" s="243">
        <f ca="1">+T603</f>
        <v>0</v>
      </c>
      <c r="U602" s="242">
        <f t="shared" si="24"/>
        <v>1</v>
      </c>
      <c r="V602" s="343" t="str">
        <f>+VLOOKUP(A602,bd_lista!$A$3:$E$590,5,FALSE)</f>
        <v>Gobiernos Autonomos Municipales</v>
      </c>
      <c r="W602" s="390" t="str">
        <f>+V602</f>
        <v>Gobiernos Autonomos Municipales</v>
      </c>
      <c r="X602" s="242">
        <f>+VLOOKUP(A602,[3]Sheet1!$A$13:$D$744,4,FALSE)</f>
        <v>0</v>
      </c>
      <c r="Y602" s="242" t="e">
        <f>+VLOOKUP(X602,bd_lista!$A$3:$C$590,3,FALSE)</f>
        <v>#N/A</v>
      </c>
      <c r="Z602" s="301">
        <f>+X602</f>
        <v>0</v>
      </c>
      <c r="AA602" s="302" t="e">
        <f>+Y602</f>
        <v>#N/A</v>
      </c>
    </row>
    <row r="603" spans="1:27" customFormat="1" ht="15" hidden="1" customHeight="1">
      <c r="A603" s="32">
        <v>1278</v>
      </c>
      <c r="B603" s="396"/>
      <c r="C603" s="247" t="str">
        <f>+VLOOKUP(A603,bd_lista!$A$3:$C$590,3,FALSE)</f>
        <v>Gobierno Autónomo Municipal de San Andrés de Machaca</v>
      </c>
      <c r="D603" s="394"/>
      <c r="E603" s="244" t="s">
        <v>1309</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3"/>
        <v>0</v>
      </c>
      <c r="S603" s="250">
        <f ca="1">+R602+R603</f>
        <v>0</v>
      </c>
      <c r="T603" s="243">
        <f ca="1">+S603</f>
        <v>0</v>
      </c>
      <c r="U603" s="242">
        <f t="shared" si="24"/>
        <v>2</v>
      </c>
      <c r="V603" s="343" t="str">
        <f>+VLOOKUP(A603,bd_lista!$A$3:$E$590,5,FALSE)</f>
        <v>Gobiernos Autonomos Municipales</v>
      </c>
      <c r="W603" s="391"/>
      <c r="X603" s="242">
        <f>+VLOOKUP(A603,[3]Sheet1!$A$13:$D$744,4,FALSE)</f>
        <v>0</v>
      </c>
      <c r="Y603" s="242" t="e">
        <f>+VLOOKUP(X603,bd_lista!$A$3:$C$590,3,FALSE)</f>
        <v>#N/A</v>
      </c>
      <c r="Z603" s="299"/>
      <c r="AA603" s="300"/>
    </row>
    <row r="604" spans="1:27" customFormat="1" ht="15" hidden="1" customHeight="1">
      <c r="A604" s="32">
        <v>1279</v>
      </c>
      <c r="B604" s="395">
        <f>+A604</f>
        <v>1279</v>
      </c>
      <c r="C604" s="247" t="str">
        <f>+VLOOKUP(A604,bd_lista!$A$3:$C$590,3,FALSE)</f>
        <v>Gobierno Autónomo Municipal de Jesús de Machaca</v>
      </c>
      <c r="D604" s="393" t="str">
        <f>+C604</f>
        <v>Gobierno Autónomo Municipal de Jesús de Machaca</v>
      </c>
      <c r="E604" s="242" t="s">
        <v>1308</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3"/>
        <v>0</v>
      </c>
      <c r="S604" s="250"/>
      <c r="T604" s="243">
        <f ca="1">+T605</f>
        <v>0</v>
      </c>
      <c r="U604" s="242">
        <f t="shared" si="24"/>
        <v>1</v>
      </c>
      <c r="V604" s="343" t="str">
        <f>+VLOOKUP(A604,bd_lista!$A$3:$E$590,5,FALSE)</f>
        <v>Gobiernos Autonomos Municipales</v>
      </c>
      <c r="W604" s="390" t="str">
        <f>+V604</f>
        <v>Gobiernos Autonomos Municipales</v>
      </c>
      <c r="X604" s="242">
        <f>+VLOOKUP(A604,[3]Sheet1!$A$13:$D$744,4,FALSE)</f>
        <v>0</v>
      </c>
      <c r="Y604" s="242" t="e">
        <f>+VLOOKUP(X604,bd_lista!$A$3:$C$590,3,FALSE)</f>
        <v>#N/A</v>
      </c>
      <c r="Z604" s="301">
        <f>+X604</f>
        <v>0</v>
      </c>
      <c r="AA604" s="302" t="e">
        <f>+Y604</f>
        <v>#N/A</v>
      </c>
    </row>
    <row r="605" spans="1:27" customFormat="1" ht="15" hidden="1" customHeight="1">
      <c r="A605" s="32">
        <v>1279</v>
      </c>
      <c r="B605" s="396"/>
      <c r="C605" s="247" t="str">
        <f>+VLOOKUP(A605,bd_lista!$A$3:$C$590,3,FALSE)</f>
        <v>Gobierno Autónomo Municipal de Jesús de Machaca</v>
      </c>
      <c r="D605" s="394"/>
      <c r="E605" s="244" t="s">
        <v>1309</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3"/>
        <v>0</v>
      </c>
      <c r="S605" s="250">
        <f ca="1">+R604+R605</f>
        <v>0</v>
      </c>
      <c r="T605" s="243">
        <f ca="1">+S605</f>
        <v>0</v>
      </c>
      <c r="U605" s="242">
        <f t="shared" si="24"/>
        <v>2</v>
      </c>
      <c r="V605" s="343" t="str">
        <f>+VLOOKUP(A605,bd_lista!$A$3:$E$590,5,FALSE)</f>
        <v>Gobiernos Autonomos Municipales</v>
      </c>
      <c r="W605" s="391"/>
      <c r="X605" s="242">
        <f>+VLOOKUP(A605,[3]Sheet1!$A$13:$D$744,4,FALSE)</f>
        <v>0</v>
      </c>
      <c r="Y605" s="242" t="e">
        <f>+VLOOKUP(X605,bd_lista!$A$3:$C$590,3,FALSE)</f>
        <v>#N/A</v>
      </c>
      <c r="Z605" s="299"/>
      <c r="AA605" s="300"/>
    </row>
    <row r="606" spans="1:27" customFormat="1" ht="15" hidden="1" customHeight="1">
      <c r="A606" s="32">
        <v>1280</v>
      </c>
      <c r="B606" s="395">
        <f>+A606</f>
        <v>1280</v>
      </c>
      <c r="C606" s="247" t="str">
        <f>+VLOOKUP(A606,bd_lista!$A$3:$C$590,3,FALSE)</f>
        <v>Gobierno Autónomo Municipal de Taraco</v>
      </c>
      <c r="D606" s="393" t="str">
        <f>+C606</f>
        <v>Gobierno Autónomo Municipal de Taraco</v>
      </c>
      <c r="E606" s="242" t="s">
        <v>1308</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ref="R606:R669" ca="1" si="25">+SUM(F606:Q606)</f>
        <v>0</v>
      </c>
      <c r="S606" s="250"/>
      <c r="T606" s="243">
        <f ca="1">+T607</f>
        <v>0</v>
      </c>
      <c r="U606" s="242">
        <f t="shared" ref="U606:U669" si="26">+IF(E606="Débitos",1,2)</f>
        <v>1</v>
      </c>
      <c r="V606" s="343" t="str">
        <f>+VLOOKUP(A606,bd_lista!$A$3:$E$590,5,FALSE)</f>
        <v>Gobiernos Autonomos Municipales</v>
      </c>
      <c r="W606" s="390" t="str">
        <f>+V606</f>
        <v>Gobiernos Autonomos Municipales</v>
      </c>
      <c r="X606" s="242">
        <f>+VLOOKUP(A606,[3]Sheet1!$A$13:$D$744,4,FALSE)</f>
        <v>0</v>
      </c>
      <c r="Y606" s="242" t="e">
        <f>+VLOOKUP(X606,bd_lista!$A$3:$C$590,3,FALSE)</f>
        <v>#N/A</v>
      </c>
      <c r="Z606" s="301">
        <f>+X606</f>
        <v>0</v>
      </c>
      <c r="AA606" s="302" t="e">
        <f>+Y606</f>
        <v>#N/A</v>
      </c>
    </row>
    <row r="607" spans="1:27" customFormat="1" ht="15" hidden="1" customHeight="1">
      <c r="A607" s="32">
        <v>1280</v>
      </c>
      <c r="B607" s="396"/>
      <c r="C607" s="247" t="str">
        <f>+VLOOKUP(A607,bd_lista!$A$3:$C$590,3,FALSE)</f>
        <v>Gobierno Autónomo Municipal de Taraco</v>
      </c>
      <c r="D607" s="394"/>
      <c r="E607" s="244" t="s">
        <v>1309</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5"/>
        <v>0</v>
      </c>
      <c r="S607" s="250">
        <f ca="1">+R606+R607</f>
        <v>0</v>
      </c>
      <c r="T607" s="243">
        <f ca="1">+S607</f>
        <v>0</v>
      </c>
      <c r="U607" s="242">
        <f t="shared" si="26"/>
        <v>2</v>
      </c>
      <c r="V607" s="343" t="str">
        <f>+VLOOKUP(A607,bd_lista!$A$3:$E$590,5,FALSE)</f>
        <v>Gobiernos Autonomos Municipales</v>
      </c>
      <c r="W607" s="391"/>
      <c r="X607" s="242">
        <f>+VLOOKUP(A607,[3]Sheet1!$A$13:$D$744,4,FALSE)</f>
        <v>0</v>
      </c>
      <c r="Y607" s="242" t="e">
        <f>+VLOOKUP(X607,bd_lista!$A$3:$C$590,3,FALSE)</f>
        <v>#N/A</v>
      </c>
      <c r="Z607" s="299"/>
      <c r="AA607" s="300"/>
    </row>
    <row r="608" spans="1:27" customFormat="1" ht="15" hidden="1" customHeight="1">
      <c r="A608" s="32">
        <v>1281</v>
      </c>
      <c r="B608" s="395">
        <f>+A608</f>
        <v>1281</v>
      </c>
      <c r="C608" s="247" t="str">
        <f>+VLOOKUP(A608,bd_lista!$A$3:$C$590,3,FALSE)</f>
        <v>Gobierno Autónomo Municipal de Huarina</v>
      </c>
      <c r="D608" s="393" t="str">
        <f>+C608</f>
        <v>Gobierno Autónomo Municipal de Huarina</v>
      </c>
      <c r="E608" s="242" t="s">
        <v>1308</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5"/>
        <v>0</v>
      </c>
      <c r="S608" s="250"/>
      <c r="T608" s="243">
        <f ca="1">+T609</f>
        <v>0</v>
      </c>
      <c r="U608" s="242">
        <f t="shared" si="26"/>
        <v>1</v>
      </c>
      <c r="V608" s="343" t="str">
        <f>+VLOOKUP(A608,bd_lista!$A$3:$E$590,5,FALSE)</f>
        <v>Gobiernos Autonomos Municipales</v>
      </c>
      <c r="W608" s="390" t="str">
        <f>+V608</f>
        <v>Gobiernos Autonomos Municipales</v>
      </c>
      <c r="X608" s="242">
        <f>+VLOOKUP(A608,[3]Sheet1!$A$13:$D$744,4,FALSE)</f>
        <v>0</v>
      </c>
      <c r="Y608" s="242" t="e">
        <f>+VLOOKUP(X608,bd_lista!$A$3:$C$590,3,FALSE)</f>
        <v>#N/A</v>
      </c>
      <c r="Z608" s="301">
        <f>+X608</f>
        <v>0</v>
      </c>
      <c r="AA608" s="302" t="e">
        <f>+Y608</f>
        <v>#N/A</v>
      </c>
    </row>
    <row r="609" spans="1:27" customFormat="1" ht="15" hidden="1" customHeight="1">
      <c r="A609" s="32">
        <v>1281</v>
      </c>
      <c r="B609" s="396"/>
      <c r="C609" s="247" t="str">
        <f>+VLOOKUP(A609,bd_lista!$A$3:$C$590,3,FALSE)</f>
        <v>Gobierno Autónomo Municipal de Huarina</v>
      </c>
      <c r="D609" s="394"/>
      <c r="E609" s="244" t="s">
        <v>1309</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5"/>
        <v>0</v>
      </c>
      <c r="S609" s="250">
        <f ca="1">+R608+R609</f>
        <v>0</v>
      </c>
      <c r="T609" s="243">
        <f ca="1">+S609</f>
        <v>0</v>
      </c>
      <c r="U609" s="242">
        <f t="shared" si="26"/>
        <v>2</v>
      </c>
      <c r="V609" s="343" t="str">
        <f>+VLOOKUP(A609,bd_lista!$A$3:$E$590,5,FALSE)</f>
        <v>Gobiernos Autonomos Municipales</v>
      </c>
      <c r="W609" s="391"/>
      <c r="X609" s="242">
        <f>+VLOOKUP(A609,[3]Sheet1!$A$13:$D$744,4,FALSE)</f>
        <v>0</v>
      </c>
      <c r="Y609" s="242" t="e">
        <f>+VLOOKUP(X609,bd_lista!$A$3:$C$590,3,FALSE)</f>
        <v>#N/A</v>
      </c>
      <c r="Z609" s="299"/>
      <c r="AA609" s="300"/>
    </row>
    <row r="610" spans="1:27" customFormat="1" ht="15" hidden="1" customHeight="1">
      <c r="A610" s="32">
        <v>1282</v>
      </c>
      <c r="B610" s="395">
        <f>+A610</f>
        <v>1282</v>
      </c>
      <c r="C610" s="247" t="str">
        <f>+VLOOKUP(A610,bd_lista!$A$3:$C$590,3,FALSE)</f>
        <v>Gobierno Autónomo Municipal de Santiago de Huata</v>
      </c>
      <c r="D610" s="393" t="str">
        <f>+C610</f>
        <v>Gobierno Autónomo Municipal de Santiago de Huata</v>
      </c>
      <c r="E610" s="242" t="s">
        <v>1308</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5"/>
        <v>0</v>
      </c>
      <c r="S610" s="250"/>
      <c r="T610" s="243">
        <f ca="1">+T611</f>
        <v>0</v>
      </c>
      <c r="U610" s="242">
        <f t="shared" si="26"/>
        <v>1</v>
      </c>
      <c r="V610" s="343" t="str">
        <f>+VLOOKUP(A610,bd_lista!$A$3:$E$590,5,FALSE)</f>
        <v>Gobiernos Autonomos Municipales</v>
      </c>
      <c r="W610" s="390" t="str">
        <f>+V610</f>
        <v>Gobiernos Autonomos Municipales</v>
      </c>
      <c r="X610" s="242">
        <f>+VLOOKUP(A610,[3]Sheet1!$A$13:$D$744,4,FALSE)</f>
        <v>0</v>
      </c>
      <c r="Y610" s="242" t="e">
        <f>+VLOOKUP(X610,bd_lista!$A$3:$C$590,3,FALSE)</f>
        <v>#N/A</v>
      </c>
      <c r="Z610" s="301">
        <f>+X610</f>
        <v>0</v>
      </c>
      <c r="AA610" s="302" t="e">
        <f>+Y610</f>
        <v>#N/A</v>
      </c>
    </row>
    <row r="611" spans="1:27" customFormat="1" ht="15" hidden="1" customHeight="1">
      <c r="A611" s="32">
        <v>1282</v>
      </c>
      <c r="B611" s="396"/>
      <c r="C611" s="247" t="str">
        <f>+VLOOKUP(A611,bd_lista!$A$3:$C$590,3,FALSE)</f>
        <v>Gobierno Autónomo Municipal de Santiago de Huata</v>
      </c>
      <c r="D611" s="394"/>
      <c r="E611" s="244" t="s">
        <v>1309</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5"/>
        <v>0</v>
      </c>
      <c r="S611" s="250">
        <f ca="1">+R610+R611</f>
        <v>0</v>
      </c>
      <c r="T611" s="243">
        <f ca="1">+S611</f>
        <v>0</v>
      </c>
      <c r="U611" s="242">
        <f t="shared" si="26"/>
        <v>2</v>
      </c>
      <c r="V611" s="343" t="str">
        <f>+VLOOKUP(A611,bd_lista!$A$3:$E$590,5,FALSE)</f>
        <v>Gobiernos Autonomos Municipales</v>
      </c>
      <c r="W611" s="391"/>
      <c r="X611" s="242">
        <f>+VLOOKUP(A611,[3]Sheet1!$A$13:$D$744,4,FALSE)</f>
        <v>0</v>
      </c>
      <c r="Y611" s="242" t="e">
        <f>+VLOOKUP(X611,bd_lista!$A$3:$C$590,3,FALSE)</f>
        <v>#N/A</v>
      </c>
      <c r="Z611" s="299"/>
      <c r="AA611" s="300"/>
    </row>
    <row r="612" spans="1:27" customFormat="1" ht="27" hidden="1" customHeight="1">
      <c r="A612" s="32">
        <v>1283</v>
      </c>
      <c r="B612" s="395">
        <f>+A612</f>
        <v>1283</v>
      </c>
      <c r="C612" s="247" t="str">
        <f>+VLOOKUP(A612,bd_lista!$A$3:$C$590,3,FALSE)</f>
        <v>Gobierno Autónomo Municipal de Escoma</v>
      </c>
      <c r="D612" s="393" t="str">
        <f>+C612</f>
        <v>Gobierno Autónomo Municipal de Escoma</v>
      </c>
      <c r="E612" s="242" t="s">
        <v>1308</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5"/>
        <v>0</v>
      </c>
      <c r="S612" s="250"/>
      <c r="T612" s="243">
        <f ca="1">+T613</f>
        <v>0</v>
      </c>
      <c r="U612" s="242">
        <f t="shared" si="26"/>
        <v>1</v>
      </c>
      <c r="V612" s="343" t="str">
        <f>+VLOOKUP(A612,bd_lista!$A$3:$E$590,5,FALSE)</f>
        <v>Gobiernos Autonomos Municipales</v>
      </c>
      <c r="W612" s="390" t="str">
        <f>+V612</f>
        <v>Gobiernos Autonomos Municipales</v>
      </c>
      <c r="X612" s="242">
        <f>+VLOOKUP(A612,[3]Sheet1!$A$13:$D$744,4,FALSE)</f>
        <v>0</v>
      </c>
      <c r="Y612" s="242" t="e">
        <f>+VLOOKUP(X612,bd_lista!$A$3:$C$590,3,FALSE)</f>
        <v>#N/A</v>
      </c>
      <c r="Z612" s="301">
        <f>+X612</f>
        <v>0</v>
      </c>
      <c r="AA612" s="302" t="e">
        <f>+Y612</f>
        <v>#N/A</v>
      </c>
    </row>
    <row r="613" spans="1:27" customFormat="1" ht="27" hidden="1" customHeight="1">
      <c r="A613" s="32">
        <v>1283</v>
      </c>
      <c r="B613" s="396"/>
      <c r="C613" s="247" t="str">
        <f>+VLOOKUP(A613,bd_lista!$A$3:$C$590,3,FALSE)</f>
        <v>Gobierno Autónomo Municipal de Escoma</v>
      </c>
      <c r="D613" s="394"/>
      <c r="E613" s="244" t="s">
        <v>1309</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5"/>
        <v>0</v>
      </c>
      <c r="S613" s="250">
        <f ca="1">+R612+R613</f>
        <v>0</v>
      </c>
      <c r="T613" s="243">
        <f ca="1">+S613</f>
        <v>0</v>
      </c>
      <c r="U613" s="242">
        <f t="shared" si="26"/>
        <v>2</v>
      </c>
      <c r="V613" s="343" t="str">
        <f>+VLOOKUP(A613,bd_lista!$A$3:$E$590,5,FALSE)</f>
        <v>Gobiernos Autonomos Municipales</v>
      </c>
      <c r="W613" s="391"/>
      <c r="X613" s="242">
        <f>+VLOOKUP(A613,[3]Sheet1!$A$13:$D$744,4,FALSE)</f>
        <v>0</v>
      </c>
      <c r="Y613" s="242" t="e">
        <f>+VLOOKUP(X613,bd_lista!$A$3:$C$590,3,FALSE)</f>
        <v>#N/A</v>
      </c>
      <c r="Z613" s="299"/>
      <c r="AA613" s="300"/>
    </row>
    <row r="614" spans="1:27" customFormat="1" ht="27" hidden="1" customHeight="1">
      <c r="A614" s="32">
        <v>1284</v>
      </c>
      <c r="B614" s="395">
        <f>+A614</f>
        <v>1284</v>
      </c>
      <c r="C614" s="247" t="str">
        <f>+VLOOKUP(A614,bd_lista!$A$3:$C$590,3,FALSE)</f>
        <v>Gobierno Autónomo Municipal de Humanata</v>
      </c>
      <c r="D614" s="393" t="str">
        <f>+C614</f>
        <v>Gobierno Autónomo Municipal de Humanata</v>
      </c>
      <c r="E614" s="242" t="s">
        <v>1308</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5"/>
        <v>0</v>
      </c>
      <c r="S614" s="250"/>
      <c r="T614" s="243">
        <f ca="1">+T615</f>
        <v>0</v>
      </c>
      <c r="U614" s="242">
        <f t="shared" si="26"/>
        <v>1</v>
      </c>
      <c r="V614" s="343" t="str">
        <f>+VLOOKUP(A614,bd_lista!$A$3:$E$590,5,FALSE)</f>
        <v>Gobiernos Autonomos Municipales</v>
      </c>
      <c r="W614" s="390" t="str">
        <f>+V614</f>
        <v>Gobiernos Autonomos Municipales</v>
      </c>
      <c r="X614" s="242">
        <f>+VLOOKUP(A614,[3]Sheet1!$A$13:$D$744,4,FALSE)</f>
        <v>0</v>
      </c>
      <c r="Y614" s="242" t="e">
        <f>+VLOOKUP(X614,bd_lista!$A$3:$C$590,3,FALSE)</f>
        <v>#N/A</v>
      </c>
      <c r="Z614" s="301">
        <f>+X614</f>
        <v>0</v>
      </c>
      <c r="AA614" s="302" t="e">
        <f>+Y614</f>
        <v>#N/A</v>
      </c>
    </row>
    <row r="615" spans="1:27" customFormat="1" ht="27" hidden="1" customHeight="1">
      <c r="A615" s="32">
        <v>1284</v>
      </c>
      <c r="B615" s="396"/>
      <c r="C615" s="247" t="str">
        <f>+VLOOKUP(A615,bd_lista!$A$3:$C$590,3,FALSE)</f>
        <v>Gobierno Autónomo Municipal de Humanata</v>
      </c>
      <c r="D615" s="394"/>
      <c r="E615" s="244" t="s">
        <v>1309</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5"/>
        <v>0</v>
      </c>
      <c r="S615" s="250">
        <f ca="1">+R614+R615</f>
        <v>0</v>
      </c>
      <c r="T615" s="243">
        <f ca="1">+S615</f>
        <v>0</v>
      </c>
      <c r="U615" s="242">
        <f t="shared" si="26"/>
        <v>2</v>
      </c>
      <c r="V615" s="343" t="str">
        <f>+VLOOKUP(A615,bd_lista!$A$3:$E$590,5,FALSE)</f>
        <v>Gobiernos Autonomos Municipales</v>
      </c>
      <c r="W615" s="391"/>
      <c r="X615" s="242">
        <f>+VLOOKUP(A615,[3]Sheet1!$A$13:$D$744,4,FALSE)</f>
        <v>0</v>
      </c>
      <c r="Y615" s="242" t="e">
        <f>+VLOOKUP(X615,bd_lista!$A$3:$C$590,3,FALSE)</f>
        <v>#N/A</v>
      </c>
      <c r="Z615" s="299"/>
      <c r="AA615" s="300"/>
    </row>
    <row r="616" spans="1:27" customFormat="1" ht="15" hidden="1" customHeight="1">
      <c r="A616" s="32">
        <v>1285</v>
      </c>
      <c r="B616" s="395">
        <f>+A616</f>
        <v>1285</v>
      </c>
      <c r="C616" s="247" t="str">
        <f>+VLOOKUP(A616,bd_lista!$A$3:$C$590,3,FALSE)</f>
        <v>Gobierno Autónomo Municipal de Alto Beni</v>
      </c>
      <c r="D616" s="393" t="str">
        <f>+C616</f>
        <v>Gobierno Autónomo Municipal de Alto Beni</v>
      </c>
      <c r="E616" s="242" t="s">
        <v>1308</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5"/>
        <v>0</v>
      </c>
      <c r="S616" s="250"/>
      <c r="T616" s="243">
        <f ca="1">+T617</f>
        <v>0</v>
      </c>
      <c r="U616" s="242">
        <f t="shared" si="26"/>
        <v>1</v>
      </c>
      <c r="V616" s="343" t="str">
        <f>+VLOOKUP(A616,bd_lista!$A$3:$E$590,5,FALSE)</f>
        <v>Gobiernos Autonomos Municipales</v>
      </c>
      <c r="W616" s="390" t="str">
        <f>+V616</f>
        <v>Gobiernos Autonomos Municipales</v>
      </c>
      <c r="X616" s="242">
        <f>+VLOOKUP(A616,[3]Sheet1!$A$13:$D$744,4,FALSE)</f>
        <v>0</v>
      </c>
      <c r="Y616" s="242" t="e">
        <f>+VLOOKUP(X616,bd_lista!$A$3:$C$590,3,FALSE)</f>
        <v>#N/A</v>
      </c>
      <c r="Z616" s="301">
        <f>+X616</f>
        <v>0</v>
      </c>
      <c r="AA616" s="302" t="e">
        <f>+Y616</f>
        <v>#N/A</v>
      </c>
    </row>
    <row r="617" spans="1:27" customFormat="1" ht="15" hidden="1" customHeight="1">
      <c r="A617" s="32">
        <v>1285</v>
      </c>
      <c r="B617" s="396"/>
      <c r="C617" s="247" t="str">
        <f>+VLOOKUP(A617,bd_lista!$A$3:$C$590,3,FALSE)</f>
        <v>Gobierno Autónomo Municipal de Alto Beni</v>
      </c>
      <c r="D617" s="394"/>
      <c r="E617" s="244" t="s">
        <v>1309</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5"/>
        <v>0</v>
      </c>
      <c r="S617" s="250">
        <f ca="1">+R616+R617</f>
        <v>0</v>
      </c>
      <c r="T617" s="243">
        <f ca="1">+S617</f>
        <v>0</v>
      </c>
      <c r="U617" s="242">
        <f t="shared" si="26"/>
        <v>2</v>
      </c>
      <c r="V617" s="343" t="str">
        <f>+VLOOKUP(A617,bd_lista!$A$3:$E$590,5,FALSE)</f>
        <v>Gobiernos Autonomos Municipales</v>
      </c>
      <c r="W617" s="391"/>
      <c r="X617" s="242">
        <f>+VLOOKUP(A617,[3]Sheet1!$A$13:$D$744,4,FALSE)</f>
        <v>0</v>
      </c>
      <c r="Y617" s="242" t="e">
        <f>+VLOOKUP(X617,bd_lista!$A$3:$C$590,3,FALSE)</f>
        <v>#N/A</v>
      </c>
      <c r="Z617" s="299"/>
      <c r="AA617" s="300"/>
    </row>
    <row r="618" spans="1:27" customFormat="1" ht="15" hidden="1" customHeight="1">
      <c r="A618" s="32">
        <v>1286</v>
      </c>
      <c r="B618" s="395">
        <f>+A618</f>
        <v>1286</v>
      </c>
      <c r="C618" s="247" t="str">
        <f>+VLOOKUP(A618,bd_lista!$A$3:$C$590,3,FALSE)</f>
        <v>Gobierno Autónomo Municipal de Huatajata</v>
      </c>
      <c r="D618" s="393" t="str">
        <f>+C618</f>
        <v>Gobierno Autónomo Municipal de Huatajata</v>
      </c>
      <c r="E618" s="242" t="s">
        <v>1308</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5"/>
        <v>0</v>
      </c>
      <c r="S618" s="250"/>
      <c r="T618" s="243">
        <f ca="1">+T619</f>
        <v>0</v>
      </c>
      <c r="U618" s="242">
        <f t="shared" si="26"/>
        <v>1</v>
      </c>
      <c r="V618" s="343" t="str">
        <f>+VLOOKUP(A618,bd_lista!$A$3:$E$590,5,FALSE)</f>
        <v>Gobiernos Autonomos Municipales</v>
      </c>
      <c r="W618" s="390" t="str">
        <f>+V618</f>
        <v>Gobiernos Autonomos Municipales</v>
      </c>
      <c r="X618" s="242">
        <f>+VLOOKUP(A618,[3]Sheet1!$A$13:$D$744,4,FALSE)</f>
        <v>0</v>
      </c>
      <c r="Y618" s="242" t="e">
        <f>+VLOOKUP(X618,bd_lista!$A$3:$C$590,3,FALSE)</f>
        <v>#N/A</v>
      </c>
      <c r="Z618" s="301">
        <f>+X618</f>
        <v>0</v>
      </c>
      <c r="AA618" s="302" t="e">
        <f>+Y618</f>
        <v>#N/A</v>
      </c>
    </row>
    <row r="619" spans="1:27" customFormat="1" ht="15" hidden="1" customHeight="1">
      <c r="A619" s="32">
        <v>1286</v>
      </c>
      <c r="B619" s="396"/>
      <c r="C619" s="247" t="str">
        <f>+VLOOKUP(A619,bd_lista!$A$3:$C$590,3,FALSE)</f>
        <v>Gobierno Autónomo Municipal de Huatajata</v>
      </c>
      <c r="D619" s="394"/>
      <c r="E619" s="244" t="s">
        <v>1309</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5"/>
        <v>0</v>
      </c>
      <c r="S619" s="250">
        <f ca="1">+R618+R619</f>
        <v>0</v>
      </c>
      <c r="T619" s="243">
        <f ca="1">+S619</f>
        <v>0</v>
      </c>
      <c r="U619" s="242">
        <f t="shared" si="26"/>
        <v>2</v>
      </c>
      <c r="V619" s="343" t="str">
        <f>+VLOOKUP(A619,bd_lista!$A$3:$E$590,5,FALSE)</f>
        <v>Gobiernos Autonomos Municipales</v>
      </c>
      <c r="W619" s="391"/>
      <c r="X619" s="242">
        <f>+VLOOKUP(A619,[3]Sheet1!$A$13:$D$744,4,FALSE)</f>
        <v>0</v>
      </c>
      <c r="Y619" s="242" t="e">
        <f>+VLOOKUP(X619,bd_lista!$A$3:$C$590,3,FALSE)</f>
        <v>#N/A</v>
      </c>
      <c r="Z619" s="299"/>
      <c r="AA619" s="300"/>
    </row>
    <row r="620" spans="1:27" customFormat="1" ht="15" hidden="1" customHeight="1">
      <c r="A620" s="32">
        <v>1287</v>
      </c>
      <c r="B620" s="395">
        <f>+A620</f>
        <v>1287</v>
      </c>
      <c r="C620" s="247" t="str">
        <f>+VLOOKUP(A620,bd_lista!$A$3:$C$590,3,FALSE)</f>
        <v>Gobierno Autónomo Municipal de Chua Cocani</v>
      </c>
      <c r="D620" s="393" t="str">
        <f>+C620</f>
        <v>Gobierno Autónomo Municipal de Chua Cocani</v>
      </c>
      <c r="E620" s="242" t="s">
        <v>1308</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5"/>
        <v>0</v>
      </c>
      <c r="S620" s="250"/>
      <c r="T620" s="243">
        <f ca="1">+T621</f>
        <v>0</v>
      </c>
      <c r="U620" s="242">
        <f t="shared" si="26"/>
        <v>1</v>
      </c>
      <c r="V620" s="343" t="str">
        <f>+VLOOKUP(A620,bd_lista!$A$3:$E$590,5,FALSE)</f>
        <v>Gobiernos Autonomos Municipales</v>
      </c>
      <c r="W620" s="390" t="str">
        <f>+V620</f>
        <v>Gobiernos Autonomos Municipales</v>
      </c>
      <c r="X620" s="242">
        <f>+VLOOKUP(A620,[3]Sheet1!$A$13:$D$744,4,FALSE)</f>
        <v>0</v>
      </c>
      <c r="Y620" s="242" t="e">
        <f>+VLOOKUP(X620,bd_lista!$A$3:$C$590,3,FALSE)</f>
        <v>#N/A</v>
      </c>
      <c r="Z620" s="301">
        <f>+X620</f>
        <v>0</v>
      </c>
      <c r="AA620" s="302" t="e">
        <f>+Y620</f>
        <v>#N/A</v>
      </c>
    </row>
    <row r="621" spans="1:27" customFormat="1" ht="15" hidden="1" customHeight="1">
      <c r="A621" s="32">
        <v>1287</v>
      </c>
      <c r="B621" s="396"/>
      <c r="C621" s="247" t="str">
        <f>+VLOOKUP(A621,bd_lista!$A$3:$C$590,3,FALSE)</f>
        <v>Gobierno Autónomo Municipal de Chua Cocani</v>
      </c>
      <c r="D621" s="394"/>
      <c r="E621" s="244" t="s">
        <v>1309</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5"/>
        <v>0</v>
      </c>
      <c r="S621" s="250">
        <f ca="1">+R620+R621</f>
        <v>0</v>
      </c>
      <c r="T621" s="243">
        <f ca="1">+S621</f>
        <v>0</v>
      </c>
      <c r="U621" s="242">
        <f t="shared" si="26"/>
        <v>2</v>
      </c>
      <c r="V621" s="343" t="str">
        <f>+VLOOKUP(A621,bd_lista!$A$3:$E$590,5,FALSE)</f>
        <v>Gobiernos Autonomos Municipales</v>
      </c>
      <c r="W621" s="391"/>
      <c r="X621" s="242">
        <f>+VLOOKUP(A621,[3]Sheet1!$A$13:$D$744,4,FALSE)</f>
        <v>0</v>
      </c>
      <c r="Y621" s="242" t="e">
        <f>+VLOOKUP(X621,bd_lista!$A$3:$C$590,3,FALSE)</f>
        <v>#N/A</v>
      </c>
      <c r="Z621" s="299"/>
      <c r="AA621" s="300"/>
    </row>
    <row r="622" spans="1:27" customFormat="1" ht="15" hidden="1" customHeight="1">
      <c r="A622" s="32">
        <v>1303</v>
      </c>
      <c r="B622" s="395">
        <f>+A622</f>
        <v>1303</v>
      </c>
      <c r="C622" s="247" t="str">
        <f>+VLOOKUP(A622,bd_lista!$A$3:$C$590,3,FALSE)</f>
        <v>Gobierno Autónomo Municipal de Sipe Sipe</v>
      </c>
      <c r="D622" s="393" t="str">
        <f>+C622</f>
        <v>Gobierno Autónomo Municipal de Sipe Sipe</v>
      </c>
      <c r="E622" s="242" t="s">
        <v>1308</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5"/>
        <v>0</v>
      </c>
      <c r="S622" s="250"/>
      <c r="T622" s="243">
        <f ca="1">+T623</f>
        <v>0</v>
      </c>
      <c r="U622" s="242">
        <f t="shared" si="26"/>
        <v>1</v>
      </c>
      <c r="V622" s="343" t="str">
        <f>+VLOOKUP(A622,bd_lista!$A$3:$E$590,5,FALSE)</f>
        <v>Gobiernos Autonomos Municipales</v>
      </c>
      <c r="W622" s="390" t="str">
        <f>+V622</f>
        <v>Gobiernos Autonomos Municipales</v>
      </c>
      <c r="X622" s="242">
        <f>+VLOOKUP(A622,[3]Sheet1!$A$13:$D$744,4,FALSE)</f>
        <v>0</v>
      </c>
      <c r="Y622" s="242" t="e">
        <f>+VLOOKUP(X622,bd_lista!$A$3:$C$590,3,FALSE)</f>
        <v>#N/A</v>
      </c>
      <c r="Z622" s="301">
        <f>+X622</f>
        <v>0</v>
      </c>
      <c r="AA622" s="302" t="e">
        <f>+Y622</f>
        <v>#N/A</v>
      </c>
    </row>
    <row r="623" spans="1:27" customFormat="1" ht="15" hidden="1" customHeight="1">
      <c r="A623" s="32">
        <v>1303</v>
      </c>
      <c r="B623" s="396"/>
      <c r="C623" s="247" t="str">
        <f>+VLOOKUP(A623,bd_lista!$A$3:$C$590,3,FALSE)</f>
        <v>Gobierno Autónomo Municipal de Sipe Sipe</v>
      </c>
      <c r="D623" s="394"/>
      <c r="E623" s="244" t="s">
        <v>1309</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5"/>
        <v>0</v>
      </c>
      <c r="S623" s="250">
        <f ca="1">+R622+R623</f>
        <v>0</v>
      </c>
      <c r="T623" s="243">
        <f ca="1">+S623</f>
        <v>0</v>
      </c>
      <c r="U623" s="242">
        <f t="shared" si="26"/>
        <v>2</v>
      </c>
      <c r="V623" s="343" t="str">
        <f>+VLOOKUP(A623,bd_lista!$A$3:$E$590,5,FALSE)</f>
        <v>Gobiernos Autonomos Municipales</v>
      </c>
      <c r="W623" s="391"/>
      <c r="X623" s="242">
        <f>+VLOOKUP(A623,[3]Sheet1!$A$13:$D$744,4,FALSE)</f>
        <v>0</v>
      </c>
      <c r="Y623" s="242" t="e">
        <f>+VLOOKUP(X623,bd_lista!$A$3:$C$590,3,FALSE)</f>
        <v>#N/A</v>
      </c>
      <c r="Z623" s="299"/>
      <c r="AA623" s="300"/>
    </row>
    <row r="624" spans="1:27" customFormat="1" ht="15" hidden="1" customHeight="1">
      <c r="A624" s="32">
        <v>1304</v>
      </c>
      <c r="B624" s="395">
        <f>+A624</f>
        <v>1304</v>
      </c>
      <c r="C624" s="247" t="str">
        <f>+VLOOKUP(A624,bd_lista!$A$3:$C$590,3,FALSE)</f>
        <v>Gobierno Autónomo Municipal de Tiquipaya</v>
      </c>
      <c r="D624" s="393" t="str">
        <f>+C624</f>
        <v>Gobierno Autónomo Municipal de Tiquipaya</v>
      </c>
      <c r="E624" s="242" t="s">
        <v>1308</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5"/>
        <v>0</v>
      </c>
      <c r="S624" s="250"/>
      <c r="T624" s="243">
        <f ca="1">+T625</f>
        <v>0</v>
      </c>
      <c r="U624" s="242">
        <f t="shared" si="26"/>
        <v>1</v>
      </c>
      <c r="V624" s="343" t="str">
        <f>+VLOOKUP(A624,bd_lista!$A$3:$E$590,5,FALSE)</f>
        <v>Gobiernos Autonomos Municipales</v>
      </c>
      <c r="W624" s="390" t="str">
        <f>+V624</f>
        <v>Gobiernos Autonomos Municipales</v>
      </c>
      <c r="X624" s="242">
        <f>+VLOOKUP(A624,[3]Sheet1!$A$13:$D$744,4,FALSE)</f>
        <v>0</v>
      </c>
      <c r="Y624" s="242" t="e">
        <f>+VLOOKUP(X624,bd_lista!$A$3:$C$590,3,FALSE)</f>
        <v>#N/A</v>
      </c>
      <c r="Z624" s="301">
        <f>+X624</f>
        <v>0</v>
      </c>
      <c r="AA624" s="302" t="e">
        <f>+Y624</f>
        <v>#N/A</v>
      </c>
    </row>
    <row r="625" spans="1:27" customFormat="1" ht="15" hidden="1" customHeight="1">
      <c r="A625" s="32">
        <v>1304</v>
      </c>
      <c r="B625" s="396"/>
      <c r="C625" s="247" t="str">
        <f>+VLOOKUP(A625,bd_lista!$A$3:$C$590,3,FALSE)</f>
        <v>Gobierno Autónomo Municipal de Tiquipaya</v>
      </c>
      <c r="D625" s="394"/>
      <c r="E625" s="244" t="s">
        <v>1309</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5"/>
        <v>0</v>
      </c>
      <c r="S625" s="250">
        <f ca="1">+R624+R625</f>
        <v>0</v>
      </c>
      <c r="T625" s="243">
        <f ca="1">+S625</f>
        <v>0</v>
      </c>
      <c r="U625" s="242">
        <f t="shared" si="26"/>
        <v>2</v>
      </c>
      <c r="V625" s="343" t="str">
        <f>+VLOOKUP(A625,bd_lista!$A$3:$E$590,5,FALSE)</f>
        <v>Gobiernos Autonomos Municipales</v>
      </c>
      <c r="W625" s="391"/>
      <c r="X625" s="242">
        <f>+VLOOKUP(A625,[3]Sheet1!$A$13:$D$744,4,FALSE)</f>
        <v>0</v>
      </c>
      <c r="Y625" s="242" t="e">
        <f>+VLOOKUP(X625,bd_lista!$A$3:$C$590,3,FALSE)</f>
        <v>#N/A</v>
      </c>
      <c r="Z625" s="299"/>
      <c r="AA625" s="300"/>
    </row>
    <row r="626" spans="1:27" customFormat="1" ht="15" hidden="1" customHeight="1">
      <c r="A626" s="32">
        <v>1305</v>
      </c>
      <c r="B626" s="395">
        <f>+A626</f>
        <v>1305</v>
      </c>
      <c r="C626" s="247" t="str">
        <f>+VLOOKUP(A626,bd_lista!$A$3:$C$590,3,FALSE)</f>
        <v>Gobierno Autónomo Municipal de Vinto</v>
      </c>
      <c r="D626" s="393" t="str">
        <f>+C626</f>
        <v>Gobierno Autónomo Municipal de Vinto</v>
      </c>
      <c r="E626" s="242" t="s">
        <v>1308</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5"/>
        <v>0</v>
      </c>
      <c r="S626" s="250"/>
      <c r="T626" s="243">
        <f ca="1">+T627</f>
        <v>0</v>
      </c>
      <c r="U626" s="242">
        <f t="shared" si="26"/>
        <v>1</v>
      </c>
      <c r="V626" s="343" t="str">
        <f>+VLOOKUP(A626,bd_lista!$A$3:$E$590,5,FALSE)</f>
        <v>Gobiernos Autonomos Municipales</v>
      </c>
      <c r="W626" s="390" t="str">
        <f>+V626</f>
        <v>Gobiernos Autonomos Municipales</v>
      </c>
      <c r="X626" s="242">
        <f>+VLOOKUP(A626,[3]Sheet1!$A$13:$D$744,4,FALSE)</f>
        <v>0</v>
      </c>
      <c r="Y626" s="242" t="e">
        <f>+VLOOKUP(X626,bd_lista!$A$3:$C$590,3,FALSE)</f>
        <v>#N/A</v>
      </c>
      <c r="Z626" s="301">
        <f>+X626</f>
        <v>0</v>
      </c>
      <c r="AA626" s="302" t="e">
        <f>+Y626</f>
        <v>#N/A</v>
      </c>
    </row>
    <row r="627" spans="1:27" customFormat="1" ht="15" hidden="1" customHeight="1">
      <c r="A627" s="32">
        <v>1305</v>
      </c>
      <c r="B627" s="396"/>
      <c r="C627" s="247" t="str">
        <f>+VLOOKUP(A627,bd_lista!$A$3:$C$590,3,FALSE)</f>
        <v>Gobierno Autónomo Municipal de Vinto</v>
      </c>
      <c r="D627" s="394"/>
      <c r="E627" s="244" t="s">
        <v>1309</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5"/>
        <v>0</v>
      </c>
      <c r="S627" s="250">
        <f ca="1">+R626+R627</f>
        <v>0</v>
      </c>
      <c r="T627" s="243">
        <f ca="1">+S627</f>
        <v>0</v>
      </c>
      <c r="U627" s="242">
        <f t="shared" si="26"/>
        <v>2</v>
      </c>
      <c r="V627" s="343" t="str">
        <f>+VLOOKUP(A627,bd_lista!$A$3:$E$590,5,FALSE)</f>
        <v>Gobiernos Autonomos Municipales</v>
      </c>
      <c r="W627" s="391"/>
      <c r="X627" s="242">
        <f>+VLOOKUP(A627,[3]Sheet1!$A$13:$D$744,4,FALSE)</f>
        <v>0</v>
      </c>
      <c r="Y627" s="242" t="e">
        <f>+VLOOKUP(X627,bd_lista!$A$3:$C$590,3,FALSE)</f>
        <v>#N/A</v>
      </c>
      <c r="Z627" s="299"/>
      <c r="AA627" s="300"/>
    </row>
    <row r="628" spans="1:27" customFormat="1" ht="15" hidden="1" customHeight="1">
      <c r="A628" s="32">
        <v>1306</v>
      </c>
      <c r="B628" s="395">
        <f>+A628</f>
        <v>1306</v>
      </c>
      <c r="C628" s="247" t="str">
        <f>+VLOOKUP(A628,bd_lista!$A$3:$C$590,3,FALSE)</f>
        <v>Gobierno Autónomo Municipal de Colcapirhua</v>
      </c>
      <c r="D628" s="393" t="str">
        <f>+C628</f>
        <v>Gobierno Autónomo Municipal de Colcapirhua</v>
      </c>
      <c r="E628" s="242" t="s">
        <v>1308</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5"/>
        <v>0</v>
      </c>
      <c r="S628" s="250"/>
      <c r="T628" s="243">
        <f ca="1">+T629</f>
        <v>0</v>
      </c>
      <c r="U628" s="242">
        <f t="shared" si="26"/>
        <v>1</v>
      </c>
      <c r="V628" s="343" t="str">
        <f>+VLOOKUP(A628,bd_lista!$A$3:$E$590,5,FALSE)</f>
        <v>Gobiernos Autonomos Municipales</v>
      </c>
      <c r="W628" s="390" t="str">
        <f>+V628</f>
        <v>Gobiernos Autonomos Municipales</v>
      </c>
      <c r="X628" s="242">
        <f>+VLOOKUP(A628,[3]Sheet1!$A$13:$D$744,4,FALSE)</f>
        <v>0</v>
      </c>
      <c r="Y628" s="242" t="e">
        <f>+VLOOKUP(X628,bd_lista!$A$3:$C$590,3,FALSE)</f>
        <v>#N/A</v>
      </c>
      <c r="Z628" s="301">
        <f>+X628</f>
        <v>0</v>
      </c>
      <c r="AA628" s="302" t="e">
        <f>+Y628</f>
        <v>#N/A</v>
      </c>
    </row>
    <row r="629" spans="1:27" customFormat="1" ht="15" hidden="1" customHeight="1">
      <c r="A629" s="32">
        <v>1306</v>
      </c>
      <c r="B629" s="396"/>
      <c r="C629" s="247" t="str">
        <f>+VLOOKUP(A629,bd_lista!$A$3:$C$590,3,FALSE)</f>
        <v>Gobierno Autónomo Municipal de Colcapirhua</v>
      </c>
      <c r="D629" s="394"/>
      <c r="E629" s="244" t="s">
        <v>1309</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5"/>
        <v>0</v>
      </c>
      <c r="S629" s="250">
        <f ca="1">+R628+R629</f>
        <v>0</v>
      </c>
      <c r="T629" s="243">
        <f ca="1">+S629</f>
        <v>0</v>
      </c>
      <c r="U629" s="242">
        <f t="shared" si="26"/>
        <v>2</v>
      </c>
      <c r="V629" s="343" t="str">
        <f>+VLOOKUP(A629,bd_lista!$A$3:$E$590,5,FALSE)</f>
        <v>Gobiernos Autonomos Municipales</v>
      </c>
      <c r="W629" s="391"/>
      <c r="X629" s="242">
        <f>+VLOOKUP(A629,[3]Sheet1!$A$13:$D$744,4,FALSE)</f>
        <v>0</v>
      </c>
      <c r="Y629" s="242" t="e">
        <f>+VLOOKUP(X629,bd_lista!$A$3:$C$590,3,FALSE)</f>
        <v>#N/A</v>
      </c>
      <c r="Z629" s="299"/>
      <c r="AA629" s="300"/>
    </row>
    <row r="630" spans="1:27" customFormat="1" ht="15" hidden="1" customHeight="1">
      <c r="A630" s="32">
        <v>1307</v>
      </c>
      <c r="B630" s="395">
        <f>+A630</f>
        <v>1307</v>
      </c>
      <c r="C630" s="247" t="str">
        <f>+VLOOKUP(A630,bd_lista!$A$3:$C$590,3,FALSE)</f>
        <v>Gobierno Autónomo Municipal de Aiquile</v>
      </c>
      <c r="D630" s="393" t="str">
        <f>+C630</f>
        <v>Gobierno Autónomo Municipal de Aiquile</v>
      </c>
      <c r="E630" s="242" t="s">
        <v>1308</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5"/>
        <v>0</v>
      </c>
      <c r="S630" s="250"/>
      <c r="T630" s="243">
        <f ca="1">+T631</f>
        <v>0</v>
      </c>
      <c r="U630" s="242">
        <f t="shared" si="26"/>
        <v>1</v>
      </c>
      <c r="V630" s="343" t="str">
        <f>+VLOOKUP(A630,bd_lista!$A$3:$E$590,5,FALSE)</f>
        <v>Gobiernos Autonomos Municipales</v>
      </c>
      <c r="W630" s="390" t="str">
        <f>+V630</f>
        <v>Gobiernos Autonomos Municipales</v>
      </c>
      <c r="X630" s="242">
        <f>+VLOOKUP(A630,[3]Sheet1!$A$13:$D$744,4,FALSE)</f>
        <v>0</v>
      </c>
      <c r="Y630" s="242" t="e">
        <f>+VLOOKUP(X630,bd_lista!$A$3:$C$590,3,FALSE)</f>
        <v>#N/A</v>
      </c>
      <c r="Z630" s="301">
        <f>+X630</f>
        <v>0</v>
      </c>
      <c r="AA630" s="302" t="e">
        <f>+Y630</f>
        <v>#N/A</v>
      </c>
    </row>
    <row r="631" spans="1:27" customFormat="1" ht="15" hidden="1" customHeight="1">
      <c r="A631" s="32">
        <v>1307</v>
      </c>
      <c r="B631" s="396"/>
      <c r="C631" s="247" t="str">
        <f>+VLOOKUP(A631,bd_lista!$A$3:$C$590,3,FALSE)</f>
        <v>Gobierno Autónomo Municipal de Aiquile</v>
      </c>
      <c r="D631" s="394"/>
      <c r="E631" s="244" t="s">
        <v>1309</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5"/>
        <v>0</v>
      </c>
      <c r="S631" s="250">
        <f ca="1">+R630+R631</f>
        <v>0</v>
      </c>
      <c r="T631" s="243">
        <f ca="1">+S631</f>
        <v>0</v>
      </c>
      <c r="U631" s="242">
        <f t="shared" si="26"/>
        <v>2</v>
      </c>
      <c r="V631" s="343" t="str">
        <f>+VLOOKUP(A631,bd_lista!$A$3:$E$590,5,FALSE)</f>
        <v>Gobiernos Autonomos Municipales</v>
      </c>
      <c r="W631" s="391"/>
      <c r="X631" s="242">
        <f>+VLOOKUP(A631,[3]Sheet1!$A$13:$D$744,4,FALSE)</f>
        <v>0</v>
      </c>
      <c r="Y631" s="242" t="e">
        <f>+VLOOKUP(X631,bd_lista!$A$3:$C$590,3,FALSE)</f>
        <v>#N/A</v>
      </c>
      <c r="Z631" s="299"/>
      <c r="AA631" s="300"/>
    </row>
    <row r="632" spans="1:27" customFormat="1" ht="15" hidden="1" customHeight="1">
      <c r="A632" s="32">
        <v>1308</v>
      </c>
      <c r="B632" s="395">
        <f>+A632</f>
        <v>1308</v>
      </c>
      <c r="C632" s="247" t="str">
        <f>+VLOOKUP(A632,bd_lista!$A$3:$C$590,3,FALSE)</f>
        <v>Gobierno Autónomo Municipal de Pasorapa</v>
      </c>
      <c r="D632" s="393" t="str">
        <f>+C632</f>
        <v>Gobierno Autónomo Municipal de Pasorapa</v>
      </c>
      <c r="E632" s="242" t="s">
        <v>1308</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5"/>
        <v>0</v>
      </c>
      <c r="S632" s="250"/>
      <c r="T632" s="243">
        <f ca="1">+T633</f>
        <v>0</v>
      </c>
      <c r="U632" s="242">
        <f t="shared" si="26"/>
        <v>1</v>
      </c>
      <c r="V632" s="343" t="str">
        <f>+VLOOKUP(A632,bd_lista!$A$3:$E$590,5,FALSE)</f>
        <v>Gobiernos Autonomos Municipales</v>
      </c>
      <c r="W632" s="390" t="str">
        <f>+V632</f>
        <v>Gobiernos Autonomos Municipales</v>
      </c>
      <c r="X632" s="242">
        <f>+VLOOKUP(A632,[3]Sheet1!$A$13:$D$744,4,FALSE)</f>
        <v>0</v>
      </c>
      <c r="Y632" s="242" t="e">
        <f>+VLOOKUP(X632,bd_lista!$A$3:$C$590,3,FALSE)</f>
        <v>#N/A</v>
      </c>
      <c r="Z632" s="301">
        <f>+X632</f>
        <v>0</v>
      </c>
      <c r="AA632" s="302" t="e">
        <f>+Y632</f>
        <v>#N/A</v>
      </c>
    </row>
    <row r="633" spans="1:27" customFormat="1" ht="15" hidden="1" customHeight="1">
      <c r="A633" s="32">
        <v>1308</v>
      </c>
      <c r="B633" s="396"/>
      <c r="C633" s="247" t="str">
        <f>+VLOOKUP(A633,bd_lista!$A$3:$C$590,3,FALSE)</f>
        <v>Gobierno Autónomo Municipal de Pasorapa</v>
      </c>
      <c r="D633" s="394"/>
      <c r="E633" s="244" t="s">
        <v>1309</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5"/>
        <v>0</v>
      </c>
      <c r="S633" s="250">
        <f ca="1">+R632+R633</f>
        <v>0</v>
      </c>
      <c r="T633" s="243">
        <f ca="1">+S633</f>
        <v>0</v>
      </c>
      <c r="U633" s="242">
        <f t="shared" si="26"/>
        <v>2</v>
      </c>
      <c r="V633" s="343" t="str">
        <f>+VLOOKUP(A633,bd_lista!$A$3:$E$590,5,FALSE)</f>
        <v>Gobiernos Autonomos Municipales</v>
      </c>
      <c r="W633" s="391"/>
      <c r="X633" s="242">
        <f>+VLOOKUP(A633,[3]Sheet1!$A$13:$D$744,4,FALSE)</f>
        <v>0</v>
      </c>
      <c r="Y633" s="242" t="e">
        <f>+VLOOKUP(X633,bd_lista!$A$3:$C$590,3,FALSE)</f>
        <v>#N/A</v>
      </c>
      <c r="Z633" s="299"/>
      <c r="AA633" s="300"/>
    </row>
    <row r="634" spans="1:27" customFormat="1" ht="15" hidden="1" customHeight="1">
      <c r="A634" s="32">
        <v>1309</v>
      </c>
      <c r="B634" s="395">
        <f>+A634</f>
        <v>1309</v>
      </c>
      <c r="C634" s="247" t="str">
        <f>+VLOOKUP(A634,bd_lista!$A$3:$C$590,3,FALSE)</f>
        <v>Gobierno Autónomo Municipal de Omereque</v>
      </c>
      <c r="D634" s="393" t="str">
        <f>+C634</f>
        <v>Gobierno Autónomo Municipal de Omereque</v>
      </c>
      <c r="E634" s="242" t="s">
        <v>1308</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5"/>
        <v>0</v>
      </c>
      <c r="S634" s="250"/>
      <c r="T634" s="243">
        <f ca="1">+T635</f>
        <v>0</v>
      </c>
      <c r="U634" s="242">
        <f t="shared" si="26"/>
        <v>1</v>
      </c>
      <c r="V634" s="343" t="str">
        <f>+VLOOKUP(A634,bd_lista!$A$3:$E$590,5,FALSE)</f>
        <v>Gobiernos Autonomos Municipales</v>
      </c>
      <c r="W634" s="390" t="str">
        <f>+V634</f>
        <v>Gobiernos Autonomos Municipales</v>
      </c>
      <c r="X634" s="242">
        <f>+VLOOKUP(A634,[3]Sheet1!$A$13:$D$744,4,FALSE)</f>
        <v>0</v>
      </c>
      <c r="Y634" s="242" t="e">
        <f>+VLOOKUP(X634,bd_lista!$A$3:$C$590,3,FALSE)</f>
        <v>#N/A</v>
      </c>
      <c r="Z634" s="301">
        <f>+X634</f>
        <v>0</v>
      </c>
      <c r="AA634" s="302" t="e">
        <f>+Y634</f>
        <v>#N/A</v>
      </c>
    </row>
    <row r="635" spans="1:27" customFormat="1" ht="15" hidden="1" customHeight="1">
      <c r="A635" s="32">
        <v>1309</v>
      </c>
      <c r="B635" s="396"/>
      <c r="C635" s="247" t="str">
        <f>+VLOOKUP(A635,bd_lista!$A$3:$C$590,3,FALSE)</f>
        <v>Gobierno Autónomo Municipal de Omereque</v>
      </c>
      <c r="D635" s="394"/>
      <c r="E635" s="244" t="s">
        <v>1309</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5"/>
        <v>0</v>
      </c>
      <c r="S635" s="250">
        <f ca="1">+R634+R635</f>
        <v>0</v>
      </c>
      <c r="T635" s="243">
        <f ca="1">+S635</f>
        <v>0</v>
      </c>
      <c r="U635" s="242">
        <f t="shared" si="26"/>
        <v>2</v>
      </c>
      <c r="V635" s="343" t="str">
        <f>+VLOOKUP(A635,bd_lista!$A$3:$E$590,5,FALSE)</f>
        <v>Gobiernos Autonomos Municipales</v>
      </c>
      <c r="W635" s="391"/>
      <c r="X635" s="242">
        <f>+VLOOKUP(A635,[3]Sheet1!$A$13:$D$744,4,FALSE)</f>
        <v>0</v>
      </c>
      <c r="Y635" s="242" t="e">
        <f>+VLOOKUP(X635,bd_lista!$A$3:$C$590,3,FALSE)</f>
        <v>#N/A</v>
      </c>
      <c r="Z635" s="299"/>
      <c r="AA635" s="300"/>
    </row>
    <row r="636" spans="1:27" customFormat="1" ht="15" hidden="1" customHeight="1">
      <c r="A636" s="32">
        <v>1310</v>
      </c>
      <c r="B636" s="395">
        <f>+A636</f>
        <v>1310</v>
      </c>
      <c r="C636" s="247" t="str">
        <f>+VLOOKUP(A636,bd_lista!$A$3:$C$590,3,FALSE)</f>
        <v>Gobierno Autónomo Municipal de Independencia</v>
      </c>
      <c r="D636" s="393" t="str">
        <f>+C636</f>
        <v>Gobierno Autónomo Municipal de Independencia</v>
      </c>
      <c r="E636" s="242" t="s">
        <v>1308</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5"/>
        <v>0</v>
      </c>
      <c r="S636" s="250"/>
      <c r="T636" s="243">
        <f ca="1">+T637</f>
        <v>0</v>
      </c>
      <c r="U636" s="242">
        <f t="shared" si="26"/>
        <v>1</v>
      </c>
      <c r="V636" s="343" t="str">
        <f>+VLOOKUP(A636,bd_lista!$A$3:$E$590,5,FALSE)</f>
        <v>Gobiernos Autonomos Municipales</v>
      </c>
      <c r="W636" s="390" t="str">
        <f>+V636</f>
        <v>Gobiernos Autonomos Municipales</v>
      </c>
      <c r="X636" s="242">
        <f>+VLOOKUP(A636,[3]Sheet1!$A$13:$D$744,4,FALSE)</f>
        <v>0</v>
      </c>
      <c r="Y636" s="242" t="e">
        <f>+VLOOKUP(X636,bd_lista!$A$3:$C$590,3,FALSE)</f>
        <v>#N/A</v>
      </c>
      <c r="Z636" s="301">
        <f>+X636</f>
        <v>0</v>
      </c>
      <c r="AA636" s="302" t="e">
        <f>+Y636</f>
        <v>#N/A</v>
      </c>
    </row>
    <row r="637" spans="1:27" customFormat="1" ht="15" hidden="1" customHeight="1">
      <c r="A637" s="32">
        <v>1310</v>
      </c>
      <c r="B637" s="396"/>
      <c r="C637" s="247" t="str">
        <f>+VLOOKUP(A637,bd_lista!$A$3:$C$590,3,FALSE)</f>
        <v>Gobierno Autónomo Municipal de Independencia</v>
      </c>
      <c r="D637" s="394"/>
      <c r="E637" s="244" t="s">
        <v>1309</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5"/>
        <v>0</v>
      </c>
      <c r="S637" s="250">
        <f ca="1">+R636+R637</f>
        <v>0</v>
      </c>
      <c r="T637" s="243">
        <f ca="1">+S637</f>
        <v>0</v>
      </c>
      <c r="U637" s="242">
        <f t="shared" si="26"/>
        <v>2</v>
      </c>
      <c r="V637" s="343" t="str">
        <f>+VLOOKUP(A637,bd_lista!$A$3:$E$590,5,FALSE)</f>
        <v>Gobiernos Autonomos Municipales</v>
      </c>
      <c r="W637" s="391"/>
      <c r="X637" s="242">
        <f>+VLOOKUP(A637,[3]Sheet1!$A$13:$D$744,4,FALSE)</f>
        <v>0</v>
      </c>
      <c r="Y637" s="242" t="e">
        <f>+VLOOKUP(X637,bd_lista!$A$3:$C$590,3,FALSE)</f>
        <v>#N/A</v>
      </c>
      <c r="Z637" s="299"/>
      <c r="AA637" s="300"/>
    </row>
    <row r="638" spans="1:27" customFormat="1" ht="27" hidden="1" customHeight="1">
      <c r="A638" s="32">
        <v>1311</v>
      </c>
      <c r="B638" s="395">
        <f>+A638</f>
        <v>1311</v>
      </c>
      <c r="C638" s="247" t="str">
        <f>+VLOOKUP(A638,bd_lista!$A$3:$C$590,3,FALSE)</f>
        <v>Gobierno Autónomo Municipal de Morochata</v>
      </c>
      <c r="D638" s="393" t="str">
        <f>+C638</f>
        <v>Gobierno Autónomo Municipal de Morochata</v>
      </c>
      <c r="E638" s="242" t="s">
        <v>1308</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5"/>
        <v>0</v>
      </c>
      <c r="S638" s="250"/>
      <c r="T638" s="243">
        <f ca="1">+T639</f>
        <v>0</v>
      </c>
      <c r="U638" s="242">
        <f t="shared" si="26"/>
        <v>1</v>
      </c>
      <c r="V638" s="343" t="str">
        <f>+VLOOKUP(A638,bd_lista!$A$3:$E$590,5,FALSE)</f>
        <v>Gobiernos Autonomos Municipales</v>
      </c>
      <c r="W638" s="390" t="str">
        <f>+V638</f>
        <v>Gobiernos Autonomos Municipales</v>
      </c>
      <c r="X638" s="242">
        <f>+VLOOKUP(A638,[3]Sheet1!$A$13:$D$744,4,FALSE)</f>
        <v>0</v>
      </c>
      <c r="Y638" s="242" t="e">
        <f>+VLOOKUP(X638,bd_lista!$A$3:$C$590,3,FALSE)</f>
        <v>#N/A</v>
      </c>
      <c r="Z638" s="301">
        <f>+X638</f>
        <v>0</v>
      </c>
      <c r="AA638" s="302" t="e">
        <f>+Y638</f>
        <v>#N/A</v>
      </c>
    </row>
    <row r="639" spans="1:27" customFormat="1" ht="27" hidden="1" customHeight="1">
      <c r="A639" s="32">
        <v>1311</v>
      </c>
      <c r="B639" s="396"/>
      <c r="C639" s="247" t="str">
        <f>+VLOOKUP(A639,bd_lista!$A$3:$C$590,3,FALSE)</f>
        <v>Gobierno Autónomo Municipal de Morochata</v>
      </c>
      <c r="D639" s="394"/>
      <c r="E639" s="244" t="s">
        <v>1309</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5"/>
        <v>0</v>
      </c>
      <c r="S639" s="250">
        <f ca="1">+R638+R639</f>
        <v>0</v>
      </c>
      <c r="T639" s="243">
        <f ca="1">+S639</f>
        <v>0</v>
      </c>
      <c r="U639" s="242">
        <f t="shared" si="26"/>
        <v>2</v>
      </c>
      <c r="V639" s="343" t="str">
        <f>+VLOOKUP(A639,bd_lista!$A$3:$E$590,5,FALSE)</f>
        <v>Gobiernos Autonomos Municipales</v>
      </c>
      <c r="W639" s="391"/>
      <c r="X639" s="242">
        <f>+VLOOKUP(A639,[3]Sheet1!$A$13:$D$744,4,FALSE)</f>
        <v>0</v>
      </c>
      <c r="Y639" s="242" t="e">
        <f>+VLOOKUP(X639,bd_lista!$A$3:$C$590,3,FALSE)</f>
        <v>#N/A</v>
      </c>
      <c r="Z639" s="299"/>
      <c r="AA639" s="300"/>
    </row>
    <row r="640" spans="1:27" customFormat="1" ht="15" hidden="1" customHeight="1">
      <c r="A640" s="32">
        <v>1312</v>
      </c>
      <c r="B640" s="395">
        <f>+A640</f>
        <v>1312</v>
      </c>
      <c r="C640" s="247" t="str">
        <f>+VLOOKUP(A640,bd_lista!$A$3:$C$590,3,FALSE)</f>
        <v>Gobierno Autónomo Municipal de Sacaba</v>
      </c>
      <c r="D640" s="393" t="str">
        <f>+C640</f>
        <v>Gobierno Autónomo Municipal de Sacaba</v>
      </c>
      <c r="E640" s="242" t="s">
        <v>1308</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5"/>
        <v>0</v>
      </c>
      <c r="S640" s="250"/>
      <c r="T640" s="243">
        <f ca="1">+T641</f>
        <v>0</v>
      </c>
      <c r="U640" s="242">
        <f t="shared" si="26"/>
        <v>1</v>
      </c>
      <c r="V640" s="343" t="str">
        <f>+VLOOKUP(A640,bd_lista!$A$3:$E$590,5,FALSE)</f>
        <v>Gobiernos Autonomos Municipales</v>
      </c>
      <c r="W640" s="390" t="str">
        <f>+V640</f>
        <v>Gobiernos Autonomos Municipales</v>
      </c>
      <c r="X640" s="242">
        <f>+VLOOKUP(A640,[3]Sheet1!$A$13:$D$744,4,FALSE)</f>
        <v>0</v>
      </c>
      <c r="Y640" s="242" t="e">
        <f>+VLOOKUP(X640,bd_lista!$A$3:$C$590,3,FALSE)</f>
        <v>#N/A</v>
      </c>
      <c r="Z640" s="301">
        <f>+X640</f>
        <v>0</v>
      </c>
      <c r="AA640" s="302" t="e">
        <f>+Y640</f>
        <v>#N/A</v>
      </c>
    </row>
    <row r="641" spans="1:27" customFormat="1" ht="15" hidden="1" customHeight="1">
      <c r="A641" s="32">
        <v>1312</v>
      </c>
      <c r="B641" s="396"/>
      <c r="C641" s="247" t="str">
        <f>+VLOOKUP(A641,bd_lista!$A$3:$C$590,3,FALSE)</f>
        <v>Gobierno Autónomo Municipal de Sacaba</v>
      </c>
      <c r="D641" s="394"/>
      <c r="E641" s="244" t="s">
        <v>1309</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5"/>
        <v>0</v>
      </c>
      <c r="S641" s="250">
        <f ca="1">+R640+R641</f>
        <v>0</v>
      </c>
      <c r="T641" s="243">
        <f ca="1">+S641</f>
        <v>0</v>
      </c>
      <c r="U641" s="242">
        <f t="shared" si="26"/>
        <v>2</v>
      </c>
      <c r="V641" s="343" t="str">
        <f>+VLOOKUP(A641,bd_lista!$A$3:$E$590,5,FALSE)</f>
        <v>Gobiernos Autonomos Municipales</v>
      </c>
      <c r="W641" s="391"/>
      <c r="X641" s="242">
        <f>+VLOOKUP(A641,[3]Sheet1!$A$13:$D$744,4,FALSE)</f>
        <v>0</v>
      </c>
      <c r="Y641" s="242" t="e">
        <f>+VLOOKUP(X641,bd_lista!$A$3:$C$590,3,FALSE)</f>
        <v>#N/A</v>
      </c>
      <c r="Z641" s="299"/>
      <c r="AA641" s="300"/>
    </row>
    <row r="642" spans="1:27" customFormat="1" ht="27" hidden="1" customHeight="1">
      <c r="A642" s="32">
        <v>1313</v>
      </c>
      <c r="B642" s="395">
        <f>+A642</f>
        <v>1313</v>
      </c>
      <c r="C642" s="247" t="str">
        <f>+VLOOKUP(A642,bd_lista!$A$3:$C$590,3,FALSE)</f>
        <v>Gobierno Autónomo Municipal de Colomi</v>
      </c>
      <c r="D642" s="393" t="str">
        <f>+C642</f>
        <v>Gobierno Autónomo Municipal de Colomi</v>
      </c>
      <c r="E642" s="242" t="s">
        <v>1308</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5"/>
        <v>0</v>
      </c>
      <c r="S642" s="250"/>
      <c r="T642" s="243">
        <f ca="1">+T643</f>
        <v>0</v>
      </c>
      <c r="U642" s="242">
        <f t="shared" si="26"/>
        <v>1</v>
      </c>
      <c r="V642" s="343" t="str">
        <f>+VLOOKUP(A642,bd_lista!$A$3:$E$590,5,FALSE)</f>
        <v>Gobiernos Autonomos Municipales</v>
      </c>
      <c r="W642" s="390" t="str">
        <f>+V642</f>
        <v>Gobiernos Autonomos Municipales</v>
      </c>
      <c r="X642" s="242">
        <f>+VLOOKUP(A642,[3]Sheet1!$A$13:$D$744,4,FALSE)</f>
        <v>0</v>
      </c>
      <c r="Y642" s="242" t="e">
        <f>+VLOOKUP(X642,bd_lista!$A$3:$C$590,3,FALSE)</f>
        <v>#N/A</v>
      </c>
      <c r="Z642" s="301">
        <f>+X642</f>
        <v>0</v>
      </c>
      <c r="AA642" s="302" t="e">
        <f>+Y642</f>
        <v>#N/A</v>
      </c>
    </row>
    <row r="643" spans="1:27" customFormat="1" ht="27" hidden="1" customHeight="1">
      <c r="A643" s="32">
        <v>1313</v>
      </c>
      <c r="B643" s="396"/>
      <c r="C643" s="247" t="str">
        <f>+VLOOKUP(A643,bd_lista!$A$3:$C$590,3,FALSE)</f>
        <v>Gobierno Autónomo Municipal de Colomi</v>
      </c>
      <c r="D643" s="394"/>
      <c r="E643" s="244" t="s">
        <v>1309</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5"/>
        <v>0</v>
      </c>
      <c r="S643" s="250">
        <f ca="1">+R642+R643</f>
        <v>0</v>
      </c>
      <c r="T643" s="243">
        <f ca="1">+S643</f>
        <v>0</v>
      </c>
      <c r="U643" s="242">
        <f t="shared" si="26"/>
        <v>2</v>
      </c>
      <c r="V643" s="343" t="str">
        <f>+VLOOKUP(A643,bd_lista!$A$3:$E$590,5,FALSE)</f>
        <v>Gobiernos Autonomos Municipales</v>
      </c>
      <c r="W643" s="391"/>
      <c r="X643" s="242">
        <f>+VLOOKUP(A643,[3]Sheet1!$A$13:$D$744,4,FALSE)</f>
        <v>0</v>
      </c>
      <c r="Y643" s="242" t="e">
        <f>+VLOOKUP(X643,bd_lista!$A$3:$C$590,3,FALSE)</f>
        <v>#N/A</v>
      </c>
      <c r="Z643" s="299"/>
      <c r="AA643" s="300"/>
    </row>
    <row r="644" spans="1:27" customFormat="1" ht="15" hidden="1" customHeight="1">
      <c r="A644" s="32">
        <v>1314</v>
      </c>
      <c r="B644" s="395">
        <f>+A644</f>
        <v>1314</v>
      </c>
      <c r="C644" s="247" t="str">
        <f>+VLOOKUP(A644,bd_lista!$A$3:$C$590,3,FALSE)</f>
        <v>Gobierno Autónomo Municipal de Villa Tunari</v>
      </c>
      <c r="D644" s="393" t="str">
        <f>+C644</f>
        <v>Gobierno Autónomo Municipal de Villa Tunari</v>
      </c>
      <c r="E644" s="242" t="s">
        <v>1308</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5"/>
        <v>0</v>
      </c>
      <c r="S644" s="250"/>
      <c r="T644" s="243">
        <f ca="1">+T645</f>
        <v>0</v>
      </c>
      <c r="U644" s="242">
        <f t="shared" si="26"/>
        <v>1</v>
      </c>
      <c r="V644" s="343" t="str">
        <f>+VLOOKUP(A644,bd_lista!$A$3:$E$590,5,FALSE)</f>
        <v>Gobiernos Autonomos Municipales</v>
      </c>
      <c r="W644" s="390" t="str">
        <f>+V644</f>
        <v>Gobiernos Autonomos Municipales</v>
      </c>
      <c r="X644" s="242">
        <f>+VLOOKUP(A644,[3]Sheet1!$A$13:$D$744,4,FALSE)</f>
        <v>0</v>
      </c>
      <c r="Y644" s="242" t="e">
        <f>+VLOOKUP(X644,bd_lista!$A$3:$C$590,3,FALSE)</f>
        <v>#N/A</v>
      </c>
      <c r="Z644" s="301">
        <f>+X644</f>
        <v>0</v>
      </c>
      <c r="AA644" s="302" t="e">
        <f>+Y644</f>
        <v>#N/A</v>
      </c>
    </row>
    <row r="645" spans="1:27" customFormat="1" ht="15" hidden="1" customHeight="1">
      <c r="A645" s="32">
        <v>1314</v>
      </c>
      <c r="B645" s="396"/>
      <c r="C645" s="247" t="str">
        <f>+VLOOKUP(A645,bd_lista!$A$3:$C$590,3,FALSE)</f>
        <v>Gobierno Autónomo Municipal de Villa Tunari</v>
      </c>
      <c r="D645" s="394"/>
      <c r="E645" s="244" t="s">
        <v>1309</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5"/>
        <v>0</v>
      </c>
      <c r="S645" s="250">
        <f ca="1">+R644+R645</f>
        <v>0</v>
      </c>
      <c r="T645" s="243">
        <f ca="1">+S645</f>
        <v>0</v>
      </c>
      <c r="U645" s="242">
        <f t="shared" si="26"/>
        <v>2</v>
      </c>
      <c r="V645" s="343" t="str">
        <f>+VLOOKUP(A645,bd_lista!$A$3:$E$590,5,FALSE)</f>
        <v>Gobiernos Autonomos Municipales</v>
      </c>
      <c r="W645" s="391"/>
      <c r="X645" s="242">
        <f>+VLOOKUP(A645,[3]Sheet1!$A$13:$D$744,4,FALSE)</f>
        <v>0</v>
      </c>
      <c r="Y645" s="242" t="e">
        <f>+VLOOKUP(X645,bd_lista!$A$3:$C$590,3,FALSE)</f>
        <v>#N/A</v>
      </c>
      <c r="Z645" s="299"/>
      <c r="AA645" s="300"/>
    </row>
    <row r="646" spans="1:27" customFormat="1" ht="15" hidden="1" customHeight="1">
      <c r="A646" s="32">
        <v>1315</v>
      </c>
      <c r="B646" s="395">
        <f>+A646</f>
        <v>1315</v>
      </c>
      <c r="C646" s="247" t="str">
        <f>+VLOOKUP(A646,bd_lista!$A$3:$C$590,3,FALSE)</f>
        <v>Gobierno Autónomo Municipal de Punata</v>
      </c>
      <c r="D646" s="393" t="str">
        <f>+C646</f>
        <v>Gobierno Autónomo Municipal de Punata</v>
      </c>
      <c r="E646" s="242" t="s">
        <v>1308</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ca="1" si="25"/>
        <v>0</v>
      </c>
      <c r="S646" s="250"/>
      <c r="T646" s="243">
        <f ca="1">+T647</f>
        <v>0</v>
      </c>
      <c r="U646" s="242">
        <f t="shared" si="26"/>
        <v>1</v>
      </c>
      <c r="V646" s="343" t="str">
        <f>+VLOOKUP(A646,bd_lista!$A$3:$E$590,5,FALSE)</f>
        <v>Gobiernos Autonomos Municipales</v>
      </c>
      <c r="W646" s="390" t="str">
        <f>+V646</f>
        <v>Gobiernos Autonomos Municipales</v>
      </c>
      <c r="X646" s="242">
        <f>+VLOOKUP(A646,[3]Sheet1!$A$13:$D$744,4,FALSE)</f>
        <v>0</v>
      </c>
      <c r="Y646" s="242" t="e">
        <f>+VLOOKUP(X646,bd_lista!$A$3:$C$590,3,FALSE)</f>
        <v>#N/A</v>
      </c>
      <c r="Z646" s="301">
        <f>+X646</f>
        <v>0</v>
      </c>
      <c r="AA646" s="302" t="e">
        <f>+Y646</f>
        <v>#N/A</v>
      </c>
    </row>
    <row r="647" spans="1:27" customFormat="1" ht="15" hidden="1" customHeight="1">
      <c r="A647" s="32">
        <v>1315</v>
      </c>
      <c r="B647" s="396"/>
      <c r="C647" s="247" t="str">
        <f>+VLOOKUP(A647,bd_lista!$A$3:$C$590,3,FALSE)</f>
        <v>Gobierno Autónomo Municipal de Punata</v>
      </c>
      <c r="D647" s="394"/>
      <c r="E647" s="244" t="s">
        <v>1309</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5"/>
        <v>0</v>
      </c>
      <c r="S647" s="250">
        <f ca="1">+R646+R647</f>
        <v>0</v>
      </c>
      <c r="T647" s="243">
        <f ca="1">+S647</f>
        <v>0</v>
      </c>
      <c r="U647" s="242">
        <f t="shared" si="26"/>
        <v>2</v>
      </c>
      <c r="V647" s="343" t="str">
        <f>+VLOOKUP(A647,bd_lista!$A$3:$E$590,5,FALSE)</f>
        <v>Gobiernos Autonomos Municipales</v>
      </c>
      <c r="W647" s="391"/>
      <c r="X647" s="242">
        <f>+VLOOKUP(A647,[3]Sheet1!$A$13:$D$744,4,FALSE)</f>
        <v>0</v>
      </c>
      <c r="Y647" s="242" t="e">
        <f>+VLOOKUP(X647,bd_lista!$A$3:$C$590,3,FALSE)</f>
        <v>#N/A</v>
      </c>
      <c r="Z647" s="299"/>
      <c r="AA647" s="300"/>
    </row>
    <row r="648" spans="1:27" customFormat="1" ht="27" hidden="1" customHeight="1">
      <c r="A648" s="32">
        <v>1316</v>
      </c>
      <c r="B648" s="395">
        <f>+A648</f>
        <v>1316</v>
      </c>
      <c r="C648" s="247" t="str">
        <f>+VLOOKUP(A648,bd_lista!$A$3:$C$590,3,FALSE)</f>
        <v>Gobierno Autónomo Municipal de Villa Rivero</v>
      </c>
      <c r="D648" s="393" t="str">
        <f>+C648</f>
        <v>Gobierno Autónomo Municipal de Villa Rivero</v>
      </c>
      <c r="E648" s="242" t="s">
        <v>1308</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5"/>
        <v>0</v>
      </c>
      <c r="S648" s="250"/>
      <c r="T648" s="243">
        <f ca="1">+T649</f>
        <v>0</v>
      </c>
      <c r="U648" s="242">
        <f t="shared" si="26"/>
        <v>1</v>
      </c>
      <c r="V648" s="343" t="str">
        <f>+VLOOKUP(A648,bd_lista!$A$3:$E$590,5,FALSE)</f>
        <v>Gobiernos Autonomos Municipales</v>
      </c>
      <c r="W648" s="390" t="str">
        <f>+V648</f>
        <v>Gobiernos Autonomos Municipales</v>
      </c>
      <c r="X648" s="242">
        <f>+VLOOKUP(A648,[3]Sheet1!$A$13:$D$744,4,FALSE)</f>
        <v>0</v>
      </c>
      <c r="Y648" s="242" t="e">
        <f>+VLOOKUP(X648,bd_lista!$A$3:$C$590,3,FALSE)</f>
        <v>#N/A</v>
      </c>
      <c r="Z648" s="301">
        <f>+X648</f>
        <v>0</v>
      </c>
      <c r="AA648" s="302" t="e">
        <f>+Y648</f>
        <v>#N/A</v>
      </c>
    </row>
    <row r="649" spans="1:27" customFormat="1" ht="27" hidden="1" customHeight="1">
      <c r="A649" s="32">
        <v>1316</v>
      </c>
      <c r="B649" s="396"/>
      <c r="C649" s="247" t="str">
        <f>+VLOOKUP(A649,bd_lista!$A$3:$C$590,3,FALSE)</f>
        <v>Gobierno Autónomo Municipal de Villa Rivero</v>
      </c>
      <c r="D649" s="394"/>
      <c r="E649" s="244" t="s">
        <v>1309</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5"/>
        <v>0</v>
      </c>
      <c r="S649" s="250">
        <f ca="1">+R648+R649</f>
        <v>0</v>
      </c>
      <c r="T649" s="243">
        <f ca="1">+S649</f>
        <v>0</v>
      </c>
      <c r="U649" s="242">
        <f t="shared" si="26"/>
        <v>2</v>
      </c>
      <c r="V649" s="343" t="str">
        <f>+VLOOKUP(A649,bd_lista!$A$3:$E$590,5,FALSE)</f>
        <v>Gobiernos Autonomos Municipales</v>
      </c>
      <c r="W649" s="391"/>
      <c r="X649" s="242">
        <f>+VLOOKUP(A649,[3]Sheet1!$A$13:$D$744,4,FALSE)</f>
        <v>0</v>
      </c>
      <c r="Y649" s="242" t="e">
        <f>+VLOOKUP(X649,bd_lista!$A$3:$C$590,3,FALSE)</f>
        <v>#N/A</v>
      </c>
      <c r="Z649" s="299"/>
      <c r="AA649" s="300"/>
    </row>
    <row r="650" spans="1:27" customFormat="1" ht="15" hidden="1" customHeight="1">
      <c r="A650" s="32">
        <v>1317</v>
      </c>
      <c r="B650" s="395">
        <f>+A650</f>
        <v>1317</v>
      </c>
      <c r="C650" s="247" t="str">
        <f>+VLOOKUP(A650,bd_lista!$A$3:$C$590,3,FALSE)</f>
        <v>Gobierno Autónomo Municipal de San Benito (Villa José Quintín Mendoza)</v>
      </c>
      <c r="D650" s="393" t="str">
        <f>+C650</f>
        <v>Gobierno Autónomo Municipal de San Benito (Villa José Quintín Mendoza)</v>
      </c>
      <c r="E650" s="242" t="s">
        <v>1308</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5"/>
        <v>0</v>
      </c>
      <c r="S650" s="250"/>
      <c r="T650" s="243">
        <f ca="1">+T651</f>
        <v>0</v>
      </c>
      <c r="U650" s="242">
        <f t="shared" si="26"/>
        <v>1</v>
      </c>
      <c r="V650" s="343" t="str">
        <f>+VLOOKUP(A650,bd_lista!$A$3:$E$590,5,FALSE)</f>
        <v>Gobiernos Autonomos Municipales</v>
      </c>
      <c r="W650" s="390" t="str">
        <f>+V650</f>
        <v>Gobiernos Autonomos Municipales</v>
      </c>
      <c r="X650" s="242">
        <f>+VLOOKUP(A650,[3]Sheet1!$A$13:$D$744,4,FALSE)</f>
        <v>0</v>
      </c>
      <c r="Y650" s="242" t="e">
        <f>+VLOOKUP(X650,bd_lista!$A$3:$C$590,3,FALSE)</f>
        <v>#N/A</v>
      </c>
      <c r="Z650" s="301">
        <f>+X650</f>
        <v>0</v>
      </c>
      <c r="AA650" s="302" t="e">
        <f>+Y650</f>
        <v>#N/A</v>
      </c>
    </row>
    <row r="651" spans="1:27" customFormat="1" ht="15" hidden="1" customHeight="1">
      <c r="A651" s="32">
        <v>1317</v>
      </c>
      <c r="B651" s="396"/>
      <c r="C651" s="247" t="str">
        <f>+VLOOKUP(A651,bd_lista!$A$3:$C$590,3,FALSE)</f>
        <v>Gobierno Autónomo Municipal de San Benito (Villa José Quintín Mendoza)</v>
      </c>
      <c r="D651" s="394"/>
      <c r="E651" s="244" t="s">
        <v>1309</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5"/>
        <v>0</v>
      </c>
      <c r="S651" s="250">
        <f ca="1">+R650+R651</f>
        <v>0</v>
      </c>
      <c r="T651" s="243">
        <f ca="1">+S651</f>
        <v>0</v>
      </c>
      <c r="U651" s="242">
        <f t="shared" si="26"/>
        <v>2</v>
      </c>
      <c r="V651" s="343" t="str">
        <f>+VLOOKUP(A651,bd_lista!$A$3:$E$590,5,FALSE)</f>
        <v>Gobiernos Autonomos Municipales</v>
      </c>
      <c r="W651" s="391"/>
      <c r="X651" s="242">
        <f>+VLOOKUP(A651,[3]Sheet1!$A$13:$D$744,4,FALSE)</f>
        <v>0</v>
      </c>
      <c r="Y651" s="242" t="e">
        <f>+VLOOKUP(X651,bd_lista!$A$3:$C$590,3,FALSE)</f>
        <v>#N/A</v>
      </c>
      <c r="Z651" s="299"/>
      <c r="AA651" s="300"/>
    </row>
    <row r="652" spans="1:27" customFormat="1" ht="15" hidden="1" customHeight="1">
      <c r="A652" s="32">
        <v>1318</v>
      </c>
      <c r="B652" s="395">
        <f>+A652</f>
        <v>1318</v>
      </c>
      <c r="C652" s="247" t="str">
        <f>+VLOOKUP(A652,bd_lista!$A$3:$C$590,3,FALSE)</f>
        <v>Gobierno Autónomo Municipal de Tacachi</v>
      </c>
      <c r="D652" s="393" t="str">
        <f>+C652</f>
        <v>Gobierno Autónomo Municipal de Tacachi</v>
      </c>
      <c r="E652" s="242" t="s">
        <v>1308</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5"/>
        <v>0</v>
      </c>
      <c r="S652" s="250"/>
      <c r="T652" s="243">
        <f ca="1">+T653</f>
        <v>0</v>
      </c>
      <c r="U652" s="242">
        <f t="shared" si="26"/>
        <v>1</v>
      </c>
      <c r="V652" s="343" t="str">
        <f>+VLOOKUP(A652,bd_lista!$A$3:$E$590,5,FALSE)</f>
        <v>Gobiernos Autonomos Municipales</v>
      </c>
      <c r="W652" s="390" t="str">
        <f>+V652</f>
        <v>Gobiernos Autonomos Municipales</v>
      </c>
      <c r="X652" s="242">
        <f>+VLOOKUP(A652,[3]Sheet1!$A$13:$D$744,4,FALSE)</f>
        <v>0</v>
      </c>
      <c r="Y652" s="242" t="e">
        <f>+VLOOKUP(X652,bd_lista!$A$3:$C$590,3,FALSE)</f>
        <v>#N/A</v>
      </c>
      <c r="Z652" s="301">
        <f>+X652</f>
        <v>0</v>
      </c>
      <c r="AA652" s="302" t="e">
        <f>+Y652</f>
        <v>#N/A</v>
      </c>
    </row>
    <row r="653" spans="1:27" customFormat="1" ht="15" hidden="1" customHeight="1">
      <c r="A653" s="32">
        <v>1318</v>
      </c>
      <c r="B653" s="396"/>
      <c r="C653" s="247" t="str">
        <f>+VLOOKUP(A653,bd_lista!$A$3:$C$590,3,FALSE)</f>
        <v>Gobierno Autónomo Municipal de Tacachi</v>
      </c>
      <c r="D653" s="394"/>
      <c r="E653" s="244" t="s">
        <v>1309</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5"/>
        <v>0</v>
      </c>
      <c r="S653" s="250">
        <f ca="1">+R652+R653</f>
        <v>0</v>
      </c>
      <c r="T653" s="243">
        <f ca="1">+S653</f>
        <v>0</v>
      </c>
      <c r="U653" s="242">
        <f t="shared" si="26"/>
        <v>2</v>
      </c>
      <c r="V653" s="343" t="str">
        <f>+VLOOKUP(A653,bd_lista!$A$3:$E$590,5,FALSE)</f>
        <v>Gobiernos Autonomos Municipales</v>
      </c>
      <c r="W653" s="391"/>
      <c r="X653" s="242">
        <f>+VLOOKUP(A653,[3]Sheet1!$A$13:$D$744,4,FALSE)</f>
        <v>0</v>
      </c>
      <c r="Y653" s="242" t="e">
        <f>+VLOOKUP(X653,bd_lista!$A$3:$C$590,3,FALSE)</f>
        <v>#N/A</v>
      </c>
      <c r="Z653" s="299"/>
      <c r="AA653" s="300"/>
    </row>
    <row r="654" spans="1:27" customFormat="1" ht="15" hidden="1" customHeight="1">
      <c r="A654" s="32">
        <v>1319</v>
      </c>
      <c r="B654" s="395">
        <f>+A654</f>
        <v>1319</v>
      </c>
      <c r="C654" s="247" t="str">
        <f>+VLOOKUP(A654,bd_lista!$A$3:$C$590,3,FALSE)</f>
        <v>Gobierno Autónomo Municipal Villa Gualberto Villarroel</v>
      </c>
      <c r="D654" s="393" t="str">
        <f>+C654</f>
        <v>Gobierno Autónomo Municipal Villa Gualberto Villarroel</v>
      </c>
      <c r="E654" s="242" t="s">
        <v>1308</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5"/>
        <v>0</v>
      </c>
      <c r="S654" s="250"/>
      <c r="T654" s="243">
        <f ca="1">+T655</f>
        <v>0</v>
      </c>
      <c r="U654" s="242">
        <f t="shared" si="26"/>
        <v>1</v>
      </c>
      <c r="V654" s="343" t="str">
        <f>+VLOOKUP(A654,bd_lista!$A$3:$E$590,5,FALSE)</f>
        <v>Gobiernos Autonomos Municipales</v>
      </c>
      <c r="W654" s="390" t="str">
        <f>+V654</f>
        <v>Gobiernos Autonomos Municipales</v>
      </c>
      <c r="X654" s="242">
        <f>+VLOOKUP(A654,[3]Sheet1!$A$13:$D$744,4,FALSE)</f>
        <v>0</v>
      </c>
      <c r="Y654" s="242" t="e">
        <f>+VLOOKUP(X654,bd_lista!$A$3:$C$590,3,FALSE)</f>
        <v>#N/A</v>
      </c>
      <c r="Z654" s="301">
        <f>+X654</f>
        <v>0</v>
      </c>
      <c r="AA654" s="302" t="e">
        <f>+Y654</f>
        <v>#N/A</v>
      </c>
    </row>
    <row r="655" spans="1:27" customFormat="1" ht="15" hidden="1" customHeight="1">
      <c r="A655" s="32">
        <v>1319</v>
      </c>
      <c r="B655" s="396"/>
      <c r="C655" s="247" t="str">
        <f>+VLOOKUP(A655,bd_lista!$A$3:$C$590,3,FALSE)</f>
        <v>Gobierno Autónomo Municipal Villa Gualberto Villarroel</v>
      </c>
      <c r="D655" s="394"/>
      <c r="E655" s="244" t="s">
        <v>1309</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5"/>
        <v>0</v>
      </c>
      <c r="S655" s="250">
        <f ca="1">+R654+R655</f>
        <v>0</v>
      </c>
      <c r="T655" s="243">
        <f ca="1">+S655</f>
        <v>0</v>
      </c>
      <c r="U655" s="242">
        <f t="shared" si="26"/>
        <v>2</v>
      </c>
      <c r="V655" s="343" t="str">
        <f>+VLOOKUP(A655,bd_lista!$A$3:$E$590,5,FALSE)</f>
        <v>Gobiernos Autonomos Municipales</v>
      </c>
      <c r="W655" s="391"/>
      <c r="X655" s="242">
        <f>+VLOOKUP(A655,[3]Sheet1!$A$13:$D$744,4,FALSE)</f>
        <v>0</v>
      </c>
      <c r="Y655" s="242" t="e">
        <f>+VLOOKUP(X655,bd_lista!$A$3:$C$590,3,FALSE)</f>
        <v>#N/A</v>
      </c>
      <c r="Z655" s="299"/>
      <c r="AA655" s="300"/>
    </row>
    <row r="656" spans="1:27" customFormat="1" ht="27" hidden="1" customHeight="1">
      <c r="A656" s="32">
        <v>1320</v>
      </c>
      <c r="B656" s="395">
        <f>+A656</f>
        <v>1320</v>
      </c>
      <c r="C656" s="247" t="str">
        <f>+VLOOKUP(A656,bd_lista!$A$3:$C$590,3,FALSE)</f>
        <v>Gobierno Autónomo Municipal de Tarata</v>
      </c>
      <c r="D656" s="393" t="str">
        <f>+C656</f>
        <v>Gobierno Autónomo Municipal de Tarata</v>
      </c>
      <c r="E656" s="242" t="s">
        <v>1308</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5"/>
        <v>0</v>
      </c>
      <c r="S656" s="250"/>
      <c r="T656" s="243">
        <f ca="1">+T657</f>
        <v>0</v>
      </c>
      <c r="U656" s="242">
        <f t="shared" si="26"/>
        <v>1</v>
      </c>
      <c r="V656" s="343" t="str">
        <f>+VLOOKUP(A656,bd_lista!$A$3:$E$590,5,FALSE)</f>
        <v>Gobiernos Autonomos Municipales</v>
      </c>
      <c r="W656" s="390" t="str">
        <f>+V656</f>
        <v>Gobiernos Autonomos Municipales</v>
      </c>
      <c r="X656" s="242">
        <f>+VLOOKUP(A656,[3]Sheet1!$A$13:$D$744,4,FALSE)</f>
        <v>0</v>
      </c>
      <c r="Y656" s="242" t="e">
        <f>+VLOOKUP(X656,bd_lista!$A$3:$C$590,3,FALSE)</f>
        <v>#N/A</v>
      </c>
      <c r="Z656" s="301">
        <f>+X656</f>
        <v>0</v>
      </c>
      <c r="AA656" s="302" t="e">
        <f>+Y656</f>
        <v>#N/A</v>
      </c>
    </row>
    <row r="657" spans="1:27" customFormat="1" ht="27" hidden="1" customHeight="1">
      <c r="A657" s="32">
        <v>1320</v>
      </c>
      <c r="B657" s="396"/>
      <c r="C657" s="247" t="str">
        <f>+VLOOKUP(A657,bd_lista!$A$3:$C$590,3,FALSE)</f>
        <v>Gobierno Autónomo Municipal de Tarata</v>
      </c>
      <c r="D657" s="394"/>
      <c r="E657" s="244" t="s">
        <v>1309</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5"/>
        <v>0</v>
      </c>
      <c r="S657" s="250">
        <f ca="1">+R656+R657</f>
        <v>0</v>
      </c>
      <c r="T657" s="243">
        <f ca="1">+S657</f>
        <v>0</v>
      </c>
      <c r="U657" s="242">
        <f t="shared" si="26"/>
        <v>2</v>
      </c>
      <c r="V657" s="343" t="str">
        <f>+VLOOKUP(A657,bd_lista!$A$3:$E$590,5,FALSE)</f>
        <v>Gobiernos Autonomos Municipales</v>
      </c>
      <c r="W657" s="391"/>
      <c r="X657" s="242">
        <f>+VLOOKUP(A657,[3]Sheet1!$A$13:$D$744,4,FALSE)</f>
        <v>0</v>
      </c>
      <c r="Y657" s="242" t="e">
        <f>+VLOOKUP(X657,bd_lista!$A$3:$C$590,3,FALSE)</f>
        <v>#N/A</v>
      </c>
      <c r="Z657" s="299"/>
      <c r="AA657" s="300"/>
    </row>
    <row r="658" spans="1:27" customFormat="1" ht="27" hidden="1" customHeight="1">
      <c r="A658" s="32">
        <v>1321</v>
      </c>
      <c r="B658" s="395">
        <f>+A658</f>
        <v>1321</v>
      </c>
      <c r="C658" s="247" t="str">
        <f>+VLOOKUP(A658,bd_lista!$A$3:$C$590,3,FALSE)</f>
        <v>Gobierno Autónomo Municipal de Anzaldo</v>
      </c>
      <c r="D658" s="393" t="str">
        <f>+C658</f>
        <v>Gobierno Autónomo Municipal de Anzaldo</v>
      </c>
      <c r="E658" s="242" t="s">
        <v>1308</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5"/>
        <v>0</v>
      </c>
      <c r="S658" s="250"/>
      <c r="T658" s="243">
        <f ca="1">+T659</f>
        <v>0</v>
      </c>
      <c r="U658" s="242">
        <f t="shared" si="26"/>
        <v>1</v>
      </c>
      <c r="V658" s="343" t="str">
        <f>+VLOOKUP(A658,bd_lista!$A$3:$E$590,5,FALSE)</f>
        <v>Gobiernos Autonomos Municipales</v>
      </c>
      <c r="W658" s="390" t="str">
        <f>+V658</f>
        <v>Gobiernos Autonomos Municipales</v>
      </c>
      <c r="X658" s="242">
        <f>+VLOOKUP(A658,[3]Sheet1!$A$13:$D$744,4,FALSE)</f>
        <v>0</v>
      </c>
      <c r="Y658" s="242" t="e">
        <f>+VLOOKUP(X658,bd_lista!$A$3:$C$590,3,FALSE)</f>
        <v>#N/A</v>
      </c>
      <c r="Z658" s="301">
        <f>+X658</f>
        <v>0</v>
      </c>
      <c r="AA658" s="302" t="e">
        <f>+Y658</f>
        <v>#N/A</v>
      </c>
    </row>
    <row r="659" spans="1:27" customFormat="1" ht="27" hidden="1" customHeight="1">
      <c r="A659" s="32">
        <v>1321</v>
      </c>
      <c r="B659" s="396"/>
      <c r="C659" s="247" t="str">
        <f>+VLOOKUP(A659,bd_lista!$A$3:$C$590,3,FALSE)</f>
        <v>Gobierno Autónomo Municipal de Anzaldo</v>
      </c>
      <c r="D659" s="394"/>
      <c r="E659" s="244" t="s">
        <v>1309</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5"/>
        <v>0</v>
      </c>
      <c r="S659" s="250">
        <f ca="1">+R658+R659</f>
        <v>0</v>
      </c>
      <c r="T659" s="243">
        <f ca="1">+S659</f>
        <v>0</v>
      </c>
      <c r="U659" s="242">
        <f t="shared" si="26"/>
        <v>2</v>
      </c>
      <c r="V659" s="343" t="str">
        <f>+VLOOKUP(A659,bd_lista!$A$3:$E$590,5,FALSE)</f>
        <v>Gobiernos Autonomos Municipales</v>
      </c>
      <c r="W659" s="391"/>
      <c r="X659" s="242">
        <f>+VLOOKUP(A659,[3]Sheet1!$A$13:$D$744,4,FALSE)</f>
        <v>0</v>
      </c>
      <c r="Y659" s="242" t="e">
        <f>+VLOOKUP(X659,bd_lista!$A$3:$C$590,3,FALSE)</f>
        <v>#N/A</v>
      </c>
      <c r="Z659" s="299"/>
      <c r="AA659" s="300"/>
    </row>
    <row r="660" spans="1:27" customFormat="1" ht="15" hidden="1" customHeight="1">
      <c r="A660" s="32">
        <v>1322</v>
      </c>
      <c r="B660" s="395">
        <f>+A660</f>
        <v>1322</v>
      </c>
      <c r="C660" s="247" t="str">
        <f>+VLOOKUP(A660,bd_lista!$A$3:$C$590,3,FALSE)</f>
        <v>Gobierno Autónomo Municipal de Arbieto</v>
      </c>
      <c r="D660" s="393" t="str">
        <f>+C660</f>
        <v>Gobierno Autónomo Municipal de Arbieto</v>
      </c>
      <c r="E660" s="242" t="s">
        <v>1308</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5"/>
        <v>0</v>
      </c>
      <c r="S660" s="250"/>
      <c r="T660" s="243">
        <f ca="1">+T661</f>
        <v>0</v>
      </c>
      <c r="U660" s="242">
        <f t="shared" si="26"/>
        <v>1</v>
      </c>
      <c r="V660" s="343" t="str">
        <f>+VLOOKUP(A660,bd_lista!$A$3:$E$590,5,FALSE)</f>
        <v>Gobiernos Autonomos Municipales</v>
      </c>
      <c r="W660" s="390" t="str">
        <f>+V660</f>
        <v>Gobiernos Autonomos Municipales</v>
      </c>
      <c r="X660" s="242">
        <f>+VLOOKUP(A660,[3]Sheet1!$A$13:$D$744,4,FALSE)</f>
        <v>0</v>
      </c>
      <c r="Y660" s="242" t="e">
        <f>+VLOOKUP(X660,bd_lista!$A$3:$C$590,3,FALSE)</f>
        <v>#N/A</v>
      </c>
      <c r="Z660" s="301">
        <f>+X660</f>
        <v>0</v>
      </c>
      <c r="AA660" s="302" t="e">
        <f>+Y660</f>
        <v>#N/A</v>
      </c>
    </row>
    <row r="661" spans="1:27" customFormat="1" ht="15" hidden="1" customHeight="1">
      <c r="A661" s="32">
        <v>1322</v>
      </c>
      <c r="B661" s="396"/>
      <c r="C661" s="247" t="str">
        <f>+VLOOKUP(A661,bd_lista!$A$3:$C$590,3,FALSE)</f>
        <v>Gobierno Autónomo Municipal de Arbieto</v>
      </c>
      <c r="D661" s="394"/>
      <c r="E661" s="244" t="s">
        <v>1309</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5"/>
        <v>0</v>
      </c>
      <c r="S661" s="250">
        <f ca="1">+R660+R661</f>
        <v>0</v>
      </c>
      <c r="T661" s="243">
        <f ca="1">+S661</f>
        <v>0</v>
      </c>
      <c r="U661" s="242">
        <f t="shared" si="26"/>
        <v>2</v>
      </c>
      <c r="V661" s="343" t="str">
        <f>+VLOOKUP(A661,bd_lista!$A$3:$E$590,5,FALSE)</f>
        <v>Gobiernos Autonomos Municipales</v>
      </c>
      <c r="W661" s="391"/>
      <c r="X661" s="242">
        <f>+VLOOKUP(A661,[3]Sheet1!$A$13:$D$744,4,FALSE)</f>
        <v>0</v>
      </c>
      <c r="Y661" s="242" t="e">
        <f>+VLOOKUP(X661,bd_lista!$A$3:$C$590,3,FALSE)</f>
        <v>#N/A</v>
      </c>
      <c r="Z661" s="299"/>
      <c r="AA661" s="300"/>
    </row>
    <row r="662" spans="1:27" customFormat="1" ht="15" hidden="1" customHeight="1">
      <c r="A662" s="32">
        <v>1323</v>
      </c>
      <c r="B662" s="395">
        <f>+A662</f>
        <v>1323</v>
      </c>
      <c r="C662" s="247" t="str">
        <f>+VLOOKUP(A662,bd_lista!$A$3:$C$590,3,FALSE)</f>
        <v>Gobierno Autónomo Municipal de Sacabamba</v>
      </c>
      <c r="D662" s="393" t="str">
        <f>+C662</f>
        <v>Gobierno Autónomo Municipal de Sacabamba</v>
      </c>
      <c r="E662" s="242" t="s">
        <v>1308</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5"/>
        <v>0</v>
      </c>
      <c r="S662" s="250"/>
      <c r="T662" s="243">
        <f ca="1">+T663</f>
        <v>0</v>
      </c>
      <c r="U662" s="242">
        <f t="shared" si="26"/>
        <v>1</v>
      </c>
      <c r="V662" s="343" t="str">
        <f>+VLOOKUP(A662,bd_lista!$A$3:$E$590,5,FALSE)</f>
        <v>Gobiernos Autonomos Municipales</v>
      </c>
      <c r="W662" s="390" t="str">
        <f>+V662</f>
        <v>Gobiernos Autonomos Municipales</v>
      </c>
      <c r="X662" s="242">
        <f>+VLOOKUP(A662,[3]Sheet1!$A$13:$D$744,4,FALSE)</f>
        <v>0</v>
      </c>
      <c r="Y662" s="242" t="e">
        <f>+VLOOKUP(X662,bd_lista!$A$3:$C$590,3,FALSE)</f>
        <v>#N/A</v>
      </c>
      <c r="Z662" s="301">
        <f>+X662</f>
        <v>0</v>
      </c>
      <c r="AA662" s="302" t="e">
        <f>+Y662</f>
        <v>#N/A</v>
      </c>
    </row>
    <row r="663" spans="1:27" customFormat="1" ht="15" hidden="1" customHeight="1">
      <c r="A663" s="32">
        <v>1323</v>
      </c>
      <c r="B663" s="396"/>
      <c r="C663" s="247" t="str">
        <f>+VLOOKUP(A663,bd_lista!$A$3:$C$590,3,FALSE)</f>
        <v>Gobierno Autónomo Municipal de Sacabamba</v>
      </c>
      <c r="D663" s="394"/>
      <c r="E663" s="244" t="s">
        <v>1309</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5"/>
        <v>0</v>
      </c>
      <c r="S663" s="250">
        <f ca="1">+R662+R663</f>
        <v>0</v>
      </c>
      <c r="T663" s="243">
        <f ca="1">+S663</f>
        <v>0</v>
      </c>
      <c r="U663" s="242">
        <f t="shared" si="26"/>
        <v>2</v>
      </c>
      <c r="V663" s="343" t="str">
        <f>+VLOOKUP(A663,bd_lista!$A$3:$E$590,5,FALSE)</f>
        <v>Gobiernos Autonomos Municipales</v>
      </c>
      <c r="W663" s="391"/>
      <c r="X663" s="242">
        <f>+VLOOKUP(A663,[3]Sheet1!$A$13:$D$744,4,FALSE)</f>
        <v>0</v>
      </c>
      <c r="Y663" s="242" t="e">
        <f>+VLOOKUP(X663,bd_lista!$A$3:$C$590,3,FALSE)</f>
        <v>#N/A</v>
      </c>
      <c r="Z663" s="299"/>
      <c r="AA663" s="300"/>
    </row>
    <row r="664" spans="1:27" customFormat="1" ht="27" hidden="1" customHeight="1">
      <c r="A664" s="32">
        <v>1324</v>
      </c>
      <c r="B664" s="395">
        <f>+A664</f>
        <v>1324</v>
      </c>
      <c r="C664" s="247" t="str">
        <f>+VLOOKUP(A664,bd_lista!$A$3:$C$590,3,FALSE)</f>
        <v>Gobierno Autónomo Municipal de Cliza</v>
      </c>
      <c r="D664" s="393" t="str">
        <f>+C664</f>
        <v>Gobierno Autónomo Municipal de Cliza</v>
      </c>
      <c r="E664" s="242" t="s">
        <v>1308</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5"/>
        <v>0</v>
      </c>
      <c r="S664" s="250"/>
      <c r="T664" s="243">
        <f ca="1">+T665</f>
        <v>0</v>
      </c>
      <c r="U664" s="242">
        <f t="shared" si="26"/>
        <v>1</v>
      </c>
      <c r="V664" s="343" t="str">
        <f>+VLOOKUP(A664,bd_lista!$A$3:$E$590,5,FALSE)</f>
        <v>Gobiernos Autonomos Municipales</v>
      </c>
      <c r="W664" s="390" t="str">
        <f>+V664</f>
        <v>Gobiernos Autonomos Municipales</v>
      </c>
      <c r="X664" s="242">
        <f>+VLOOKUP(A664,[3]Sheet1!$A$13:$D$744,4,FALSE)</f>
        <v>0</v>
      </c>
      <c r="Y664" s="242" t="e">
        <f>+VLOOKUP(X664,bd_lista!$A$3:$C$590,3,FALSE)</f>
        <v>#N/A</v>
      </c>
      <c r="Z664" s="301">
        <f>+X664</f>
        <v>0</v>
      </c>
      <c r="AA664" s="302" t="e">
        <f>+Y664</f>
        <v>#N/A</v>
      </c>
    </row>
    <row r="665" spans="1:27" customFormat="1" ht="27" hidden="1" customHeight="1">
      <c r="A665" s="32">
        <v>1324</v>
      </c>
      <c r="B665" s="396"/>
      <c r="C665" s="247" t="str">
        <f>+VLOOKUP(A665,bd_lista!$A$3:$C$590,3,FALSE)</f>
        <v>Gobierno Autónomo Municipal de Cliza</v>
      </c>
      <c r="D665" s="394"/>
      <c r="E665" s="244" t="s">
        <v>1309</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5"/>
        <v>0</v>
      </c>
      <c r="S665" s="250">
        <f ca="1">+R664+R665</f>
        <v>0</v>
      </c>
      <c r="T665" s="243">
        <f ca="1">+S665</f>
        <v>0</v>
      </c>
      <c r="U665" s="242">
        <f t="shared" si="26"/>
        <v>2</v>
      </c>
      <c r="V665" s="343" t="str">
        <f>+VLOOKUP(A665,bd_lista!$A$3:$E$590,5,FALSE)</f>
        <v>Gobiernos Autonomos Municipales</v>
      </c>
      <c r="W665" s="391"/>
      <c r="X665" s="242">
        <f>+VLOOKUP(A665,[3]Sheet1!$A$13:$D$744,4,FALSE)</f>
        <v>0</v>
      </c>
      <c r="Y665" s="242" t="e">
        <f>+VLOOKUP(X665,bd_lista!$A$3:$C$590,3,FALSE)</f>
        <v>#N/A</v>
      </c>
      <c r="Z665" s="299"/>
      <c r="AA665" s="300"/>
    </row>
    <row r="666" spans="1:27" customFormat="1" ht="15" hidden="1" customHeight="1">
      <c r="A666" s="32">
        <v>1325</v>
      </c>
      <c r="B666" s="395">
        <f>+A666</f>
        <v>1325</v>
      </c>
      <c r="C666" s="247" t="str">
        <f>+VLOOKUP(A666,bd_lista!$A$3:$C$590,3,FALSE)</f>
        <v>Gobierno Autónomo Municipal de Toco</v>
      </c>
      <c r="D666" s="393" t="str">
        <f>+C666</f>
        <v>Gobierno Autónomo Municipal de Toco</v>
      </c>
      <c r="E666" s="242" t="s">
        <v>1308</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5"/>
        <v>0</v>
      </c>
      <c r="S666" s="250"/>
      <c r="T666" s="243">
        <f ca="1">+T667</f>
        <v>0</v>
      </c>
      <c r="U666" s="242">
        <f t="shared" si="26"/>
        <v>1</v>
      </c>
      <c r="V666" s="343" t="str">
        <f>+VLOOKUP(A666,bd_lista!$A$3:$E$590,5,FALSE)</f>
        <v>Gobiernos Autonomos Municipales</v>
      </c>
      <c r="W666" s="390" t="str">
        <f>+V666</f>
        <v>Gobiernos Autonomos Municipales</v>
      </c>
      <c r="X666" s="242">
        <f>+VLOOKUP(A666,[3]Sheet1!$A$13:$D$744,4,FALSE)</f>
        <v>0</v>
      </c>
      <c r="Y666" s="242" t="e">
        <f>+VLOOKUP(X666,bd_lista!$A$3:$C$590,3,FALSE)</f>
        <v>#N/A</v>
      </c>
      <c r="Z666" s="301">
        <f>+X666</f>
        <v>0</v>
      </c>
      <c r="AA666" s="302" t="e">
        <f>+Y666</f>
        <v>#N/A</v>
      </c>
    </row>
    <row r="667" spans="1:27" customFormat="1" ht="15" hidden="1" customHeight="1">
      <c r="A667" s="32">
        <v>1325</v>
      </c>
      <c r="B667" s="396"/>
      <c r="C667" s="247" t="str">
        <f>+VLOOKUP(A667,bd_lista!$A$3:$C$590,3,FALSE)</f>
        <v>Gobierno Autónomo Municipal de Toco</v>
      </c>
      <c r="D667" s="394"/>
      <c r="E667" s="244" t="s">
        <v>1309</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5"/>
        <v>0</v>
      </c>
      <c r="S667" s="250">
        <f ca="1">+R666+R667</f>
        <v>0</v>
      </c>
      <c r="T667" s="243">
        <f ca="1">+S667</f>
        <v>0</v>
      </c>
      <c r="U667" s="242">
        <f t="shared" si="26"/>
        <v>2</v>
      </c>
      <c r="V667" s="343" t="str">
        <f>+VLOOKUP(A667,bd_lista!$A$3:$E$590,5,FALSE)</f>
        <v>Gobiernos Autonomos Municipales</v>
      </c>
      <c r="W667" s="391"/>
      <c r="X667" s="242">
        <f>+VLOOKUP(A667,[3]Sheet1!$A$13:$D$744,4,FALSE)</f>
        <v>0</v>
      </c>
      <c r="Y667" s="242" t="e">
        <f>+VLOOKUP(X667,bd_lista!$A$3:$C$590,3,FALSE)</f>
        <v>#N/A</v>
      </c>
      <c r="Z667" s="299"/>
      <c r="AA667" s="300"/>
    </row>
    <row r="668" spans="1:27" customFormat="1" ht="15" hidden="1" customHeight="1">
      <c r="A668" s="32">
        <v>1326</v>
      </c>
      <c r="B668" s="395">
        <f>+A668</f>
        <v>1326</v>
      </c>
      <c r="C668" s="247" t="str">
        <f>+VLOOKUP(A668,bd_lista!$A$3:$C$590,3,FALSE)</f>
        <v>Gobierno Autónomo Municipal de Tolata</v>
      </c>
      <c r="D668" s="393" t="str">
        <f>+C668</f>
        <v>Gobierno Autónomo Municipal de Tolata</v>
      </c>
      <c r="E668" s="242" t="s">
        <v>1308</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5"/>
        <v>0</v>
      </c>
      <c r="S668" s="250"/>
      <c r="T668" s="243">
        <f ca="1">+T669</f>
        <v>0</v>
      </c>
      <c r="U668" s="242">
        <f t="shared" si="26"/>
        <v>1</v>
      </c>
      <c r="V668" s="343" t="str">
        <f>+VLOOKUP(A668,bd_lista!$A$3:$E$590,5,FALSE)</f>
        <v>Gobiernos Autonomos Municipales</v>
      </c>
      <c r="W668" s="390" t="str">
        <f>+V668</f>
        <v>Gobiernos Autonomos Municipales</v>
      </c>
      <c r="X668" s="242">
        <f>+VLOOKUP(A668,[3]Sheet1!$A$13:$D$744,4,FALSE)</f>
        <v>0</v>
      </c>
      <c r="Y668" s="242" t="e">
        <f>+VLOOKUP(X668,bd_lista!$A$3:$C$590,3,FALSE)</f>
        <v>#N/A</v>
      </c>
      <c r="Z668" s="301">
        <f>+X668</f>
        <v>0</v>
      </c>
      <c r="AA668" s="302" t="e">
        <f>+Y668</f>
        <v>#N/A</v>
      </c>
    </row>
    <row r="669" spans="1:27" customFormat="1" ht="15" hidden="1" customHeight="1">
      <c r="A669" s="32">
        <v>1326</v>
      </c>
      <c r="B669" s="396"/>
      <c r="C669" s="247" t="str">
        <f>+VLOOKUP(A669,bd_lista!$A$3:$C$590,3,FALSE)</f>
        <v>Gobierno Autónomo Municipal de Tolata</v>
      </c>
      <c r="D669" s="394"/>
      <c r="E669" s="244" t="s">
        <v>1309</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5"/>
        <v>0</v>
      </c>
      <c r="S669" s="250">
        <f ca="1">+R668+R669</f>
        <v>0</v>
      </c>
      <c r="T669" s="243">
        <f ca="1">+S669</f>
        <v>0</v>
      </c>
      <c r="U669" s="242">
        <f t="shared" si="26"/>
        <v>2</v>
      </c>
      <c r="V669" s="343" t="str">
        <f>+VLOOKUP(A669,bd_lista!$A$3:$E$590,5,FALSE)</f>
        <v>Gobiernos Autonomos Municipales</v>
      </c>
      <c r="W669" s="391"/>
      <c r="X669" s="242">
        <f>+VLOOKUP(A669,[3]Sheet1!$A$13:$D$744,4,FALSE)</f>
        <v>0</v>
      </c>
      <c r="Y669" s="242" t="e">
        <f>+VLOOKUP(X669,bd_lista!$A$3:$C$590,3,FALSE)</f>
        <v>#N/A</v>
      </c>
      <c r="Z669" s="299"/>
      <c r="AA669" s="300"/>
    </row>
    <row r="670" spans="1:27" customFormat="1" ht="15" hidden="1" customHeight="1">
      <c r="A670" s="32">
        <v>1327</v>
      </c>
      <c r="B670" s="395">
        <f>+A670</f>
        <v>1327</v>
      </c>
      <c r="C670" s="247" t="str">
        <f>+VLOOKUP(A670,bd_lista!$A$3:$C$590,3,FALSE)</f>
        <v>Gobierno Autónomo Municipal de Capinota</v>
      </c>
      <c r="D670" s="393" t="str">
        <f>+C670</f>
        <v>Gobierno Autónomo Municipal de Capinota</v>
      </c>
      <c r="E670" s="242" t="s">
        <v>1308</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ref="R670:R733" ca="1" si="27">+SUM(F670:Q670)</f>
        <v>0</v>
      </c>
      <c r="S670" s="250"/>
      <c r="T670" s="243">
        <f ca="1">+T671</f>
        <v>0</v>
      </c>
      <c r="U670" s="242">
        <f t="shared" ref="U670:U733" si="28">+IF(E670="Débitos",1,2)</f>
        <v>1</v>
      </c>
      <c r="V670" s="343" t="str">
        <f>+VLOOKUP(A670,bd_lista!$A$3:$E$590,5,FALSE)</f>
        <v>Gobiernos Autonomos Municipales</v>
      </c>
      <c r="W670" s="390" t="str">
        <f>+V670</f>
        <v>Gobiernos Autonomos Municipales</v>
      </c>
      <c r="X670" s="242">
        <f>+VLOOKUP(A670,[3]Sheet1!$A$13:$D$744,4,FALSE)</f>
        <v>0</v>
      </c>
      <c r="Y670" s="242" t="e">
        <f>+VLOOKUP(X670,bd_lista!$A$3:$C$590,3,FALSE)</f>
        <v>#N/A</v>
      </c>
      <c r="Z670" s="301">
        <f>+X670</f>
        <v>0</v>
      </c>
      <c r="AA670" s="302" t="e">
        <f>+Y670</f>
        <v>#N/A</v>
      </c>
    </row>
    <row r="671" spans="1:27" customFormat="1" ht="15" hidden="1" customHeight="1">
      <c r="A671" s="32">
        <v>1327</v>
      </c>
      <c r="B671" s="396"/>
      <c r="C671" s="247" t="str">
        <f>+VLOOKUP(A671,bd_lista!$A$3:$C$590,3,FALSE)</f>
        <v>Gobierno Autónomo Municipal de Capinota</v>
      </c>
      <c r="D671" s="394"/>
      <c r="E671" s="244" t="s">
        <v>1309</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7"/>
        <v>0</v>
      </c>
      <c r="S671" s="250">
        <f ca="1">+R670+R671</f>
        <v>0</v>
      </c>
      <c r="T671" s="243">
        <f ca="1">+S671</f>
        <v>0</v>
      </c>
      <c r="U671" s="242">
        <f t="shared" si="28"/>
        <v>2</v>
      </c>
      <c r="V671" s="343" t="str">
        <f>+VLOOKUP(A671,bd_lista!$A$3:$E$590,5,FALSE)</f>
        <v>Gobiernos Autonomos Municipales</v>
      </c>
      <c r="W671" s="391"/>
      <c r="X671" s="242">
        <f>+VLOOKUP(A671,[3]Sheet1!$A$13:$D$744,4,FALSE)</f>
        <v>0</v>
      </c>
      <c r="Y671" s="242" t="e">
        <f>+VLOOKUP(X671,bd_lista!$A$3:$C$590,3,FALSE)</f>
        <v>#N/A</v>
      </c>
      <c r="Z671" s="299"/>
      <c r="AA671" s="300"/>
    </row>
    <row r="672" spans="1:27" customFormat="1" ht="15" hidden="1" customHeight="1">
      <c r="A672" s="32">
        <v>1328</v>
      </c>
      <c r="B672" s="395">
        <f>+A672</f>
        <v>1328</v>
      </c>
      <c r="C672" s="247" t="str">
        <f>+VLOOKUP(A672,bd_lista!$A$3:$C$590,3,FALSE)</f>
        <v>Gobierno Autónomo Municipal de Santivañez</v>
      </c>
      <c r="D672" s="393" t="str">
        <f>+C672</f>
        <v>Gobierno Autónomo Municipal de Santivañez</v>
      </c>
      <c r="E672" s="242" t="s">
        <v>1308</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7"/>
        <v>0</v>
      </c>
      <c r="S672" s="250"/>
      <c r="T672" s="243">
        <f ca="1">+T673</f>
        <v>0</v>
      </c>
      <c r="U672" s="242">
        <f t="shared" si="28"/>
        <v>1</v>
      </c>
      <c r="V672" s="343" t="str">
        <f>+VLOOKUP(A672,bd_lista!$A$3:$E$590,5,FALSE)</f>
        <v>Gobiernos Autonomos Municipales</v>
      </c>
      <c r="W672" s="390" t="str">
        <f>+V672</f>
        <v>Gobiernos Autonomos Municipales</v>
      </c>
      <c r="X672" s="242">
        <f>+VLOOKUP(A672,[3]Sheet1!$A$13:$D$744,4,FALSE)</f>
        <v>0</v>
      </c>
      <c r="Y672" s="242" t="e">
        <f>+VLOOKUP(X672,bd_lista!$A$3:$C$590,3,FALSE)</f>
        <v>#N/A</v>
      </c>
      <c r="Z672" s="301">
        <f>+X672</f>
        <v>0</v>
      </c>
      <c r="AA672" s="302" t="e">
        <f>+Y672</f>
        <v>#N/A</v>
      </c>
    </row>
    <row r="673" spans="1:27" customFormat="1" ht="15" hidden="1" customHeight="1">
      <c r="A673" s="32">
        <v>1328</v>
      </c>
      <c r="B673" s="396"/>
      <c r="C673" s="247" t="str">
        <f>+VLOOKUP(A673,bd_lista!$A$3:$C$590,3,FALSE)</f>
        <v>Gobierno Autónomo Municipal de Santivañez</v>
      </c>
      <c r="D673" s="394"/>
      <c r="E673" s="244" t="s">
        <v>1309</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7"/>
        <v>0</v>
      </c>
      <c r="S673" s="250">
        <f ca="1">+R672+R673</f>
        <v>0</v>
      </c>
      <c r="T673" s="243">
        <f ca="1">+S673</f>
        <v>0</v>
      </c>
      <c r="U673" s="242">
        <f t="shared" si="28"/>
        <v>2</v>
      </c>
      <c r="V673" s="343" t="str">
        <f>+VLOOKUP(A673,bd_lista!$A$3:$E$590,5,FALSE)</f>
        <v>Gobiernos Autonomos Municipales</v>
      </c>
      <c r="W673" s="391"/>
      <c r="X673" s="242">
        <f>+VLOOKUP(A673,[3]Sheet1!$A$13:$D$744,4,FALSE)</f>
        <v>0</v>
      </c>
      <c r="Y673" s="242" t="e">
        <f>+VLOOKUP(X673,bd_lista!$A$3:$C$590,3,FALSE)</f>
        <v>#N/A</v>
      </c>
      <c r="Z673" s="299"/>
      <c r="AA673" s="300"/>
    </row>
    <row r="674" spans="1:27" customFormat="1" ht="15" hidden="1" customHeight="1">
      <c r="A674" s="32">
        <v>1329</v>
      </c>
      <c r="B674" s="395">
        <f>+A674</f>
        <v>1329</v>
      </c>
      <c r="C674" s="247" t="str">
        <f>+VLOOKUP(A674,bd_lista!$A$3:$C$590,3,FALSE)</f>
        <v>Gobierno Autónomo Municipal de Sicaya</v>
      </c>
      <c r="D674" s="393" t="str">
        <f>+C674</f>
        <v>Gobierno Autónomo Municipal de Sicaya</v>
      </c>
      <c r="E674" s="242" t="s">
        <v>1308</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7"/>
        <v>0</v>
      </c>
      <c r="S674" s="250"/>
      <c r="T674" s="243">
        <f ca="1">+T675</f>
        <v>0</v>
      </c>
      <c r="U674" s="242">
        <f t="shared" si="28"/>
        <v>1</v>
      </c>
      <c r="V674" s="343" t="str">
        <f>+VLOOKUP(A674,bd_lista!$A$3:$E$590,5,FALSE)</f>
        <v>Gobiernos Autonomos Municipales</v>
      </c>
      <c r="W674" s="390" t="str">
        <f>+V674</f>
        <v>Gobiernos Autonomos Municipales</v>
      </c>
      <c r="X674" s="242">
        <f>+VLOOKUP(A674,[3]Sheet1!$A$13:$D$744,4,FALSE)</f>
        <v>0</v>
      </c>
      <c r="Y674" s="242" t="e">
        <f>+VLOOKUP(X674,bd_lista!$A$3:$C$590,3,FALSE)</f>
        <v>#N/A</v>
      </c>
      <c r="Z674" s="301">
        <f>+X674</f>
        <v>0</v>
      </c>
      <c r="AA674" s="302" t="e">
        <f>+Y674</f>
        <v>#N/A</v>
      </c>
    </row>
    <row r="675" spans="1:27" customFormat="1" ht="15" hidden="1" customHeight="1">
      <c r="A675" s="32">
        <v>1329</v>
      </c>
      <c r="B675" s="396"/>
      <c r="C675" s="247" t="str">
        <f>+VLOOKUP(A675,bd_lista!$A$3:$C$590,3,FALSE)</f>
        <v>Gobierno Autónomo Municipal de Sicaya</v>
      </c>
      <c r="D675" s="394"/>
      <c r="E675" s="244" t="s">
        <v>1309</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7"/>
        <v>0</v>
      </c>
      <c r="S675" s="250">
        <f ca="1">+R674+R675</f>
        <v>0</v>
      </c>
      <c r="T675" s="243">
        <f ca="1">+S675</f>
        <v>0</v>
      </c>
      <c r="U675" s="242">
        <f t="shared" si="28"/>
        <v>2</v>
      </c>
      <c r="V675" s="343" t="str">
        <f>+VLOOKUP(A675,bd_lista!$A$3:$E$590,5,FALSE)</f>
        <v>Gobiernos Autonomos Municipales</v>
      </c>
      <c r="W675" s="391"/>
      <c r="X675" s="242">
        <f>+VLOOKUP(A675,[3]Sheet1!$A$13:$D$744,4,FALSE)</f>
        <v>0</v>
      </c>
      <c r="Y675" s="242" t="e">
        <f>+VLOOKUP(X675,bd_lista!$A$3:$C$590,3,FALSE)</f>
        <v>#N/A</v>
      </c>
      <c r="Z675" s="299"/>
      <c r="AA675" s="300"/>
    </row>
    <row r="676" spans="1:27" customFormat="1" ht="15" hidden="1" customHeight="1">
      <c r="A676" s="32">
        <v>1330</v>
      </c>
      <c r="B676" s="395">
        <f>+A676</f>
        <v>1330</v>
      </c>
      <c r="C676" s="247" t="str">
        <f>+VLOOKUP(A676,bd_lista!$A$3:$C$590,3,FALSE)</f>
        <v>Gobierno Autónomo Municipal de Tapacari</v>
      </c>
      <c r="D676" s="393" t="str">
        <f>+C676</f>
        <v>Gobierno Autónomo Municipal de Tapacari</v>
      </c>
      <c r="E676" s="242" t="s">
        <v>1308</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7"/>
        <v>0</v>
      </c>
      <c r="S676" s="250"/>
      <c r="T676" s="243">
        <f ca="1">+T677</f>
        <v>0</v>
      </c>
      <c r="U676" s="242">
        <f t="shared" si="28"/>
        <v>1</v>
      </c>
      <c r="V676" s="343" t="str">
        <f>+VLOOKUP(A676,bd_lista!$A$3:$E$590,5,FALSE)</f>
        <v>Gobiernos Autonomos Municipales</v>
      </c>
      <c r="W676" s="390" t="str">
        <f>+V676</f>
        <v>Gobiernos Autonomos Municipales</v>
      </c>
      <c r="X676" s="242">
        <f>+VLOOKUP(A676,[3]Sheet1!$A$13:$D$744,4,FALSE)</f>
        <v>0</v>
      </c>
      <c r="Y676" s="242" t="e">
        <f>+VLOOKUP(X676,bd_lista!$A$3:$C$590,3,FALSE)</f>
        <v>#N/A</v>
      </c>
      <c r="Z676" s="301">
        <f>+X676</f>
        <v>0</v>
      </c>
      <c r="AA676" s="302" t="e">
        <f>+Y676</f>
        <v>#N/A</v>
      </c>
    </row>
    <row r="677" spans="1:27" customFormat="1" ht="15" hidden="1" customHeight="1">
      <c r="A677" s="32">
        <v>1330</v>
      </c>
      <c r="B677" s="396"/>
      <c r="C677" s="247" t="str">
        <f>+VLOOKUP(A677,bd_lista!$A$3:$C$590,3,FALSE)</f>
        <v>Gobierno Autónomo Municipal de Tapacari</v>
      </c>
      <c r="D677" s="394"/>
      <c r="E677" s="244" t="s">
        <v>1309</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7"/>
        <v>0</v>
      </c>
      <c r="S677" s="250">
        <f ca="1">+R676+R677</f>
        <v>0</v>
      </c>
      <c r="T677" s="243">
        <f ca="1">+S677</f>
        <v>0</v>
      </c>
      <c r="U677" s="242">
        <f t="shared" si="28"/>
        <v>2</v>
      </c>
      <c r="V677" s="343" t="str">
        <f>+VLOOKUP(A677,bd_lista!$A$3:$E$590,5,FALSE)</f>
        <v>Gobiernos Autonomos Municipales</v>
      </c>
      <c r="W677" s="391"/>
      <c r="X677" s="242">
        <f>+VLOOKUP(A677,[3]Sheet1!$A$13:$D$744,4,FALSE)</f>
        <v>0</v>
      </c>
      <c r="Y677" s="242" t="e">
        <f>+VLOOKUP(X677,bd_lista!$A$3:$C$590,3,FALSE)</f>
        <v>#N/A</v>
      </c>
      <c r="Z677" s="299"/>
      <c r="AA677" s="300"/>
    </row>
    <row r="678" spans="1:27" customFormat="1" ht="15" hidden="1" customHeight="1">
      <c r="A678" s="32">
        <v>1331</v>
      </c>
      <c r="B678" s="395">
        <f>+A678</f>
        <v>1331</v>
      </c>
      <c r="C678" s="247" t="str">
        <f>+VLOOKUP(A678,bd_lista!$A$3:$C$590,3,FALSE)</f>
        <v>Gobierno Autónomo Municipal de Totora</v>
      </c>
      <c r="D678" s="393" t="str">
        <f>+C678</f>
        <v>Gobierno Autónomo Municipal de Totora</v>
      </c>
      <c r="E678" s="242" t="s">
        <v>1308</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7"/>
        <v>0</v>
      </c>
      <c r="S678" s="250"/>
      <c r="T678" s="243">
        <f ca="1">+T679</f>
        <v>0</v>
      </c>
      <c r="U678" s="242">
        <f t="shared" si="28"/>
        <v>1</v>
      </c>
      <c r="V678" s="343" t="str">
        <f>+VLOOKUP(A678,bd_lista!$A$3:$E$590,5,FALSE)</f>
        <v>Gobiernos Autonomos Municipales</v>
      </c>
      <c r="W678" s="390" t="str">
        <f>+V678</f>
        <v>Gobiernos Autonomos Municipales</v>
      </c>
      <c r="X678" s="242">
        <f>+VLOOKUP(A678,[3]Sheet1!$A$13:$D$744,4,FALSE)</f>
        <v>0</v>
      </c>
      <c r="Y678" s="242" t="e">
        <f>+VLOOKUP(X678,bd_lista!$A$3:$C$590,3,FALSE)</f>
        <v>#N/A</v>
      </c>
      <c r="Z678" s="301">
        <f>+X678</f>
        <v>0</v>
      </c>
      <c r="AA678" s="302" t="e">
        <f>+Y678</f>
        <v>#N/A</v>
      </c>
    </row>
    <row r="679" spans="1:27" customFormat="1" ht="15" hidden="1" customHeight="1">
      <c r="A679" s="32">
        <v>1331</v>
      </c>
      <c r="B679" s="396"/>
      <c r="C679" s="247" t="str">
        <f>+VLOOKUP(A679,bd_lista!$A$3:$C$590,3,FALSE)</f>
        <v>Gobierno Autónomo Municipal de Totora</v>
      </c>
      <c r="D679" s="394"/>
      <c r="E679" s="244" t="s">
        <v>1309</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7"/>
        <v>0</v>
      </c>
      <c r="S679" s="250">
        <f ca="1">+R678+R679</f>
        <v>0</v>
      </c>
      <c r="T679" s="243">
        <f ca="1">+S679</f>
        <v>0</v>
      </c>
      <c r="U679" s="242">
        <f t="shared" si="28"/>
        <v>2</v>
      </c>
      <c r="V679" s="343" t="str">
        <f>+VLOOKUP(A679,bd_lista!$A$3:$E$590,5,FALSE)</f>
        <v>Gobiernos Autonomos Municipales</v>
      </c>
      <c r="W679" s="391"/>
      <c r="X679" s="242">
        <f>+VLOOKUP(A679,[3]Sheet1!$A$13:$D$744,4,FALSE)</f>
        <v>0</v>
      </c>
      <c r="Y679" s="242" t="e">
        <f>+VLOOKUP(X679,bd_lista!$A$3:$C$590,3,FALSE)</f>
        <v>#N/A</v>
      </c>
      <c r="Z679" s="299"/>
      <c r="AA679" s="300"/>
    </row>
    <row r="680" spans="1:27" customFormat="1" ht="15" hidden="1" customHeight="1">
      <c r="A680" s="32">
        <v>1332</v>
      </c>
      <c r="B680" s="395">
        <f>+A680</f>
        <v>1332</v>
      </c>
      <c r="C680" s="247" t="str">
        <f>+VLOOKUP(A680,bd_lista!$A$3:$C$590,3,FALSE)</f>
        <v>Gobierno Autónomo Municipal de Pojo</v>
      </c>
      <c r="D680" s="393" t="str">
        <f>+C680</f>
        <v>Gobierno Autónomo Municipal de Pojo</v>
      </c>
      <c r="E680" s="242" t="s">
        <v>1308</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781.55</v>
      </c>
      <c r="R680" s="243">
        <f t="shared" ca="1" si="27"/>
        <v>781.55</v>
      </c>
      <c r="S680" s="250"/>
      <c r="T680" s="243">
        <f ca="1">+T681</f>
        <v>781.55</v>
      </c>
      <c r="U680" s="242">
        <f t="shared" si="28"/>
        <v>1</v>
      </c>
      <c r="V680" s="343" t="str">
        <f>+VLOOKUP(A680,bd_lista!$A$3:$E$590,5,FALSE)</f>
        <v>Gobiernos Autonomos Municipales</v>
      </c>
      <c r="W680" s="390" t="str">
        <f>+V680</f>
        <v>Gobiernos Autonomos Municipales</v>
      </c>
      <c r="X680" s="242">
        <f>+VLOOKUP(A680,[3]Sheet1!$A$13:$D$744,4,FALSE)</f>
        <v>0</v>
      </c>
      <c r="Y680" s="242" t="e">
        <f>+VLOOKUP(X680,bd_lista!$A$3:$C$590,3,FALSE)</f>
        <v>#N/A</v>
      </c>
      <c r="Z680" s="301">
        <f>+X680</f>
        <v>0</v>
      </c>
      <c r="AA680" s="302" t="e">
        <f>+Y680</f>
        <v>#N/A</v>
      </c>
    </row>
    <row r="681" spans="1:27" customFormat="1" ht="15" hidden="1" customHeight="1">
      <c r="A681" s="32">
        <v>1332</v>
      </c>
      <c r="B681" s="396"/>
      <c r="C681" s="247" t="str">
        <f>+VLOOKUP(A681,bd_lista!$A$3:$C$590,3,FALSE)</f>
        <v>Gobierno Autónomo Municipal de Pojo</v>
      </c>
      <c r="D681" s="394"/>
      <c r="E681" s="244" t="s">
        <v>1309</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7"/>
        <v>0</v>
      </c>
      <c r="S681" s="250">
        <f ca="1">+R680+R681</f>
        <v>781.55</v>
      </c>
      <c r="T681" s="243">
        <f ca="1">+S681</f>
        <v>781.55</v>
      </c>
      <c r="U681" s="242">
        <f t="shared" si="28"/>
        <v>2</v>
      </c>
      <c r="V681" s="343" t="str">
        <f>+VLOOKUP(A681,bd_lista!$A$3:$E$590,5,FALSE)</f>
        <v>Gobiernos Autonomos Municipales</v>
      </c>
      <c r="W681" s="391"/>
      <c r="X681" s="242">
        <f>+VLOOKUP(A681,[3]Sheet1!$A$13:$D$744,4,FALSE)</f>
        <v>0</v>
      </c>
      <c r="Y681" s="242" t="e">
        <f>+VLOOKUP(X681,bd_lista!$A$3:$C$590,3,FALSE)</f>
        <v>#N/A</v>
      </c>
      <c r="Z681" s="299"/>
      <c r="AA681" s="300"/>
    </row>
    <row r="682" spans="1:27" customFormat="1" ht="15" hidden="1" customHeight="1">
      <c r="A682" s="251">
        <v>1333</v>
      </c>
      <c r="B682" s="395">
        <f>+A682</f>
        <v>1333</v>
      </c>
      <c r="C682" s="247" t="str">
        <f>+VLOOKUP(A682,bd_lista!$A$3:$C$590,3,FALSE)</f>
        <v>Gobierno Autónomo Municipal de Pocona</v>
      </c>
      <c r="D682" s="393" t="str">
        <f>+C682</f>
        <v>Gobierno Autónomo Municipal de Pocona</v>
      </c>
      <c r="E682" s="242" t="s">
        <v>1308</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7"/>
        <v>0</v>
      </c>
      <c r="S682" s="250"/>
      <c r="T682" s="243">
        <f ca="1">+T683</f>
        <v>0</v>
      </c>
      <c r="U682" s="242">
        <f t="shared" si="28"/>
        <v>1</v>
      </c>
      <c r="V682" s="343" t="str">
        <f>+VLOOKUP(A682,bd_lista!$A$3:$E$590,5,FALSE)</f>
        <v>Gobiernos Autonomos Municipales</v>
      </c>
      <c r="W682" s="390" t="str">
        <f>+V682</f>
        <v>Gobiernos Autonomos Municipales</v>
      </c>
      <c r="X682" s="242">
        <f>+VLOOKUP(A682,[3]Sheet1!$A$13:$D$744,4,FALSE)</f>
        <v>0</v>
      </c>
      <c r="Y682" s="242" t="e">
        <f>+VLOOKUP(X682,bd_lista!$A$3:$C$590,3,FALSE)</f>
        <v>#N/A</v>
      </c>
      <c r="Z682" s="301">
        <f>+X682</f>
        <v>0</v>
      </c>
      <c r="AA682" s="302" t="e">
        <f>+Y682</f>
        <v>#N/A</v>
      </c>
    </row>
    <row r="683" spans="1:27" customFormat="1" ht="15" hidden="1" customHeight="1">
      <c r="A683" s="252">
        <v>1333</v>
      </c>
      <c r="B683" s="396"/>
      <c r="C683" s="247" t="str">
        <f>+VLOOKUP(A683,bd_lista!$A$3:$C$590,3,FALSE)</f>
        <v>Gobierno Autónomo Municipal de Pocona</v>
      </c>
      <c r="D683" s="394"/>
      <c r="E683" s="244" t="s">
        <v>1309</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7"/>
        <v>0</v>
      </c>
      <c r="S683" s="250">
        <f ca="1">+R682+R683</f>
        <v>0</v>
      </c>
      <c r="T683" s="243">
        <f ca="1">+S683</f>
        <v>0</v>
      </c>
      <c r="U683" s="242">
        <f t="shared" si="28"/>
        <v>2</v>
      </c>
      <c r="V683" s="343" t="str">
        <f>+VLOOKUP(A683,bd_lista!$A$3:$E$590,5,FALSE)</f>
        <v>Gobiernos Autonomos Municipales</v>
      </c>
      <c r="W683" s="391"/>
      <c r="X683" s="242">
        <f>+VLOOKUP(A683,[3]Sheet1!$A$13:$D$744,4,FALSE)</f>
        <v>0</v>
      </c>
      <c r="Y683" s="242" t="e">
        <f>+VLOOKUP(X683,bd_lista!$A$3:$C$590,3,FALSE)</f>
        <v>#N/A</v>
      </c>
      <c r="Z683" s="299"/>
      <c r="AA683" s="300"/>
    </row>
    <row r="684" spans="1:27" customFormat="1" ht="15" hidden="1" customHeight="1">
      <c r="A684" s="32">
        <v>1334</v>
      </c>
      <c r="B684" s="395">
        <f>+A684</f>
        <v>1334</v>
      </c>
      <c r="C684" s="247" t="str">
        <f>+VLOOKUP(A684,bd_lista!$A$3:$C$590,3,FALSE)</f>
        <v>Gobierno Autónomo Municipal de Chimoré</v>
      </c>
      <c r="D684" s="393" t="str">
        <f>+C684</f>
        <v>Gobierno Autónomo Municipal de Chimoré</v>
      </c>
      <c r="E684" s="242" t="s">
        <v>1308</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7"/>
        <v>0</v>
      </c>
      <c r="S684" s="250"/>
      <c r="T684" s="243">
        <f ca="1">+T685</f>
        <v>0</v>
      </c>
      <c r="U684" s="242">
        <f t="shared" si="28"/>
        <v>1</v>
      </c>
      <c r="V684" s="343" t="str">
        <f>+VLOOKUP(A684,bd_lista!$A$3:$E$590,5,FALSE)</f>
        <v>Gobiernos Autonomos Municipales</v>
      </c>
      <c r="W684" s="390" t="str">
        <f>+V684</f>
        <v>Gobiernos Autonomos Municipales</v>
      </c>
      <c r="X684" s="242">
        <f>+VLOOKUP(A684,[3]Sheet1!$A$13:$D$744,4,FALSE)</f>
        <v>0</v>
      </c>
      <c r="Y684" s="242" t="e">
        <f>+VLOOKUP(X684,bd_lista!$A$3:$C$590,3,FALSE)</f>
        <v>#N/A</v>
      </c>
      <c r="Z684" s="301">
        <f>+X684</f>
        <v>0</v>
      </c>
      <c r="AA684" s="302" t="e">
        <f>+Y684</f>
        <v>#N/A</v>
      </c>
    </row>
    <row r="685" spans="1:27" customFormat="1" ht="15" hidden="1" customHeight="1">
      <c r="A685" s="32">
        <v>1334</v>
      </c>
      <c r="B685" s="396"/>
      <c r="C685" s="247" t="str">
        <f>+VLOOKUP(A685,bd_lista!$A$3:$C$590,3,FALSE)</f>
        <v>Gobierno Autónomo Municipal de Chimoré</v>
      </c>
      <c r="D685" s="394"/>
      <c r="E685" s="244" t="s">
        <v>1309</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7"/>
        <v>0</v>
      </c>
      <c r="S685" s="250">
        <f ca="1">+R684+R685</f>
        <v>0</v>
      </c>
      <c r="T685" s="243">
        <f ca="1">+S685</f>
        <v>0</v>
      </c>
      <c r="U685" s="242">
        <f t="shared" si="28"/>
        <v>2</v>
      </c>
      <c r="V685" s="343" t="str">
        <f>+VLOOKUP(A685,bd_lista!$A$3:$E$590,5,FALSE)</f>
        <v>Gobiernos Autonomos Municipales</v>
      </c>
      <c r="W685" s="391"/>
      <c r="X685" s="242">
        <f>+VLOOKUP(A685,[3]Sheet1!$A$13:$D$744,4,FALSE)</f>
        <v>0</v>
      </c>
      <c r="Y685" s="242" t="e">
        <f>+VLOOKUP(X685,bd_lista!$A$3:$C$590,3,FALSE)</f>
        <v>#N/A</v>
      </c>
      <c r="Z685" s="299"/>
      <c r="AA685" s="300"/>
    </row>
    <row r="686" spans="1:27" customFormat="1" ht="15" hidden="1" customHeight="1">
      <c r="A686" s="32">
        <v>1335</v>
      </c>
      <c r="B686" s="395">
        <f>+A686</f>
        <v>1335</v>
      </c>
      <c r="C686" s="247" t="str">
        <f>+VLOOKUP(A686,bd_lista!$A$3:$C$590,3,FALSE)</f>
        <v>Gobierno Autónomo Municipal de Puerto Villarroel</v>
      </c>
      <c r="D686" s="393" t="str">
        <f>+C686</f>
        <v>Gobierno Autónomo Municipal de Puerto Villarroel</v>
      </c>
      <c r="E686" s="242" t="s">
        <v>1308</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7"/>
        <v>0</v>
      </c>
      <c r="S686" s="250"/>
      <c r="T686" s="243">
        <f ca="1">+T687</f>
        <v>0</v>
      </c>
      <c r="U686" s="242">
        <f t="shared" si="28"/>
        <v>1</v>
      </c>
      <c r="V686" s="343" t="str">
        <f>+VLOOKUP(A686,bd_lista!$A$3:$E$590,5,FALSE)</f>
        <v>Gobiernos Autonomos Municipales</v>
      </c>
      <c r="W686" s="390" t="str">
        <f>+V686</f>
        <v>Gobiernos Autonomos Municipales</v>
      </c>
      <c r="X686" s="242">
        <f>+VLOOKUP(A686,[3]Sheet1!$A$13:$D$744,4,FALSE)</f>
        <v>0</v>
      </c>
      <c r="Y686" s="242" t="e">
        <f>+VLOOKUP(X686,bd_lista!$A$3:$C$590,3,FALSE)</f>
        <v>#N/A</v>
      </c>
      <c r="Z686" s="301">
        <f>+X686</f>
        <v>0</v>
      </c>
      <c r="AA686" s="302" t="e">
        <f>+Y686</f>
        <v>#N/A</v>
      </c>
    </row>
    <row r="687" spans="1:27" customFormat="1" ht="15" hidden="1" customHeight="1">
      <c r="A687" s="32">
        <v>1335</v>
      </c>
      <c r="B687" s="396"/>
      <c r="C687" s="247" t="str">
        <f>+VLOOKUP(A687,bd_lista!$A$3:$C$590,3,FALSE)</f>
        <v>Gobierno Autónomo Municipal de Puerto Villarroel</v>
      </c>
      <c r="D687" s="394"/>
      <c r="E687" s="244" t="s">
        <v>1309</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7"/>
        <v>0</v>
      </c>
      <c r="S687" s="250">
        <f ca="1">+R686+R687</f>
        <v>0</v>
      </c>
      <c r="T687" s="243">
        <f ca="1">+S687</f>
        <v>0</v>
      </c>
      <c r="U687" s="242">
        <f t="shared" si="28"/>
        <v>2</v>
      </c>
      <c r="V687" s="343" t="str">
        <f>+VLOOKUP(A687,bd_lista!$A$3:$E$590,5,FALSE)</f>
        <v>Gobiernos Autonomos Municipales</v>
      </c>
      <c r="W687" s="391"/>
      <c r="X687" s="242">
        <f>+VLOOKUP(A687,[3]Sheet1!$A$13:$D$744,4,FALSE)</f>
        <v>0</v>
      </c>
      <c r="Y687" s="242" t="e">
        <f>+VLOOKUP(X687,bd_lista!$A$3:$C$590,3,FALSE)</f>
        <v>#N/A</v>
      </c>
      <c r="Z687" s="299"/>
      <c r="AA687" s="300"/>
    </row>
    <row r="688" spans="1:27" customFormat="1" ht="15" hidden="1" customHeight="1">
      <c r="A688" s="32">
        <v>1336</v>
      </c>
      <c r="B688" s="395">
        <f>+A688</f>
        <v>1336</v>
      </c>
      <c r="C688" s="247" t="str">
        <f>+VLOOKUP(A688,bd_lista!$A$3:$C$590,3,FALSE)</f>
        <v>Gobierno Autónomo Municipal de Arani</v>
      </c>
      <c r="D688" s="393" t="str">
        <f>+C688</f>
        <v>Gobierno Autónomo Municipal de Arani</v>
      </c>
      <c r="E688" s="242" t="s">
        <v>1308</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7"/>
        <v>0</v>
      </c>
      <c r="S688" s="250"/>
      <c r="T688" s="243">
        <f ca="1">+T689</f>
        <v>0</v>
      </c>
      <c r="U688" s="242">
        <f t="shared" si="28"/>
        <v>1</v>
      </c>
      <c r="V688" s="343" t="str">
        <f>+VLOOKUP(A688,bd_lista!$A$3:$E$590,5,FALSE)</f>
        <v>Gobiernos Autonomos Municipales</v>
      </c>
      <c r="W688" s="390" t="str">
        <f>+V688</f>
        <v>Gobiernos Autonomos Municipales</v>
      </c>
      <c r="X688" s="242">
        <f>+VLOOKUP(A688,[3]Sheet1!$A$13:$D$744,4,FALSE)</f>
        <v>0</v>
      </c>
      <c r="Y688" s="242" t="e">
        <f>+VLOOKUP(X688,bd_lista!$A$3:$C$590,3,FALSE)</f>
        <v>#N/A</v>
      </c>
      <c r="Z688" s="301">
        <f>+X688</f>
        <v>0</v>
      </c>
      <c r="AA688" s="302" t="e">
        <f>+Y688</f>
        <v>#N/A</v>
      </c>
    </row>
    <row r="689" spans="1:27" customFormat="1" ht="15" hidden="1" customHeight="1">
      <c r="A689" s="32">
        <v>1336</v>
      </c>
      <c r="B689" s="396"/>
      <c r="C689" s="247" t="str">
        <f>+VLOOKUP(A689,bd_lista!$A$3:$C$590,3,FALSE)</f>
        <v>Gobierno Autónomo Municipal de Arani</v>
      </c>
      <c r="D689" s="394"/>
      <c r="E689" s="244" t="s">
        <v>1309</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7"/>
        <v>0</v>
      </c>
      <c r="S689" s="250">
        <f ca="1">+R688+R689</f>
        <v>0</v>
      </c>
      <c r="T689" s="243">
        <f ca="1">+S689</f>
        <v>0</v>
      </c>
      <c r="U689" s="242">
        <f t="shared" si="28"/>
        <v>2</v>
      </c>
      <c r="V689" s="343" t="str">
        <f>+VLOOKUP(A689,bd_lista!$A$3:$E$590,5,FALSE)</f>
        <v>Gobiernos Autonomos Municipales</v>
      </c>
      <c r="W689" s="391"/>
      <c r="X689" s="242">
        <f>+VLOOKUP(A689,[3]Sheet1!$A$13:$D$744,4,FALSE)</f>
        <v>0</v>
      </c>
      <c r="Y689" s="242" t="e">
        <f>+VLOOKUP(X689,bd_lista!$A$3:$C$590,3,FALSE)</f>
        <v>#N/A</v>
      </c>
      <c r="Z689" s="299"/>
      <c r="AA689" s="300"/>
    </row>
    <row r="690" spans="1:27" customFormat="1" ht="15" hidden="1" customHeight="1">
      <c r="A690" s="32">
        <v>1337</v>
      </c>
      <c r="B690" s="395">
        <f>+A690</f>
        <v>1337</v>
      </c>
      <c r="C690" s="247" t="str">
        <f>+VLOOKUP(A690,bd_lista!$A$3:$C$590,3,FALSE)</f>
        <v>Gobierno Autónomo Municipal de Vacas</v>
      </c>
      <c r="D690" s="393" t="str">
        <f>+C690</f>
        <v>Gobierno Autónomo Municipal de Vacas</v>
      </c>
      <c r="E690" s="242" t="s">
        <v>1308</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7"/>
        <v>0</v>
      </c>
      <c r="S690" s="250"/>
      <c r="T690" s="243">
        <f ca="1">+T691</f>
        <v>0</v>
      </c>
      <c r="U690" s="242">
        <f t="shared" si="28"/>
        <v>1</v>
      </c>
      <c r="V690" s="343" t="str">
        <f>+VLOOKUP(A690,bd_lista!$A$3:$E$590,5,FALSE)</f>
        <v>Gobiernos Autonomos Municipales</v>
      </c>
      <c r="W690" s="390" t="str">
        <f>+V690</f>
        <v>Gobiernos Autonomos Municipales</v>
      </c>
      <c r="X690" s="242">
        <f>+VLOOKUP(A690,[3]Sheet1!$A$13:$D$744,4,FALSE)</f>
        <v>0</v>
      </c>
      <c r="Y690" s="242" t="e">
        <f>+VLOOKUP(X690,bd_lista!$A$3:$C$590,3,FALSE)</f>
        <v>#N/A</v>
      </c>
      <c r="Z690" s="301">
        <f>+X690</f>
        <v>0</v>
      </c>
      <c r="AA690" s="302" t="e">
        <f>+Y690</f>
        <v>#N/A</v>
      </c>
    </row>
    <row r="691" spans="1:27" customFormat="1" ht="15" hidden="1" customHeight="1">
      <c r="A691" s="32">
        <v>1337</v>
      </c>
      <c r="B691" s="396"/>
      <c r="C691" s="247" t="str">
        <f>+VLOOKUP(A691,bd_lista!$A$3:$C$590,3,FALSE)</f>
        <v>Gobierno Autónomo Municipal de Vacas</v>
      </c>
      <c r="D691" s="394"/>
      <c r="E691" s="244" t="s">
        <v>1309</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7"/>
        <v>0</v>
      </c>
      <c r="S691" s="250">
        <f ca="1">+R690+R691</f>
        <v>0</v>
      </c>
      <c r="T691" s="243">
        <f ca="1">+S691</f>
        <v>0</v>
      </c>
      <c r="U691" s="242">
        <f t="shared" si="28"/>
        <v>2</v>
      </c>
      <c r="V691" s="343" t="str">
        <f>+VLOOKUP(A691,bd_lista!$A$3:$E$590,5,FALSE)</f>
        <v>Gobiernos Autonomos Municipales</v>
      </c>
      <c r="W691" s="391"/>
      <c r="X691" s="242">
        <f>+VLOOKUP(A691,[3]Sheet1!$A$13:$D$744,4,FALSE)</f>
        <v>0</v>
      </c>
      <c r="Y691" s="242" t="e">
        <f>+VLOOKUP(X691,bd_lista!$A$3:$C$590,3,FALSE)</f>
        <v>#N/A</v>
      </c>
      <c r="Z691" s="299"/>
      <c r="AA691" s="300"/>
    </row>
    <row r="692" spans="1:27" customFormat="1" ht="15" hidden="1" customHeight="1">
      <c r="A692" s="32">
        <v>1338</v>
      </c>
      <c r="B692" s="395">
        <f>+A692</f>
        <v>1338</v>
      </c>
      <c r="C692" s="247" t="str">
        <f>+VLOOKUP(A692,bd_lista!$A$3:$C$590,3,FALSE)</f>
        <v>Gobierno Autónomo Municipal de Arque</v>
      </c>
      <c r="D692" s="393" t="str">
        <f>+C692</f>
        <v>Gobierno Autónomo Municipal de Arque</v>
      </c>
      <c r="E692" s="242" t="s">
        <v>1308</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7"/>
        <v>0</v>
      </c>
      <c r="S692" s="250"/>
      <c r="T692" s="243">
        <f ca="1">+T693</f>
        <v>0</v>
      </c>
      <c r="U692" s="242">
        <f t="shared" si="28"/>
        <v>1</v>
      </c>
      <c r="V692" s="343" t="str">
        <f>+VLOOKUP(A692,bd_lista!$A$3:$E$590,5,FALSE)</f>
        <v>Gobiernos Autonomos Municipales</v>
      </c>
      <c r="W692" s="390" t="str">
        <f>+V692</f>
        <v>Gobiernos Autonomos Municipales</v>
      </c>
      <c r="X692" s="242">
        <f>+VLOOKUP(A692,[3]Sheet1!$A$13:$D$744,4,FALSE)</f>
        <v>0</v>
      </c>
      <c r="Y692" s="242" t="e">
        <f>+VLOOKUP(X692,bd_lista!$A$3:$C$590,3,FALSE)</f>
        <v>#N/A</v>
      </c>
      <c r="Z692" s="301">
        <f>+X692</f>
        <v>0</v>
      </c>
      <c r="AA692" s="302" t="e">
        <f>+Y692</f>
        <v>#N/A</v>
      </c>
    </row>
    <row r="693" spans="1:27" customFormat="1" ht="15" hidden="1" customHeight="1">
      <c r="A693" s="32">
        <v>1338</v>
      </c>
      <c r="B693" s="396"/>
      <c r="C693" s="247" t="str">
        <f>+VLOOKUP(A693,bd_lista!$A$3:$C$590,3,FALSE)</f>
        <v>Gobierno Autónomo Municipal de Arque</v>
      </c>
      <c r="D693" s="394"/>
      <c r="E693" s="244" t="s">
        <v>1309</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7"/>
        <v>0</v>
      </c>
      <c r="S693" s="250">
        <f ca="1">+R692+R693</f>
        <v>0</v>
      </c>
      <c r="T693" s="243">
        <f ca="1">+S693</f>
        <v>0</v>
      </c>
      <c r="U693" s="242">
        <f t="shared" si="28"/>
        <v>2</v>
      </c>
      <c r="V693" s="343" t="str">
        <f>+VLOOKUP(A693,bd_lista!$A$3:$E$590,5,FALSE)</f>
        <v>Gobiernos Autonomos Municipales</v>
      </c>
      <c r="W693" s="391"/>
      <c r="X693" s="242">
        <f>+VLOOKUP(A693,[3]Sheet1!$A$13:$D$744,4,FALSE)</f>
        <v>0</v>
      </c>
      <c r="Y693" s="242" t="e">
        <f>+VLOOKUP(X693,bd_lista!$A$3:$C$590,3,FALSE)</f>
        <v>#N/A</v>
      </c>
      <c r="Z693" s="299"/>
      <c r="AA693" s="300"/>
    </row>
    <row r="694" spans="1:27" customFormat="1" ht="15" customHeight="1">
      <c r="A694" s="32">
        <v>573</v>
      </c>
      <c r="B694" s="395">
        <f>+A694</f>
        <v>573</v>
      </c>
      <c r="C694" s="247" t="str">
        <f>+VLOOKUP(A694,bd_lista!$A$3:$C$590,3,FALSE)</f>
        <v>Empresa Siderúrgica del Mutún</v>
      </c>
      <c r="D694" s="393" t="str">
        <f>+C694</f>
        <v>Empresa Siderúrgica del Mutún</v>
      </c>
      <c r="E694" s="242" t="s">
        <v>1308</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370</v>
      </c>
      <c r="R694" s="243">
        <f t="shared" ca="1" si="27"/>
        <v>370</v>
      </c>
      <c r="S694" s="266"/>
      <c r="T694" s="243">
        <f ca="1">+T695</f>
        <v>2972195.35</v>
      </c>
      <c r="U694" s="242">
        <f t="shared" si="28"/>
        <v>1</v>
      </c>
      <c r="V694" s="343" t="str">
        <f>+VLOOKUP(A694,bd_lista!$A$3:$E$590,5,FALSE)</f>
        <v>Empresas Nacionales</v>
      </c>
      <c r="W694" s="390" t="str">
        <f>+V694</f>
        <v>Empresas Nacionales</v>
      </c>
      <c r="X694" s="242">
        <f>+VLOOKUP(A694,[3]Sheet1!$A$13:$D$744,4,FALSE)</f>
        <v>76</v>
      </c>
      <c r="Y694" s="242" t="str">
        <f>+VLOOKUP(X694,bd_lista!$A$3:$C$590,3,FALSE)</f>
        <v>Ministerio de Minería y Metalurgia</v>
      </c>
      <c r="Z694" s="301">
        <f>+X694</f>
        <v>76</v>
      </c>
      <c r="AA694" s="329" t="str">
        <f>+Y694</f>
        <v>Ministerio de Minería y Metalurgia</v>
      </c>
    </row>
    <row r="695" spans="1:27" customFormat="1" ht="15" customHeight="1">
      <c r="A695" s="32">
        <v>573</v>
      </c>
      <c r="B695" s="396"/>
      <c r="C695" s="247" t="str">
        <f>+VLOOKUP(A695,bd_lista!$A$3:$C$590,3,FALSE)</f>
        <v>Empresa Siderúrgica del Mutún</v>
      </c>
      <c r="D695" s="394"/>
      <c r="E695" s="244" t="s">
        <v>1309</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2970586.35</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1239</v>
      </c>
      <c r="R695" s="245">
        <f t="shared" ca="1" si="27"/>
        <v>2971825.35</v>
      </c>
      <c r="S695" s="266">
        <f ca="1">+R694+R695</f>
        <v>2972195.35</v>
      </c>
      <c r="T695" s="243">
        <f ca="1">+S695</f>
        <v>2972195.35</v>
      </c>
      <c r="U695" s="242">
        <f t="shared" si="28"/>
        <v>2</v>
      </c>
      <c r="V695" s="343" t="str">
        <f>+VLOOKUP(A695,bd_lista!$A$3:$E$590,5,FALSE)</f>
        <v>Empresas Nacionales</v>
      </c>
      <c r="W695" s="391"/>
      <c r="X695" s="242">
        <f>+VLOOKUP(A695,[3]Sheet1!$A$13:$D$744,4,FALSE)</f>
        <v>76</v>
      </c>
      <c r="Y695" s="242" t="str">
        <f>+VLOOKUP(X695,bd_lista!$A$3:$C$590,3,FALSE)</f>
        <v>Ministerio de Minería y Metalurgia</v>
      </c>
      <c r="Z695" s="299"/>
      <c r="AA695" s="331"/>
    </row>
    <row r="696" spans="1:27" customFormat="1" ht="15" hidden="1" customHeight="1">
      <c r="A696" s="32">
        <v>1340</v>
      </c>
      <c r="B696" s="395">
        <f>+A696</f>
        <v>1340</v>
      </c>
      <c r="C696" s="247" t="str">
        <f>+VLOOKUP(A696,bd_lista!$A$3:$C$590,3,FALSE)</f>
        <v>Gobierno Autónomo Municipal de Bolivar</v>
      </c>
      <c r="D696" s="393" t="str">
        <f>+C696</f>
        <v>Gobierno Autónomo Municipal de Bolivar</v>
      </c>
      <c r="E696" s="242" t="s">
        <v>1308</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7"/>
        <v>0</v>
      </c>
      <c r="S696" s="250"/>
      <c r="T696" s="243">
        <f ca="1">+T697</f>
        <v>0</v>
      </c>
      <c r="U696" s="242">
        <f t="shared" si="28"/>
        <v>1</v>
      </c>
      <c r="V696" s="343" t="str">
        <f>+VLOOKUP(A696,bd_lista!$A$3:$E$590,5,FALSE)</f>
        <v>Gobiernos Autonomos Municipales</v>
      </c>
      <c r="W696" s="390" t="str">
        <f>+V696</f>
        <v>Gobiernos Autonomos Municipales</v>
      </c>
      <c r="X696" s="242">
        <f>+VLOOKUP(A696,[3]Sheet1!$A$13:$D$744,4,FALSE)</f>
        <v>0</v>
      </c>
      <c r="Y696" s="242" t="e">
        <f>+VLOOKUP(X696,bd_lista!$A$3:$C$590,3,FALSE)</f>
        <v>#N/A</v>
      </c>
      <c r="Z696" s="301">
        <f>+X696</f>
        <v>0</v>
      </c>
      <c r="AA696" s="302" t="e">
        <f>+Y696</f>
        <v>#N/A</v>
      </c>
    </row>
    <row r="697" spans="1:27" customFormat="1" ht="15" hidden="1" customHeight="1">
      <c r="A697" s="32">
        <v>1340</v>
      </c>
      <c r="B697" s="396"/>
      <c r="C697" s="247" t="str">
        <f>+VLOOKUP(A697,bd_lista!$A$3:$C$590,3,FALSE)</f>
        <v>Gobierno Autónomo Municipal de Bolivar</v>
      </c>
      <c r="D697" s="394"/>
      <c r="E697" s="244" t="s">
        <v>1309</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7"/>
        <v>0</v>
      </c>
      <c r="S697" s="250">
        <f ca="1">+R696+R697</f>
        <v>0</v>
      </c>
      <c r="T697" s="243">
        <f ca="1">+S697</f>
        <v>0</v>
      </c>
      <c r="U697" s="242">
        <f t="shared" si="28"/>
        <v>2</v>
      </c>
      <c r="V697" s="343" t="str">
        <f>+VLOOKUP(A697,bd_lista!$A$3:$E$590,5,FALSE)</f>
        <v>Gobiernos Autonomos Municipales</v>
      </c>
      <c r="W697" s="391"/>
      <c r="X697" s="242">
        <f>+VLOOKUP(A697,[3]Sheet1!$A$13:$D$744,4,FALSE)</f>
        <v>0</v>
      </c>
      <c r="Y697" s="242" t="e">
        <f>+VLOOKUP(X697,bd_lista!$A$3:$C$590,3,FALSE)</f>
        <v>#N/A</v>
      </c>
      <c r="Z697" s="299"/>
      <c r="AA697" s="300"/>
    </row>
    <row r="698" spans="1:27" customFormat="1" ht="15" hidden="1" customHeight="1">
      <c r="A698" s="32">
        <v>1341</v>
      </c>
      <c r="B698" s="395">
        <f>+A698</f>
        <v>1341</v>
      </c>
      <c r="C698" s="247" t="str">
        <f>+VLOOKUP(A698,bd_lista!$A$3:$C$590,3,FALSE)</f>
        <v>Gobierno Autónomo Municipal de Tiraque</v>
      </c>
      <c r="D698" s="393" t="str">
        <f>+C698</f>
        <v>Gobierno Autónomo Municipal de Tiraque</v>
      </c>
      <c r="E698" s="242" t="s">
        <v>1308</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7"/>
        <v>0</v>
      </c>
      <c r="S698" s="250"/>
      <c r="T698" s="243">
        <f ca="1">+T699</f>
        <v>0</v>
      </c>
      <c r="U698" s="242">
        <f t="shared" si="28"/>
        <v>1</v>
      </c>
      <c r="V698" s="343" t="str">
        <f>+VLOOKUP(A698,bd_lista!$A$3:$E$590,5,FALSE)</f>
        <v>Gobiernos Autonomos Municipales</v>
      </c>
      <c r="W698" s="390" t="str">
        <f>+V698</f>
        <v>Gobiernos Autonomos Municipales</v>
      </c>
      <c r="X698" s="242">
        <f>+VLOOKUP(A698,[3]Sheet1!$A$13:$D$744,4,FALSE)</f>
        <v>0</v>
      </c>
      <c r="Y698" s="242" t="e">
        <f>+VLOOKUP(X698,bd_lista!$A$3:$C$590,3,FALSE)</f>
        <v>#N/A</v>
      </c>
      <c r="Z698" s="301">
        <f>+X698</f>
        <v>0</v>
      </c>
      <c r="AA698" s="302" t="e">
        <f>+Y698</f>
        <v>#N/A</v>
      </c>
    </row>
    <row r="699" spans="1:27" customFormat="1" ht="15" hidden="1" customHeight="1">
      <c r="A699" s="32">
        <v>1341</v>
      </c>
      <c r="B699" s="396"/>
      <c r="C699" s="247" t="str">
        <f>+VLOOKUP(A699,bd_lista!$A$3:$C$590,3,FALSE)</f>
        <v>Gobierno Autónomo Municipal de Tiraque</v>
      </c>
      <c r="D699" s="394"/>
      <c r="E699" s="244" t="s">
        <v>1309</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7"/>
        <v>0</v>
      </c>
      <c r="S699" s="250">
        <f ca="1">+R698+R699</f>
        <v>0</v>
      </c>
      <c r="T699" s="243">
        <f ca="1">+S699</f>
        <v>0</v>
      </c>
      <c r="U699" s="242">
        <f t="shared" si="28"/>
        <v>2</v>
      </c>
      <c r="V699" s="343" t="str">
        <f>+VLOOKUP(A699,bd_lista!$A$3:$E$590,5,FALSE)</f>
        <v>Gobiernos Autonomos Municipales</v>
      </c>
      <c r="W699" s="391"/>
      <c r="X699" s="242">
        <f>+VLOOKUP(A699,[3]Sheet1!$A$13:$D$744,4,FALSE)</f>
        <v>0</v>
      </c>
      <c r="Y699" s="242" t="e">
        <f>+VLOOKUP(X699,bd_lista!$A$3:$C$590,3,FALSE)</f>
        <v>#N/A</v>
      </c>
      <c r="Z699" s="299"/>
      <c r="AA699" s="300"/>
    </row>
    <row r="700" spans="1:27" customFormat="1" ht="15" hidden="1" customHeight="1">
      <c r="A700" s="32">
        <v>1342</v>
      </c>
      <c r="B700" s="395">
        <f>+A700</f>
        <v>1342</v>
      </c>
      <c r="C700" s="247" t="str">
        <f>+VLOOKUP(A700,bd_lista!$A$3:$C$590,3,FALSE)</f>
        <v>Gobierno Autónomo Municipal de Mizque</v>
      </c>
      <c r="D700" s="393" t="str">
        <f>+C700</f>
        <v>Gobierno Autónomo Municipal de Mizque</v>
      </c>
      <c r="E700" s="242" t="s">
        <v>1308</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7"/>
        <v>0</v>
      </c>
      <c r="S700" s="250"/>
      <c r="T700" s="243">
        <f ca="1">+T701</f>
        <v>0</v>
      </c>
      <c r="U700" s="242">
        <f t="shared" si="28"/>
        <v>1</v>
      </c>
      <c r="V700" s="343" t="str">
        <f>+VLOOKUP(A700,bd_lista!$A$3:$E$590,5,FALSE)</f>
        <v>Gobiernos Autonomos Municipales</v>
      </c>
      <c r="W700" s="390" t="str">
        <f>+V700</f>
        <v>Gobiernos Autonomos Municipales</v>
      </c>
      <c r="X700" s="242">
        <f>+VLOOKUP(A700,[3]Sheet1!$A$13:$D$744,4,FALSE)</f>
        <v>0</v>
      </c>
      <c r="Y700" s="242" t="e">
        <f>+VLOOKUP(X700,bd_lista!$A$3:$C$590,3,FALSE)</f>
        <v>#N/A</v>
      </c>
      <c r="Z700" s="301">
        <f>+X700</f>
        <v>0</v>
      </c>
      <c r="AA700" s="302" t="e">
        <f>+Y700</f>
        <v>#N/A</v>
      </c>
    </row>
    <row r="701" spans="1:27" customFormat="1" ht="15" hidden="1" customHeight="1">
      <c r="A701" s="32">
        <v>1342</v>
      </c>
      <c r="B701" s="396"/>
      <c r="C701" s="247" t="str">
        <f>+VLOOKUP(A701,bd_lista!$A$3:$C$590,3,FALSE)</f>
        <v>Gobierno Autónomo Municipal de Mizque</v>
      </c>
      <c r="D701" s="394"/>
      <c r="E701" s="244" t="s">
        <v>1309</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7"/>
        <v>0</v>
      </c>
      <c r="S701" s="250">
        <f ca="1">+R700+R701</f>
        <v>0</v>
      </c>
      <c r="T701" s="243">
        <f ca="1">+S701</f>
        <v>0</v>
      </c>
      <c r="U701" s="242">
        <f t="shared" si="28"/>
        <v>2</v>
      </c>
      <c r="V701" s="343" t="str">
        <f>+VLOOKUP(A701,bd_lista!$A$3:$E$590,5,FALSE)</f>
        <v>Gobiernos Autonomos Municipales</v>
      </c>
      <c r="W701" s="391"/>
      <c r="X701" s="242">
        <f>+VLOOKUP(A701,[3]Sheet1!$A$13:$D$744,4,FALSE)</f>
        <v>0</v>
      </c>
      <c r="Y701" s="242" t="e">
        <f>+VLOOKUP(X701,bd_lista!$A$3:$C$590,3,FALSE)</f>
        <v>#N/A</v>
      </c>
      <c r="Z701" s="299"/>
      <c r="AA701" s="300"/>
    </row>
    <row r="702" spans="1:27" customFormat="1" ht="15" hidden="1" customHeight="1">
      <c r="A702" s="32">
        <v>1343</v>
      </c>
      <c r="B702" s="395">
        <f>+A702</f>
        <v>1343</v>
      </c>
      <c r="C702" s="247" t="str">
        <f>+VLOOKUP(A702,bd_lista!$A$3:$C$590,3,FALSE)</f>
        <v>Gobierno Autónomo Municipal de Vila Vila</v>
      </c>
      <c r="D702" s="393" t="str">
        <f>+C702</f>
        <v>Gobierno Autónomo Municipal de Vila Vila</v>
      </c>
      <c r="E702" s="242" t="s">
        <v>1308</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7"/>
        <v>0</v>
      </c>
      <c r="S702" s="250"/>
      <c r="T702" s="243">
        <f ca="1">+T703</f>
        <v>0</v>
      </c>
      <c r="U702" s="242">
        <f t="shared" si="28"/>
        <v>1</v>
      </c>
      <c r="V702" s="343" t="str">
        <f>+VLOOKUP(A702,bd_lista!$A$3:$E$590,5,FALSE)</f>
        <v>Gobiernos Autonomos Municipales</v>
      </c>
      <c r="W702" s="390" t="str">
        <f>+V702</f>
        <v>Gobiernos Autonomos Municipales</v>
      </c>
      <c r="X702" s="242">
        <f>+VLOOKUP(A702,[3]Sheet1!$A$13:$D$744,4,FALSE)</f>
        <v>0</v>
      </c>
      <c r="Y702" s="242" t="e">
        <f>+VLOOKUP(X702,bd_lista!$A$3:$C$590,3,FALSE)</f>
        <v>#N/A</v>
      </c>
      <c r="Z702" s="301">
        <f>+X702</f>
        <v>0</v>
      </c>
      <c r="AA702" s="302" t="e">
        <f>+Y702</f>
        <v>#N/A</v>
      </c>
    </row>
    <row r="703" spans="1:27" customFormat="1" ht="15" hidden="1" customHeight="1">
      <c r="A703" s="32">
        <v>1343</v>
      </c>
      <c r="B703" s="396"/>
      <c r="C703" s="247" t="str">
        <f>+VLOOKUP(A703,bd_lista!$A$3:$C$590,3,FALSE)</f>
        <v>Gobierno Autónomo Municipal de Vila Vila</v>
      </c>
      <c r="D703" s="394"/>
      <c r="E703" s="244" t="s">
        <v>1309</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7"/>
        <v>0</v>
      </c>
      <c r="S703" s="250">
        <f ca="1">+R702+R703</f>
        <v>0</v>
      </c>
      <c r="T703" s="243">
        <f ca="1">+S703</f>
        <v>0</v>
      </c>
      <c r="U703" s="242">
        <f t="shared" si="28"/>
        <v>2</v>
      </c>
      <c r="V703" s="343" t="str">
        <f>+VLOOKUP(A703,bd_lista!$A$3:$E$590,5,FALSE)</f>
        <v>Gobiernos Autonomos Municipales</v>
      </c>
      <c r="W703" s="391"/>
      <c r="X703" s="242">
        <f>+VLOOKUP(A703,[3]Sheet1!$A$13:$D$744,4,FALSE)</f>
        <v>0</v>
      </c>
      <c r="Y703" s="242" t="e">
        <f>+VLOOKUP(X703,bd_lista!$A$3:$C$590,3,FALSE)</f>
        <v>#N/A</v>
      </c>
      <c r="Z703" s="299"/>
      <c r="AA703" s="300"/>
    </row>
    <row r="704" spans="1:27" customFormat="1" ht="15" hidden="1" customHeight="1">
      <c r="A704" s="32">
        <v>1344</v>
      </c>
      <c r="B704" s="395">
        <f>+A704</f>
        <v>1344</v>
      </c>
      <c r="C704" s="247" t="str">
        <f>+VLOOKUP(A704,bd_lista!$A$3:$C$590,3,FALSE)</f>
        <v>Gobierno Autónomo Municipal de Alalay</v>
      </c>
      <c r="D704" s="393" t="str">
        <f>+C704</f>
        <v>Gobierno Autónomo Municipal de Alalay</v>
      </c>
      <c r="E704" s="242" t="s">
        <v>1308</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7"/>
        <v>0</v>
      </c>
      <c r="S704" s="250"/>
      <c r="T704" s="243">
        <f ca="1">+T705</f>
        <v>0</v>
      </c>
      <c r="U704" s="242">
        <f t="shared" si="28"/>
        <v>1</v>
      </c>
      <c r="V704" s="343" t="str">
        <f>+VLOOKUP(A704,bd_lista!$A$3:$E$590,5,FALSE)</f>
        <v>Gobiernos Autonomos Municipales</v>
      </c>
      <c r="W704" s="390" t="str">
        <f>+V704</f>
        <v>Gobiernos Autonomos Municipales</v>
      </c>
      <c r="X704" s="242">
        <f>+VLOOKUP(A704,[3]Sheet1!$A$13:$D$744,4,FALSE)</f>
        <v>0</v>
      </c>
      <c r="Y704" s="242" t="e">
        <f>+VLOOKUP(X704,bd_lista!$A$3:$C$590,3,FALSE)</f>
        <v>#N/A</v>
      </c>
      <c r="Z704" s="301">
        <f>+X704</f>
        <v>0</v>
      </c>
      <c r="AA704" s="302" t="e">
        <f>+Y704</f>
        <v>#N/A</v>
      </c>
    </row>
    <row r="705" spans="1:27" customFormat="1" ht="15" hidden="1" customHeight="1">
      <c r="A705" s="32">
        <v>1344</v>
      </c>
      <c r="B705" s="396"/>
      <c r="C705" s="247" t="str">
        <f>+VLOOKUP(A705,bd_lista!$A$3:$C$590,3,FALSE)</f>
        <v>Gobierno Autónomo Municipal de Alalay</v>
      </c>
      <c r="D705" s="394"/>
      <c r="E705" s="244" t="s">
        <v>1309</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7"/>
        <v>0</v>
      </c>
      <c r="S705" s="250">
        <f ca="1">+R704+R705</f>
        <v>0</v>
      </c>
      <c r="T705" s="243">
        <f ca="1">+S705</f>
        <v>0</v>
      </c>
      <c r="U705" s="242">
        <f t="shared" si="28"/>
        <v>2</v>
      </c>
      <c r="V705" s="343" t="str">
        <f>+VLOOKUP(A705,bd_lista!$A$3:$E$590,5,FALSE)</f>
        <v>Gobiernos Autonomos Municipales</v>
      </c>
      <c r="W705" s="391"/>
      <c r="X705" s="242">
        <f>+VLOOKUP(A705,[3]Sheet1!$A$13:$D$744,4,FALSE)</f>
        <v>0</v>
      </c>
      <c r="Y705" s="242" t="e">
        <f>+VLOOKUP(X705,bd_lista!$A$3:$C$590,3,FALSE)</f>
        <v>#N/A</v>
      </c>
      <c r="Z705" s="299"/>
      <c r="AA705" s="300"/>
    </row>
    <row r="706" spans="1:27" customFormat="1" ht="15" hidden="1" customHeight="1">
      <c r="A706" s="32">
        <v>1345</v>
      </c>
      <c r="B706" s="395">
        <f>+A706</f>
        <v>1345</v>
      </c>
      <c r="C706" s="247" t="str">
        <f>+VLOOKUP(A706,bd_lista!$A$3:$C$590,3,FALSE)</f>
        <v>Gobierno Autónomo Municipal de Entre Rios</v>
      </c>
      <c r="D706" s="393" t="str">
        <f>+C706</f>
        <v>Gobierno Autónomo Municipal de Entre Rios</v>
      </c>
      <c r="E706" s="242" t="s">
        <v>1308</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7"/>
        <v>0</v>
      </c>
      <c r="S706" s="250"/>
      <c r="T706" s="243">
        <f ca="1">+T707</f>
        <v>0</v>
      </c>
      <c r="U706" s="242">
        <f t="shared" si="28"/>
        <v>1</v>
      </c>
      <c r="V706" s="343" t="str">
        <f>+VLOOKUP(A706,bd_lista!$A$3:$E$590,5,FALSE)</f>
        <v>Gobiernos Autonomos Municipales</v>
      </c>
      <c r="W706" s="390" t="str">
        <f>+V706</f>
        <v>Gobiernos Autonomos Municipales</v>
      </c>
      <c r="X706" s="242">
        <f>+VLOOKUP(A706,[3]Sheet1!$A$13:$D$744,4,FALSE)</f>
        <v>0</v>
      </c>
      <c r="Y706" s="242" t="e">
        <f>+VLOOKUP(X706,bd_lista!$A$3:$C$590,3,FALSE)</f>
        <v>#N/A</v>
      </c>
      <c r="Z706" s="301">
        <f>+X706</f>
        <v>0</v>
      </c>
      <c r="AA706" s="302" t="e">
        <f>+Y706</f>
        <v>#N/A</v>
      </c>
    </row>
    <row r="707" spans="1:27" customFormat="1" ht="15" hidden="1" customHeight="1">
      <c r="A707" s="32">
        <v>1345</v>
      </c>
      <c r="B707" s="396"/>
      <c r="C707" s="247" t="str">
        <f>+VLOOKUP(A707,bd_lista!$A$3:$C$590,3,FALSE)</f>
        <v>Gobierno Autónomo Municipal de Entre Rios</v>
      </c>
      <c r="D707" s="394"/>
      <c r="E707" s="244" t="s">
        <v>1309</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7"/>
        <v>0</v>
      </c>
      <c r="S707" s="250">
        <f ca="1">+R706+R707</f>
        <v>0</v>
      </c>
      <c r="T707" s="243">
        <f ca="1">+S707</f>
        <v>0</v>
      </c>
      <c r="U707" s="242">
        <f t="shared" si="28"/>
        <v>2</v>
      </c>
      <c r="V707" s="343" t="str">
        <f>+VLOOKUP(A707,bd_lista!$A$3:$E$590,5,FALSE)</f>
        <v>Gobiernos Autonomos Municipales</v>
      </c>
      <c r="W707" s="391"/>
      <c r="X707" s="242">
        <f>+VLOOKUP(A707,[3]Sheet1!$A$13:$D$744,4,FALSE)</f>
        <v>0</v>
      </c>
      <c r="Y707" s="242" t="e">
        <f>+VLOOKUP(X707,bd_lista!$A$3:$C$590,3,FALSE)</f>
        <v>#N/A</v>
      </c>
      <c r="Z707" s="299"/>
      <c r="AA707" s="300"/>
    </row>
    <row r="708" spans="1:27" customFormat="1" ht="27" hidden="1" customHeight="1">
      <c r="A708" s="32">
        <v>1346</v>
      </c>
      <c r="B708" s="395">
        <f>+A708</f>
        <v>1346</v>
      </c>
      <c r="C708" s="247" t="str">
        <f>+VLOOKUP(A708,bd_lista!$A$3:$C$590,3,FALSE)</f>
        <v>Gobierno Autónomo Municipal de Cocapata</v>
      </c>
      <c r="D708" s="393" t="str">
        <f>+C708</f>
        <v>Gobierno Autónomo Municipal de Cocapata</v>
      </c>
      <c r="E708" s="242" t="s">
        <v>1308</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7"/>
        <v>0</v>
      </c>
      <c r="S708" s="250"/>
      <c r="T708" s="243">
        <f ca="1">+T709</f>
        <v>0</v>
      </c>
      <c r="U708" s="242">
        <f t="shared" si="28"/>
        <v>1</v>
      </c>
      <c r="V708" s="343" t="str">
        <f>+VLOOKUP(A708,bd_lista!$A$3:$E$590,5,FALSE)</f>
        <v>Gobiernos Autonomos Municipales</v>
      </c>
      <c r="W708" s="390" t="str">
        <f>+V708</f>
        <v>Gobiernos Autonomos Municipales</v>
      </c>
      <c r="X708" s="242">
        <f>+VLOOKUP(A708,[3]Sheet1!$A$13:$D$744,4,FALSE)</f>
        <v>0</v>
      </c>
      <c r="Y708" s="242" t="e">
        <f>+VLOOKUP(X708,bd_lista!$A$3:$C$590,3,FALSE)</f>
        <v>#N/A</v>
      </c>
      <c r="Z708" s="301">
        <f>+X708</f>
        <v>0</v>
      </c>
      <c r="AA708" s="302" t="e">
        <f>+Y708</f>
        <v>#N/A</v>
      </c>
    </row>
    <row r="709" spans="1:27" customFormat="1" ht="27" hidden="1" customHeight="1">
      <c r="A709" s="32">
        <v>1346</v>
      </c>
      <c r="B709" s="396"/>
      <c r="C709" s="247" t="str">
        <f>+VLOOKUP(A709,bd_lista!$A$3:$C$590,3,FALSE)</f>
        <v>Gobierno Autónomo Municipal de Cocapata</v>
      </c>
      <c r="D709" s="394"/>
      <c r="E709" s="244" t="s">
        <v>1309</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7"/>
        <v>0</v>
      </c>
      <c r="S709" s="250">
        <f ca="1">+R708+R709</f>
        <v>0</v>
      </c>
      <c r="T709" s="243">
        <f ca="1">+S709</f>
        <v>0</v>
      </c>
      <c r="U709" s="242">
        <f t="shared" si="28"/>
        <v>2</v>
      </c>
      <c r="V709" s="343" t="str">
        <f>+VLOOKUP(A709,bd_lista!$A$3:$E$590,5,FALSE)</f>
        <v>Gobiernos Autonomos Municipales</v>
      </c>
      <c r="W709" s="391"/>
      <c r="X709" s="242">
        <f>+VLOOKUP(A709,[3]Sheet1!$A$13:$D$744,4,FALSE)</f>
        <v>0</v>
      </c>
      <c r="Y709" s="242" t="e">
        <f>+VLOOKUP(X709,bd_lista!$A$3:$C$590,3,FALSE)</f>
        <v>#N/A</v>
      </c>
      <c r="Z709" s="299"/>
      <c r="AA709" s="300"/>
    </row>
    <row r="710" spans="1:27" customFormat="1" ht="15" hidden="1" customHeight="1">
      <c r="A710" s="32">
        <v>1347</v>
      </c>
      <c r="B710" s="395">
        <f>+A710</f>
        <v>1347</v>
      </c>
      <c r="C710" s="247" t="str">
        <f>+VLOOKUP(A710,bd_lista!$A$3:$C$590,3,FALSE)</f>
        <v>Gobierno Autónomo Municipal de Shinahota</v>
      </c>
      <c r="D710" s="393" t="str">
        <f>+C710</f>
        <v>Gobierno Autónomo Municipal de Shinahota</v>
      </c>
      <c r="E710" s="242" t="s">
        <v>1308</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ca="1" si="27"/>
        <v>0</v>
      </c>
      <c r="S710" s="250"/>
      <c r="T710" s="243">
        <f ca="1">+T711</f>
        <v>0</v>
      </c>
      <c r="U710" s="242">
        <f t="shared" si="28"/>
        <v>1</v>
      </c>
      <c r="V710" s="343" t="str">
        <f>+VLOOKUP(A710,bd_lista!$A$3:$E$590,5,FALSE)</f>
        <v>Gobiernos Autonomos Municipales</v>
      </c>
      <c r="W710" s="390" t="str">
        <f>+V710</f>
        <v>Gobiernos Autonomos Municipales</v>
      </c>
      <c r="X710" s="242">
        <f>+VLOOKUP(A710,[3]Sheet1!$A$13:$D$744,4,FALSE)</f>
        <v>0</v>
      </c>
      <c r="Y710" s="242" t="e">
        <f>+VLOOKUP(X710,bd_lista!$A$3:$C$590,3,FALSE)</f>
        <v>#N/A</v>
      </c>
      <c r="Z710" s="301">
        <f>+X710</f>
        <v>0</v>
      </c>
      <c r="AA710" s="302" t="e">
        <f>+Y710</f>
        <v>#N/A</v>
      </c>
    </row>
    <row r="711" spans="1:27" customFormat="1" ht="15" hidden="1" customHeight="1">
      <c r="A711" s="32">
        <v>1347</v>
      </c>
      <c r="B711" s="396"/>
      <c r="C711" s="247" t="str">
        <f>+VLOOKUP(A711,bd_lista!$A$3:$C$590,3,FALSE)</f>
        <v>Gobierno Autónomo Municipal de Shinahota</v>
      </c>
      <c r="D711" s="394"/>
      <c r="E711" s="244" t="s">
        <v>1309</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7"/>
        <v>0</v>
      </c>
      <c r="S711" s="250">
        <f ca="1">+R710+R711</f>
        <v>0</v>
      </c>
      <c r="T711" s="243">
        <f ca="1">+S711</f>
        <v>0</v>
      </c>
      <c r="U711" s="242">
        <f t="shared" si="28"/>
        <v>2</v>
      </c>
      <c r="V711" s="343" t="str">
        <f>+VLOOKUP(A711,bd_lista!$A$3:$E$590,5,FALSE)</f>
        <v>Gobiernos Autonomos Municipales</v>
      </c>
      <c r="W711" s="391"/>
      <c r="X711" s="242">
        <f>+VLOOKUP(A711,[3]Sheet1!$A$13:$D$744,4,FALSE)</f>
        <v>0</v>
      </c>
      <c r="Y711" s="242" t="e">
        <f>+VLOOKUP(X711,bd_lista!$A$3:$C$590,3,FALSE)</f>
        <v>#N/A</v>
      </c>
      <c r="Z711" s="299"/>
      <c r="AA711" s="300"/>
    </row>
    <row r="712" spans="1:27" customFormat="1" ht="27" hidden="1" customHeight="1">
      <c r="A712" s="32">
        <v>1401</v>
      </c>
      <c r="B712" s="395">
        <f>+A712</f>
        <v>1401</v>
      </c>
      <c r="C712" s="247" t="str">
        <f>+VLOOKUP(A712,bd_lista!$A$3:$C$590,3,FALSE)</f>
        <v>Gobierno Autónomo Municipal de Oruro</v>
      </c>
      <c r="D712" s="393" t="str">
        <f>+C712</f>
        <v>Gobierno Autónomo Municipal de Oruro</v>
      </c>
      <c r="E712" s="242" t="s">
        <v>1308</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7"/>
        <v>0</v>
      </c>
      <c r="S712" s="250"/>
      <c r="T712" s="243">
        <f ca="1">+T713</f>
        <v>0</v>
      </c>
      <c r="U712" s="242">
        <f t="shared" si="28"/>
        <v>1</v>
      </c>
      <c r="V712" s="343" t="str">
        <f>+VLOOKUP(A712,bd_lista!$A$3:$E$590,5,FALSE)</f>
        <v>Gobiernos Autonomos Municipales</v>
      </c>
      <c r="W712" s="390" t="str">
        <f>+V712</f>
        <v>Gobiernos Autonomos Municipales</v>
      </c>
      <c r="X712" s="242">
        <f>+VLOOKUP(A712,[3]Sheet1!$A$13:$D$744,4,FALSE)</f>
        <v>0</v>
      </c>
      <c r="Y712" s="242" t="e">
        <f>+VLOOKUP(X712,bd_lista!$A$3:$C$590,3,FALSE)</f>
        <v>#N/A</v>
      </c>
      <c r="Z712" s="301">
        <f>+X712</f>
        <v>0</v>
      </c>
      <c r="AA712" s="302" t="e">
        <f>+Y712</f>
        <v>#N/A</v>
      </c>
    </row>
    <row r="713" spans="1:27" customFormat="1" ht="27" hidden="1" customHeight="1">
      <c r="A713" s="32">
        <v>1401</v>
      </c>
      <c r="B713" s="396"/>
      <c r="C713" s="247" t="str">
        <f>+VLOOKUP(A713,bd_lista!$A$3:$C$590,3,FALSE)</f>
        <v>Gobierno Autónomo Municipal de Oruro</v>
      </c>
      <c r="D713" s="394"/>
      <c r="E713" s="244" t="s">
        <v>1309</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7"/>
        <v>0</v>
      </c>
      <c r="S713" s="250">
        <f ca="1">+R712+R713</f>
        <v>0</v>
      </c>
      <c r="T713" s="243">
        <f ca="1">+S713</f>
        <v>0</v>
      </c>
      <c r="U713" s="242">
        <f t="shared" si="28"/>
        <v>2</v>
      </c>
      <c r="V713" s="343" t="str">
        <f>+VLOOKUP(A713,bd_lista!$A$3:$E$590,5,FALSE)</f>
        <v>Gobiernos Autonomos Municipales</v>
      </c>
      <c r="W713" s="391"/>
      <c r="X713" s="242">
        <f>+VLOOKUP(A713,[3]Sheet1!$A$13:$D$744,4,FALSE)</f>
        <v>0</v>
      </c>
      <c r="Y713" s="242" t="e">
        <f>+VLOOKUP(X713,bd_lista!$A$3:$C$590,3,FALSE)</f>
        <v>#N/A</v>
      </c>
      <c r="Z713" s="299"/>
      <c r="AA713" s="300"/>
    </row>
    <row r="714" spans="1:27" customFormat="1" ht="15" hidden="1" customHeight="1">
      <c r="A714" s="32">
        <v>1402</v>
      </c>
      <c r="B714" s="395">
        <f>+A714</f>
        <v>1402</v>
      </c>
      <c r="C714" s="247" t="str">
        <f>+VLOOKUP(A714,bd_lista!$A$3:$C$590,3,FALSE)</f>
        <v>Gobierno Autónomo Municipal de Caracollo</v>
      </c>
      <c r="D714" s="393" t="str">
        <f>+C714</f>
        <v>Gobierno Autónomo Municipal de Caracollo</v>
      </c>
      <c r="E714" s="242" t="s">
        <v>1308</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7"/>
        <v>0</v>
      </c>
      <c r="S714" s="250"/>
      <c r="T714" s="243">
        <f ca="1">+T715</f>
        <v>0</v>
      </c>
      <c r="U714" s="242">
        <f t="shared" si="28"/>
        <v>1</v>
      </c>
      <c r="V714" s="343" t="str">
        <f>+VLOOKUP(A714,bd_lista!$A$3:$E$590,5,FALSE)</f>
        <v>Gobiernos Autonomos Municipales</v>
      </c>
      <c r="W714" s="390" t="str">
        <f>+V714</f>
        <v>Gobiernos Autonomos Municipales</v>
      </c>
      <c r="X714" s="242">
        <f>+VLOOKUP(A714,[3]Sheet1!$A$13:$D$744,4,FALSE)</f>
        <v>0</v>
      </c>
      <c r="Y714" s="242" t="e">
        <f>+VLOOKUP(X714,bd_lista!$A$3:$C$590,3,FALSE)</f>
        <v>#N/A</v>
      </c>
      <c r="Z714" s="301">
        <f>+X714</f>
        <v>0</v>
      </c>
      <c r="AA714" s="302" t="e">
        <f>+Y714</f>
        <v>#N/A</v>
      </c>
    </row>
    <row r="715" spans="1:27" customFormat="1" ht="15" hidden="1" customHeight="1">
      <c r="A715" s="32">
        <v>1402</v>
      </c>
      <c r="B715" s="396"/>
      <c r="C715" s="247" t="str">
        <f>+VLOOKUP(A715,bd_lista!$A$3:$C$590,3,FALSE)</f>
        <v>Gobierno Autónomo Municipal de Caracollo</v>
      </c>
      <c r="D715" s="394"/>
      <c r="E715" s="244" t="s">
        <v>1309</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7"/>
        <v>0</v>
      </c>
      <c r="S715" s="250">
        <f ca="1">+R714+R715</f>
        <v>0</v>
      </c>
      <c r="T715" s="243">
        <f ca="1">+S715</f>
        <v>0</v>
      </c>
      <c r="U715" s="242">
        <f t="shared" si="28"/>
        <v>2</v>
      </c>
      <c r="V715" s="343" t="str">
        <f>+VLOOKUP(A715,bd_lista!$A$3:$E$590,5,FALSE)</f>
        <v>Gobiernos Autonomos Municipales</v>
      </c>
      <c r="W715" s="391"/>
      <c r="X715" s="242">
        <f>+VLOOKUP(A715,[3]Sheet1!$A$13:$D$744,4,FALSE)</f>
        <v>0</v>
      </c>
      <c r="Y715" s="242" t="e">
        <f>+VLOOKUP(X715,bd_lista!$A$3:$C$590,3,FALSE)</f>
        <v>#N/A</v>
      </c>
      <c r="Z715" s="299"/>
      <c r="AA715" s="300"/>
    </row>
    <row r="716" spans="1:27" customFormat="1" ht="15" hidden="1" customHeight="1">
      <c r="A716" s="32">
        <v>1403</v>
      </c>
      <c r="B716" s="395">
        <f>+A716</f>
        <v>1403</v>
      </c>
      <c r="C716" s="247" t="str">
        <f>+VLOOKUP(A716,bd_lista!$A$3:$C$590,3,FALSE)</f>
        <v>Gobierno Autónomo Municipal de El Choro</v>
      </c>
      <c r="D716" s="393" t="str">
        <f>+C716</f>
        <v>Gobierno Autónomo Municipal de El Choro</v>
      </c>
      <c r="E716" s="242" t="s">
        <v>1308</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7"/>
        <v>0</v>
      </c>
      <c r="S716" s="250"/>
      <c r="T716" s="243">
        <f ca="1">+T717</f>
        <v>0</v>
      </c>
      <c r="U716" s="242">
        <f t="shared" si="28"/>
        <v>1</v>
      </c>
      <c r="V716" s="343" t="str">
        <f>+VLOOKUP(A716,bd_lista!$A$3:$E$590,5,FALSE)</f>
        <v>Gobiernos Autonomos Municipales</v>
      </c>
      <c r="W716" s="390" t="str">
        <f>+V716</f>
        <v>Gobiernos Autonomos Municipales</v>
      </c>
      <c r="X716" s="242">
        <f>+VLOOKUP(A716,[3]Sheet1!$A$13:$D$744,4,FALSE)</f>
        <v>0</v>
      </c>
      <c r="Y716" s="242" t="e">
        <f>+VLOOKUP(X716,bd_lista!$A$3:$C$590,3,FALSE)</f>
        <v>#N/A</v>
      </c>
      <c r="Z716" s="301">
        <f>+X716</f>
        <v>0</v>
      </c>
      <c r="AA716" s="302" t="e">
        <f>+Y716</f>
        <v>#N/A</v>
      </c>
    </row>
    <row r="717" spans="1:27" customFormat="1" ht="15" hidden="1" customHeight="1">
      <c r="A717" s="32">
        <v>1403</v>
      </c>
      <c r="B717" s="396"/>
      <c r="C717" s="247" t="str">
        <f>+VLOOKUP(A717,bd_lista!$A$3:$C$590,3,FALSE)</f>
        <v>Gobierno Autónomo Municipal de El Choro</v>
      </c>
      <c r="D717" s="394"/>
      <c r="E717" s="244" t="s">
        <v>1309</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7"/>
        <v>0</v>
      </c>
      <c r="S717" s="250">
        <f ca="1">+R716+R717</f>
        <v>0</v>
      </c>
      <c r="T717" s="243">
        <f ca="1">+S717</f>
        <v>0</v>
      </c>
      <c r="U717" s="242">
        <f t="shared" si="28"/>
        <v>2</v>
      </c>
      <c r="V717" s="343" t="str">
        <f>+VLOOKUP(A717,bd_lista!$A$3:$E$590,5,FALSE)</f>
        <v>Gobiernos Autonomos Municipales</v>
      </c>
      <c r="W717" s="391"/>
      <c r="X717" s="242">
        <f>+VLOOKUP(A717,[3]Sheet1!$A$13:$D$744,4,FALSE)</f>
        <v>0</v>
      </c>
      <c r="Y717" s="242" t="e">
        <f>+VLOOKUP(X717,bd_lista!$A$3:$C$590,3,FALSE)</f>
        <v>#N/A</v>
      </c>
      <c r="Z717" s="299"/>
      <c r="AA717" s="300"/>
    </row>
    <row r="718" spans="1:27" customFormat="1" ht="15" hidden="1" customHeight="1">
      <c r="A718" s="32">
        <v>1404</v>
      </c>
      <c r="B718" s="395">
        <f>+A718</f>
        <v>1404</v>
      </c>
      <c r="C718" s="247" t="str">
        <f>+VLOOKUP(A718,bd_lista!$A$3:$C$590,3,FALSE)</f>
        <v>Gobierno Autónomo Municipal de Challapata</v>
      </c>
      <c r="D718" s="393" t="str">
        <f>+C718</f>
        <v>Gobierno Autónomo Municipal de Challapata</v>
      </c>
      <c r="E718" s="242" t="s">
        <v>1308</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7"/>
        <v>0</v>
      </c>
      <c r="S718" s="250"/>
      <c r="T718" s="243">
        <f ca="1">+T719</f>
        <v>0</v>
      </c>
      <c r="U718" s="242">
        <f t="shared" si="28"/>
        <v>1</v>
      </c>
      <c r="V718" s="343" t="str">
        <f>+VLOOKUP(A718,bd_lista!$A$3:$E$590,5,FALSE)</f>
        <v>Gobiernos Autonomos Municipales</v>
      </c>
      <c r="W718" s="390" t="str">
        <f>+V718</f>
        <v>Gobiernos Autonomos Municipales</v>
      </c>
      <c r="X718" s="242">
        <f>+VLOOKUP(A718,[3]Sheet1!$A$13:$D$744,4,FALSE)</f>
        <v>0</v>
      </c>
      <c r="Y718" s="242" t="e">
        <f>+VLOOKUP(X718,bd_lista!$A$3:$C$590,3,FALSE)</f>
        <v>#N/A</v>
      </c>
      <c r="Z718" s="301">
        <f>+X718</f>
        <v>0</v>
      </c>
      <c r="AA718" s="302" t="e">
        <f>+Y718</f>
        <v>#N/A</v>
      </c>
    </row>
    <row r="719" spans="1:27" customFormat="1" ht="15" hidden="1" customHeight="1">
      <c r="A719" s="32">
        <v>1404</v>
      </c>
      <c r="B719" s="396"/>
      <c r="C719" s="247" t="str">
        <f>+VLOOKUP(A719,bd_lista!$A$3:$C$590,3,FALSE)</f>
        <v>Gobierno Autónomo Municipal de Challapata</v>
      </c>
      <c r="D719" s="394"/>
      <c r="E719" s="244" t="s">
        <v>1309</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7"/>
        <v>0</v>
      </c>
      <c r="S719" s="250">
        <f ca="1">+R718+R719</f>
        <v>0</v>
      </c>
      <c r="T719" s="243">
        <f ca="1">+S719</f>
        <v>0</v>
      </c>
      <c r="U719" s="242">
        <f t="shared" si="28"/>
        <v>2</v>
      </c>
      <c r="V719" s="343" t="str">
        <f>+VLOOKUP(A719,bd_lista!$A$3:$E$590,5,FALSE)</f>
        <v>Gobiernos Autonomos Municipales</v>
      </c>
      <c r="W719" s="391"/>
      <c r="X719" s="242">
        <f>+VLOOKUP(A719,[3]Sheet1!$A$13:$D$744,4,FALSE)</f>
        <v>0</v>
      </c>
      <c r="Y719" s="242" t="e">
        <f>+VLOOKUP(X719,bd_lista!$A$3:$C$590,3,FALSE)</f>
        <v>#N/A</v>
      </c>
      <c r="Z719" s="299"/>
      <c r="AA719" s="300"/>
    </row>
    <row r="720" spans="1:27" customFormat="1" ht="15" hidden="1" customHeight="1">
      <c r="A720" s="32">
        <v>1405</v>
      </c>
      <c r="B720" s="395">
        <f>+A720</f>
        <v>1405</v>
      </c>
      <c r="C720" s="247" t="str">
        <f>+VLOOKUP(A720,bd_lista!$A$3:$C$590,3,FALSE)</f>
        <v>Gobierno Autónomo Municipal de Santuario de Quillacas</v>
      </c>
      <c r="D720" s="393" t="str">
        <f>+C720</f>
        <v>Gobierno Autónomo Municipal de Santuario de Quillacas</v>
      </c>
      <c r="E720" s="242" t="s">
        <v>1308</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7"/>
        <v>0</v>
      </c>
      <c r="S720" s="250"/>
      <c r="T720" s="243">
        <f ca="1">+T721</f>
        <v>0</v>
      </c>
      <c r="U720" s="242">
        <f t="shared" si="28"/>
        <v>1</v>
      </c>
      <c r="V720" s="343" t="str">
        <f>+VLOOKUP(A720,bd_lista!$A$3:$E$590,5,FALSE)</f>
        <v>Gobiernos Autonomos Municipales</v>
      </c>
      <c r="W720" s="390" t="str">
        <f>+V720</f>
        <v>Gobiernos Autonomos Municipales</v>
      </c>
      <c r="X720" s="242">
        <f>+VLOOKUP(A720,[3]Sheet1!$A$13:$D$744,4,FALSE)</f>
        <v>0</v>
      </c>
      <c r="Y720" s="242" t="e">
        <f>+VLOOKUP(X720,bd_lista!$A$3:$C$590,3,FALSE)</f>
        <v>#N/A</v>
      </c>
      <c r="Z720" s="301">
        <f>+X720</f>
        <v>0</v>
      </c>
      <c r="AA720" s="302" t="e">
        <f>+Y720</f>
        <v>#N/A</v>
      </c>
    </row>
    <row r="721" spans="1:27" customFormat="1" ht="15" hidden="1" customHeight="1">
      <c r="A721" s="32">
        <v>1405</v>
      </c>
      <c r="B721" s="396"/>
      <c r="C721" s="247" t="str">
        <f>+VLOOKUP(A721,bd_lista!$A$3:$C$590,3,FALSE)</f>
        <v>Gobierno Autónomo Municipal de Santuario de Quillacas</v>
      </c>
      <c r="D721" s="394"/>
      <c r="E721" s="244" t="s">
        <v>1309</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7"/>
        <v>0</v>
      </c>
      <c r="S721" s="250">
        <f ca="1">+R720+R721</f>
        <v>0</v>
      </c>
      <c r="T721" s="243">
        <f ca="1">+S721</f>
        <v>0</v>
      </c>
      <c r="U721" s="242">
        <f t="shared" si="28"/>
        <v>2</v>
      </c>
      <c r="V721" s="343" t="str">
        <f>+VLOOKUP(A721,bd_lista!$A$3:$E$590,5,FALSE)</f>
        <v>Gobiernos Autonomos Municipales</v>
      </c>
      <c r="W721" s="391"/>
      <c r="X721" s="242">
        <f>+VLOOKUP(A721,[3]Sheet1!$A$13:$D$744,4,FALSE)</f>
        <v>0</v>
      </c>
      <c r="Y721" s="242" t="e">
        <f>+VLOOKUP(X721,bd_lista!$A$3:$C$590,3,FALSE)</f>
        <v>#N/A</v>
      </c>
      <c r="Z721" s="299"/>
      <c r="AA721" s="300"/>
    </row>
    <row r="722" spans="1:27" customFormat="1" ht="15" hidden="1" customHeight="1">
      <c r="A722" s="32">
        <v>1406</v>
      </c>
      <c r="B722" s="395">
        <f>+A722</f>
        <v>1406</v>
      </c>
      <c r="C722" s="247" t="str">
        <f>+VLOOKUP(A722,bd_lista!$A$3:$C$590,3,FALSE)</f>
        <v>Gobierno Autónomo Municipal de Huanuni</v>
      </c>
      <c r="D722" s="393" t="str">
        <f>+C722</f>
        <v>Gobierno Autónomo Municipal de Huanuni</v>
      </c>
      <c r="E722" s="242" t="s">
        <v>1308</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7"/>
        <v>0</v>
      </c>
      <c r="S722" s="250"/>
      <c r="T722" s="243">
        <f ca="1">+T723</f>
        <v>0</v>
      </c>
      <c r="U722" s="242">
        <f t="shared" si="28"/>
        <v>1</v>
      </c>
      <c r="V722" s="343" t="str">
        <f>+VLOOKUP(A722,bd_lista!$A$3:$E$590,5,FALSE)</f>
        <v>Gobiernos Autonomos Municipales</v>
      </c>
      <c r="W722" s="390" t="str">
        <f>+V722</f>
        <v>Gobiernos Autonomos Municipales</v>
      </c>
      <c r="X722" s="242">
        <f>+VLOOKUP(A722,[3]Sheet1!$A$13:$D$744,4,FALSE)</f>
        <v>0</v>
      </c>
      <c r="Y722" s="242" t="e">
        <f>+VLOOKUP(X722,bd_lista!$A$3:$C$590,3,FALSE)</f>
        <v>#N/A</v>
      </c>
      <c r="Z722" s="301">
        <f>+X722</f>
        <v>0</v>
      </c>
      <c r="AA722" s="302" t="e">
        <f>+Y722</f>
        <v>#N/A</v>
      </c>
    </row>
    <row r="723" spans="1:27" customFormat="1" ht="15" hidden="1" customHeight="1">
      <c r="A723" s="32">
        <v>1406</v>
      </c>
      <c r="B723" s="396"/>
      <c r="C723" s="247" t="str">
        <f>+VLOOKUP(A723,bd_lista!$A$3:$C$590,3,FALSE)</f>
        <v>Gobierno Autónomo Municipal de Huanuni</v>
      </c>
      <c r="D723" s="394"/>
      <c r="E723" s="244" t="s">
        <v>1309</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7"/>
        <v>0</v>
      </c>
      <c r="S723" s="250">
        <f ca="1">+R722+R723</f>
        <v>0</v>
      </c>
      <c r="T723" s="243">
        <f ca="1">+S723</f>
        <v>0</v>
      </c>
      <c r="U723" s="242">
        <f t="shared" si="28"/>
        <v>2</v>
      </c>
      <c r="V723" s="343" t="str">
        <f>+VLOOKUP(A723,bd_lista!$A$3:$E$590,5,FALSE)</f>
        <v>Gobiernos Autonomos Municipales</v>
      </c>
      <c r="W723" s="391"/>
      <c r="X723" s="242">
        <f>+VLOOKUP(A723,[3]Sheet1!$A$13:$D$744,4,FALSE)</f>
        <v>0</v>
      </c>
      <c r="Y723" s="242" t="e">
        <f>+VLOOKUP(X723,bd_lista!$A$3:$C$590,3,FALSE)</f>
        <v>#N/A</v>
      </c>
      <c r="Z723" s="299"/>
      <c r="AA723" s="300"/>
    </row>
    <row r="724" spans="1:27" customFormat="1" ht="15" hidden="1" customHeight="1">
      <c r="A724" s="32">
        <v>1407</v>
      </c>
      <c r="B724" s="395">
        <f>+A724</f>
        <v>1407</v>
      </c>
      <c r="C724" s="247" t="str">
        <f>+VLOOKUP(A724,bd_lista!$A$3:$C$590,3,FALSE)</f>
        <v>Gobierno Autónomo Municipal de Machacamarca</v>
      </c>
      <c r="D724" s="393" t="str">
        <f>+C724</f>
        <v>Gobierno Autónomo Municipal de Machacamarca</v>
      </c>
      <c r="E724" s="242" t="s">
        <v>1308</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7"/>
        <v>0</v>
      </c>
      <c r="S724" s="250"/>
      <c r="T724" s="243">
        <f ca="1">+T725</f>
        <v>0</v>
      </c>
      <c r="U724" s="242">
        <f t="shared" si="28"/>
        <v>1</v>
      </c>
      <c r="V724" s="343" t="str">
        <f>+VLOOKUP(A724,bd_lista!$A$3:$E$590,5,FALSE)</f>
        <v>Gobiernos Autonomos Municipales</v>
      </c>
      <c r="W724" s="390" t="str">
        <f>+V724</f>
        <v>Gobiernos Autonomos Municipales</v>
      </c>
      <c r="X724" s="242">
        <f>+VLOOKUP(A724,[3]Sheet1!$A$13:$D$744,4,FALSE)</f>
        <v>0</v>
      </c>
      <c r="Y724" s="242" t="e">
        <f>+VLOOKUP(X724,bd_lista!$A$3:$C$590,3,FALSE)</f>
        <v>#N/A</v>
      </c>
      <c r="Z724" s="301">
        <f>+X724</f>
        <v>0</v>
      </c>
      <c r="AA724" s="302" t="e">
        <f>+Y724</f>
        <v>#N/A</v>
      </c>
    </row>
    <row r="725" spans="1:27" customFormat="1" ht="15" hidden="1" customHeight="1">
      <c r="A725" s="32">
        <v>1407</v>
      </c>
      <c r="B725" s="396"/>
      <c r="C725" s="247" t="str">
        <f>+VLOOKUP(A725,bd_lista!$A$3:$C$590,3,FALSE)</f>
        <v>Gobierno Autónomo Municipal de Machacamarca</v>
      </c>
      <c r="D725" s="394"/>
      <c r="E725" s="244" t="s">
        <v>1309</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7"/>
        <v>0</v>
      </c>
      <c r="S725" s="250">
        <f ca="1">+R724+R725</f>
        <v>0</v>
      </c>
      <c r="T725" s="243">
        <f ca="1">+S725</f>
        <v>0</v>
      </c>
      <c r="U725" s="242">
        <f t="shared" si="28"/>
        <v>2</v>
      </c>
      <c r="V725" s="343" t="str">
        <f>+VLOOKUP(A725,bd_lista!$A$3:$E$590,5,FALSE)</f>
        <v>Gobiernos Autonomos Municipales</v>
      </c>
      <c r="W725" s="391"/>
      <c r="X725" s="242">
        <f>+VLOOKUP(A725,[3]Sheet1!$A$13:$D$744,4,FALSE)</f>
        <v>0</v>
      </c>
      <c r="Y725" s="242" t="e">
        <f>+VLOOKUP(X725,bd_lista!$A$3:$C$590,3,FALSE)</f>
        <v>#N/A</v>
      </c>
      <c r="Z725" s="299"/>
      <c r="AA725" s="300"/>
    </row>
    <row r="726" spans="1:27" customFormat="1" ht="15" hidden="1" customHeight="1">
      <c r="A726" s="32">
        <v>1408</v>
      </c>
      <c r="B726" s="395">
        <f>+A726</f>
        <v>1408</v>
      </c>
      <c r="C726" s="247" t="str">
        <f>+VLOOKUP(A726,bd_lista!$A$3:$C$590,3,FALSE)</f>
        <v>Gobierno Autónomo Municipal de Poopó (Villa Poopó)</v>
      </c>
      <c r="D726" s="393" t="str">
        <f>+C726</f>
        <v>Gobierno Autónomo Municipal de Poopó (Villa Poopó)</v>
      </c>
      <c r="E726" s="242" t="s">
        <v>1308</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7"/>
        <v>0</v>
      </c>
      <c r="S726" s="250"/>
      <c r="T726" s="243">
        <f ca="1">+T727</f>
        <v>0</v>
      </c>
      <c r="U726" s="242">
        <f t="shared" si="28"/>
        <v>1</v>
      </c>
      <c r="V726" s="343" t="str">
        <f>+VLOOKUP(A726,bd_lista!$A$3:$E$590,5,FALSE)</f>
        <v>Gobiernos Autonomos Municipales</v>
      </c>
      <c r="W726" s="390" t="str">
        <f>+V726</f>
        <v>Gobiernos Autonomos Municipales</v>
      </c>
      <c r="X726" s="242">
        <f>+VLOOKUP(A726,[3]Sheet1!$A$13:$D$744,4,FALSE)</f>
        <v>0</v>
      </c>
      <c r="Y726" s="242" t="e">
        <f>+VLOOKUP(X726,bd_lista!$A$3:$C$590,3,FALSE)</f>
        <v>#N/A</v>
      </c>
      <c r="Z726" s="301">
        <f>+X726</f>
        <v>0</v>
      </c>
      <c r="AA726" s="302" t="e">
        <f>+Y726</f>
        <v>#N/A</v>
      </c>
    </row>
    <row r="727" spans="1:27" customFormat="1" ht="15" hidden="1" customHeight="1">
      <c r="A727" s="32">
        <v>1408</v>
      </c>
      <c r="B727" s="396"/>
      <c r="C727" s="247" t="str">
        <f>+VLOOKUP(A727,bd_lista!$A$3:$C$590,3,FALSE)</f>
        <v>Gobierno Autónomo Municipal de Poopó (Villa Poopó)</v>
      </c>
      <c r="D727" s="394"/>
      <c r="E727" s="244" t="s">
        <v>1309</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7"/>
        <v>0</v>
      </c>
      <c r="S727" s="250">
        <f ca="1">+R726+R727</f>
        <v>0</v>
      </c>
      <c r="T727" s="243">
        <f ca="1">+S727</f>
        <v>0</v>
      </c>
      <c r="U727" s="242">
        <f t="shared" si="28"/>
        <v>2</v>
      </c>
      <c r="V727" s="343" t="str">
        <f>+VLOOKUP(A727,bd_lista!$A$3:$E$590,5,FALSE)</f>
        <v>Gobiernos Autonomos Municipales</v>
      </c>
      <c r="W727" s="391"/>
      <c r="X727" s="242">
        <f>+VLOOKUP(A727,[3]Sheet1!$A$13:$D$744,4,FALSE)</f>
        <v>0</v>
      </c>
      <c r="Y727" s="242" t="e">
        <f>+VLOOKUP(X727,bd_lista!$A$3:$C$590,3,FALSE)</f>
        <v>#N/A</v>
      </c>
      <c r="Z727" s="299"/>
      <c r="AA727" s="300"/>
    </row>
    <row r="728" spans="1:27" customFormat="1" ht="15" hidden="1" customHeight="1">
      <c r="A728" s="32">
        <v>1409</v>
      </c>
      <c r="B728" s="395">
        <f>+A728</f>
        <v>1409</v>
      </c>
      <c r="C728" s="247" t="str">
        <f>+VLOOKUP(A728,bd_lista!$A$3:$C$590,3,FALSE)</f>
        <v>Gobierno Autónomo Municipal de Pazña</v>
      </c>
      <c r="D728" s="393" t="str">
        <f>+C728</f>
        <v>Gobierno Autónomo Municipal de Pazña</v>
      </c>
      <c r="E728" s="242" t="s">
        <v>1308</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7"/>
        <v>0</v>
      </c>
      <c r="S728" s="250"/>
      <c r="T728" s="243">
        <f ca="1">+T729</f>
        <v>0</v>
      </c>
      <c r="U728" s="242">
        <f t="shared" si="28"/>
        <v>1</v>
      </c>
      <c r="V728" s="343" t="str">
        <f>+VLOOKUP(A728,bd_lista!$A$3:$E$590,5,FALSE)</f>
        <v>Gobiernos Autonomos Municipales</v>
      </c>
      <c r="W728" s="390" t="str">
        <f>+V728</f>
        <v>Gobiernos Autonomos Municipales</v>
      </c>
      <c r="X728" s="242">
        <f>+VLOOKUP(A728,[3]Sheet1!$A$13:$D$744,4,FALSE)</f>
        <v>0</v>
      </c>
      <c r="Y728" s="242" t="e">
        <f>+VLOOKUP(X728,bd_lista!$A$3:$C$590,3,FALSE)</f>
        <v>#N/A</v>
      </c>
      <c r="Z728" s="301">
        <f>+X728</f>
        <v>0</v>
      </c>
      <c r="AA728" s="302" t="e">
        <f>+Y728</f>
        <v>#N/A</v>
      </c>
    </row>
    <row r="729" spans="1:27" customFormat="1" ht="15" hidden="1" customHeight="1">
      <c r="A729" s="32">
        <v>1409</v>
      </c>
      <c r="B729" s="396"/>
      <c r="C729" s="247" t="str">
        <f>+VLOOKUP(A729,bd_lista!$A$3:$C$590,3,FALSE)</f>
        <v>Gobierno Autónomo Municipal de Pazña</v>
      </c>
      <c r="D729" s="394"/>
      <c r="E729" s="244" t="s">
        <v>1309</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7"/>
        <v>0</v>
      </c>
      <c r="S729" s="250">
        <f ca="1">+R728+R729</f>
        <v>0</v>
      </c>
      <c r="T729" s="243">
        <f ca="1">+S729</f>
        <v>0</v>
      </c>
      <c r="U729" s="242">
        <f t="shared" si="28"/>
        <v>2</v>
      </c>
      <c r="V729" s="343" t="str">
        <f>+VLOOKUP(A729,bd_lista!$A$3:$E$590,5,FALSE)</f>
        <v>Gobiernos Autonomos Municipales</v>
      </c>
      <c r="W729" s="391"/>
      <c r="X729" s="242">
        <f>+VLOOKUP(A729,[3]Sheet1!$A$13:$D$744,4,FALSE)</f>
        <v>0</v>
      </c>
      <c r="Y729" s="242" t="e">
        <f>+VLOOKUP(X729,bd_lista!$A$3:$C$590,3,FALSE)</f>
        <v>#N/A</v>
      </c>
      <c r="Z729" s="299"/>
      <c r="AA729" s="300"/>
    </row>
    <row r="730" spans="1:27" customFormat="1" ht="15" hidden="1" customHeight="1">
      <c r="A730" s="32">
        <v>1410</v>
      </c>
      <c r="B730" s="395">
        <f>+A730</f>
        <v>1410</v>
      </c>
      <c r="C730" s="247" t="str">
        <f>+VLOOKUP(A730,bd_lista!$A$3:$C$590,3,FALSE)</f>
        <v>Gobierno Autónomo Municipal de Antequera</v>
      </c>
      <c r="D730" s="393" t="str">
        <f>+C730</f>
        <v>Gobierno Autónomo Municipal de Antequera</v>
      </c>
      <c r="E730" s="242" t="s">
        <v>1308</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7"/>
        <v>0</v>
      </c>
      <c r="S730" s="250"/>
      <c r="T730" s="243">
        <f ca="1">+T731</f>
        <v>0</v>
      </c>
      <c r="U730" s="242">
        <f t="shared" si="28"/>
        <v>1</v>
      </c>
      <c r="V730" s="343" t="str">
        <f>+VLOOKUP(A730,bd_lista!$A$3:$E$590,5,FALSE)</f>
        <v>Gobiernos Autonomos Municipales</v>
      </c>
      <c r="W730" s="390" t="str">
        <f>+V730</f>
        <v>Gobiernos Autonomos Municipales</v>
      </c>
      <c r="X730" s="242">
        <f>+VLOOKUP(A730,[3]Sheet1!$A$13:$D$744,4,FALSE)</f>
        <v>0</v>
      </c>
      <c r="Y730" s="242" t="e">
        <f>+VLOOKUP(X730,bd_lista!$A$3:$C$590,3,FALSE)</f>
        <v>#N/A</v>
      </c>
      <c r="Z730" s="301">
        <f>+X730</f>
        <v>0</v>
      </c>
      <c r="AA730" s="302" t="e">
        <f>+Y730</f>
        <v>#N/A</v>
      </c>
    </row>
    <row r="731" spans="1:27" customFormat="1" ht="15" hidden="1" customHeight="1">
      <c r="A731" s="32">
        <v>1410</v>
      </c>
      <c r="B731" s="396"/>
      <c r="C731" s="247" t="str">
        <f>+VLOOKUP(A731,bd_lista!$A$3:$C$590,3,FALSE)</f>
        <v>Gobierno Autónomo Municipal de Antequera</v>
      </c>
      <c r="D731" s="394"/>
      <c r="E731" s="244" t="s">
        <v>1309</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7"/>
        <v>0</v>
      </c>
      <c r="S731" s="250">
        <f ca="1">+R730+R731</f>
        <v>0</v>
      </c>
      <c r="T731" s="243">
        <f ca="1">+S731</f>
        <v>0</v>
      </c>
      <c r="U731" s="242">
        <f t="shared" si="28"/>
        <v>2</v>
      </c>
      <c r="V731" s="343" t="str">
        <f>+VLOOKUP(A731,bd_lista!$A$3:$E$590,5,FALSE)</f>
        <v>Gobiernos Autonomos Municipales</v>
      </c>
      <c r="W731" s="391"/>
      <c r="X731" s="242">
        <f>+VLOOKUP(A731,[3]Sheet1!$A$13:$D$744,4,FALSE)</f>
        <v>0</v>
      </c>
      <c r="Y731" s="242" t="e">
        <f>+VLOOKUP(X731,bd_lista!$A$3:$C$590,3,FALSE)</f>
        <v>#N/A</v>
      </c>
      <c r="Z731" s="299"/>
      <c r="AA731" s="300"/>
    </row>
    <row r="732" spans="1:27" customFormat="1" ht="15" hidden="1" customHeight="1">
      <c r="A732" s="32">
        <v>1411</v>
      </c>
      <c r="B732" s="395">
        <f>+A732</f>
        <v>1411</v>
      </c>
      <c r="C732" s="247" t="str">
        <f>+VLOOKUP(A732,bd_lista!$A$3:$C$590,3,FALSE)</f>
        <v>Gobierno Autónomo Municipal de Eucaliptus</v>
      </c>
      <c r="D732" s="393" t="str">
        <f>+C732</f>
        <v>Gobierno Autónomo Municipal de Eucaliptus</v>
      </c>
      <c r="E732" s="242" t="s">
        <v>1308</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7"/>
        <v>0</v>
      </c>
      <c r="S732" s="250"/>
      <c r="T732" s="243">
        <f ca="1">+T733</f>
        <v>0</v>
      </c>
      <c r="U732" s="242">
        <f t="shared" si="28"/>
        <v>1</v>
      </c>
      <c r="V732" s="343" t="str">
        <f>+VLOOKUP(A732,bd_lista!$A$3:$E$590,5,FALSE)</f>
        <v>Gobiernos Autonomos Municipales</v>
      </c>
      <c r="W732" s="390" t="str">
        <f>+V732</f>
        <v>Gobiernos Autonomos Municipales</v>
      </c>
      <c r="X732" s="242">
        <f>+VLOOKUP(A732,[3]Sheet1!$A$13:$D$744,4,FALSE)</f>
        <v>0</v>
      </c>
      <c r="Y732" s="242" t="e">
        <f>+VLOOKUP(X732,bd_lista!$A$3:$C$590,3,FALSE)</f>
        <v>#N/A</v>
      </c>
      <c r="Z732" s="301">
        <f>+X732</f>
        <v>0</v>
      </c>
      <c r="AA732" s="302" t="e">
        <f>+Y732</f>
        <v>#N/A</v>
      </c>
    </row>
    <row r="733" spans="1:27" customFormat="1" ht="15" hidden="1" customHeight="1">
      <c r="A733" s="32">
        <v>1411</v>
      </c>
      <c r="B733" s="396"/>
      <c r="C733" s="247" t="str">
        <f>+VLOOKUP(A733,bd_lista!$A$3:$C$590,3,FALSE)</f>
        <v>Gobierno Autónomo Municipal de Eucaliptus</v>
      </c>
      <c r="D733" s="394"/>
      <c r="E733" s="244" t="s">
        <v>1309</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7"/>
        <v>0</v>
      </c>
      <c r="S733" s="250">
        <f ca="1">+R732+R733</f>
        <v>0</v>
      </c>
      <c r="T733" s="243">
        <f ca="1">+S733</f>
        <v>0</v>
      </c>
      <c r="U733" s="242">
        <f t="shared" si="28"/>
        <v>2</v>
      </c>
      <c r="V733" s="343" t="str">
        <f>+VLOOKUP(A733,bd_lista!$A$3:$E$590,5,FALSE)</f>
        <v>Gobiernos Autonomos Municipales</v>
      </c>
      <c r="W733" s="391"/>
      <c r="X733" s="242">
        <f>+VLOOKUP(A733,[3]Sheet1!$A$13:$D$744,4,FALSE)</f>
        <v>0</v>
      </c>
      <c r="Y733" s="242" t="e">
        <f>+VLOOKUP(X733,bd_lista!$A$3:$C$590,3,FALSE)</f>
        <v>#N/A</v>
      </c>
      <c r="Z733" s="299"/>
      <c r="AA733" s="300"/>
    </row>
    <row r="734" spans="1:27" customFormat="1" ht="15" hidden="1" customHeight="1">
      <c r="A734" s="32">
        <v>1412</v>
      </c>
      <c r="B734" s="395">
        <f>+A734</f>
        <v>1412</v>
      </c>
      <c r="C734" s="247" t="str">
        <f>+VLOOKUP(A734,bd_lista!$A$3:$C$590,3,FALSE)</f>
        <v>Gobierno Autónomo Municipal de Santiago de Huari</v>
      </c>
      <c r="D734" s="393" t="str">
        <f>+C734</f>
        <v>Gobierno Autónomo Municipal de Santiago de Huari</v>
      </c>
      <c r="E734" s="242" t="s">
        <v>1308</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ref="R734:R797" ca="1" si="29">+SUM(F734:Q734)</f>
        <v>0</v>
      </c>
      <c r="S734" s="250"/>
      <c r="T734" s="243">
        <f ca="1">+T735</f>
        <v>0</v>
      </c>
      <c r="U734" s="242">
        <f t="shared" ref="U734:U797" si="30">+IF(E734="Débitos",1,2)</f>
        <v>1</v>
      </c>
      <c r="V734" s="343" t="str">
        <f>+VLOOKUP(A734,bd_lista!$A$3:$E$590,5,FALSE)</f>
        <v>Gobiernos Autonomos Municipales</v>
      </c>
      <c r="W734" s="390" t="str">
        <f>+V734</f>
        <v>Gobiernos Autonomos Municipales</v>
      </c>
      <c r="X734" s="242">
        <f>+VLOOKUP(A734,[3]Sheet1!$A$13:$D$744,4,FALSE)</f>
        <v>0</v>
      </c>
      <c r="Y734" s="242" t="e">
        <f>+VLOOKUP(X734,bd_lista!$A$3:$C$590,3,FALSE)</f>
        <v>#N/A</v>
      </c>
      <c r="Z734" s="301">
        <f>+X734</f>
        <v>0</v>
      </c>
      <c r="AA734" s="302" t="e">
        <f>+Y734</f>
        <v>#N/A</v>
      </c>
    </row>
    <row r="735" spans="1:27" customFormat="1" ht="15" hidden="1" customHeight="1">
      <c r="A735" s="32">
        <v>1412</v>
      </c>
      <c r="B735" s="396"/>
      <c r="C735" s="247" t="str">
        <f>+VLOOKUP(A735,bd_lista!$A$3:$C$590,3,FALSE)</f>
        <v>Gobierno Autónomo Municipal de Santiago de Huari</v>
      </c>
      <c r="D735" s="394"/>
      <c r="E735" s="244" t="s">
        <v>1309</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9"/>
        <v>0</v>
      </c>
      <c r="S735" s="250">
        <f ca="1">+R734+R735</f>
        <v>0</v>
      </c>
      <c r="T735" s="243">
        <f ca="1">+S735</f>
        <v>0</v>
      </c>
      <c r="U735" s="242">
        <f t="shared" si="30"/>
        <v>2</v>
      </c>
      <c r="V735" s="343" t="str">
        <f>+VLOOKUP(A735,bd_lista!$A$3:$E$590,5,FALSE)</f>
        <v>Gobiernos Autonomos Municipales</v>
      </c>
      <c r="W735" s="391"/>
      <c r="X735" s="242">
        <f>+VLOOKUP(A735,[3]Sheet1!$A$13:$D$744,4,FALSE)</f>
        <v>0</v>
      </c>
      <c r="Y735" s="242" t="e">
        <f>+VLOOKUP(X735,bd_lista!$A$3:$C$590,3,FALSE)</f>
        <v>#N/A</v>
      </c>
      <c r="Z735" s="299"/>
      <c r="AA735" s="300"/>
    </row>
    <row r="736" spans="1:27" customFormat="1" ht="15" hidden="1" customHeight="1">
      <c r="A736" s="32">
        <v>1413</v>
      </c>
      <c r="B736" s="395">
        <f>+A736</f>
        <v>1413</v>
      </c>
      <c r="C736" s="247" t="str">
        <f>+VLOOKUP(A736,bd_lista!$A$3:$C$590,3,FALSE)</f>
        <v>Gobierno Autónomo Municipal de Totora</v>
      </c>
      <c r="D736" s="393" t="str">
        <f>+C736</f>
        <v>Gobierno Autónomo Municipal de Totora</v>
      </c>
      <c r="E736" s="242" t="s">
        <v>1308</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9"/>
        <v>0</v>
      </c>
      <c r="S736" s="250"/>
      <c r="T736" s="243">
        <f ca="1">+T737</f>
        <v>0</v>
      </c>
      <c r="U736" s="242">
        <f t="shared" si="30"/>
        <v>1</v>
      </c>
      <c r="V736" s="343" t="str">
        <f>+VLOOKUP(A736,bd_lista!$A$3:$E$590,5,FALSE)</f>
        <v>Gobiernos Autonomos Municipales</v>
      </c>
      <c r="W736" s="390" t="str">
        <f>+V736</f>
        <v>Gobiernos Autonomos Municipales</v>
      </c>
      <c r="X736" s="242">
        <f>+VLOOKUP(A736,[3]Sheet1!$A$13:$D$744,4,FALSE)</f>
        <v>0</v>
      </c>
      <c r="Y736" s="242" t="e">
        <f>+VLOOKUP(X736,bd_lista!$A$3:$C$590,3,FALSE)</f>
        <v>#N/A</v>
      </c>
      <c r="Z736" s="301">
        <f>+X736</f>
        <v>0</v>
      </c>
      <c r="AA736" s="302" t="e">
        <f>+Y736</f>
        <v>#N/A</v>
      </c>
    </row>
    <row r="737" spans="1:27" customFormat="1" ht="15" hidden="1" customHeight="1">
      <c r="A737" s="32">
        <v>1413</v>
      </c>
      <c r="B737" s="396"/>
      <c r="C737" s="247" t="str">
        <f>+VLOOKUP(A737,bd_lista!$A$3:$C$590,3,FALSE)</f>
        <v>Gobierno Autónomo Municipal de Totora</v>
      </c>
      <c r="D737" s="394"/>
      <c r="E737" s="244" t="s">
        <v>1309</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9"/>
        <v>0</v>
      </c>
      <c r="S737" s="250">
        <f ca="1">+R736+R737</f>
        <v>0</v>
      </c>
      <c r="T737" s="243">
        <f ca="1">+S737</f>
        <v>0</v>
      </c>
      <c r="U737" s="242">
        <f t="shared" si="30"/>
        <v>2</v>
      </c>
      <c r="V737" s="343" t="str">
        <f>+VLOOKUP(A737,bd_lista!$A$3:$E$590,5,FALSE)</f>
        <v>Gobiernos Autonomos Municipales</v>
      </c>
      <c r="W737" s="391"/>
      <c r="X737" s="242">
        <f>+VLOOKUP(A737,[3]Sheet1!$A$13:$D$744,4,FALSE)</f>
        <v>0</v>
      </c>
      <c r="Y737" s="242" t="e">
        <f>+VLOOKUP(X737,bd_lista!$A$3:$C$590,3,FALSE)</f>
        <v>#N/A</v>
      </c>
      <c r="Z737" s="299"/>
      <c r="AA737" s="300"/>
    </row>
    <row r="738" spans="1:27" customFormat="1" ht="15" hidden="1" customHeight="1">
      <c r="A738" s="32">
        <v>1414</v>
      </c>
      <c r="B738" s="395">
        <f>+A738</f>
        <v>1414</v>
      </c>
      <c r="C738" s="247" t="str">
        <f>+VLOOKUP(A738,bd_lista!$A$3:$C$590,3,FALSE)</f>
        <v>Gobierno Autónomo Municipal de Corque</v>
      </c>
      <c r="D738" s="393" t="str">
        <f>+C738</f>
        <v>Gobierno Autónomo Municipal de Corque</v>
      </c>
      <c r="E738" s="242" t="s">
        <v>1308</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9"/>
        <v>0</v>
      </c>
      <c r="S738" s="250"/>
      <c r="T738" s="243">
        <f ca="1">+T739</f>
        <v>0</v>
      </c>
      <c r="U738" s="242">
        <f t="shared" si="30"/>
        <v>1</v>
      </c>
      <c r="V738" s="343" t="str">
        <f>+VLOOKUP(A738,bd_lista!$A$3:$E$590,5,FALSE)</f>
        <v>Gobiernos Autonomos Municipales</v>
      </c>
      <c r="W738" s="390" t="str">
        <f>+V738</f>
        <v>Gobiernos Autonomos Municipales</v>
      </c>
      <c r="X738" s="242">
        <f>+VLOOKUP(A738,[3]Sheet1!$A$13:$D$744,4,FALSE)</f>
        <v>0</v>
      </c>
      <c r="Y738" s="242" t="e">
        <f>+VLOOKUP(X738,bd_lista!$A$3:$C$590,3,FALSE)</f>
        <v>#N/A</v>
      </c>
      <c r="Z738" s="301">
        <f>+X738</f>
        <v>0</v>
      </c>
      <c r="AA738" s="302" t="e">
        <f>+Y738</f>
        <v>#N/A</v>
      </c>
    </row>
    <row r="739" spans="1:27" customFormat="1" ht="15" hidden="1" customHeight="1">
      <c r="A739" s="32">
        <v>1414</v>
      </c>
      <c r="B739" s="396"/>
      <c r="C739" s="247" t="str">
        <f>+VLOOKUP(A739,bd_lista!$A$3:$C$590,3,FALSE)</f>
        <v>Gobierno Autónomo Municipal de Corque</v>
      </c>
      <c r="D739" s="394"/>
      <c r="E739" s="244" t="s">
        <v>1309</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9"/>
        <v>0</v>
      </c>
      <c r="S739" s="250">
        <f ca="1">+R738+R739</f>
        <v>0</v>
      </c>
      <c r="T739" s="243">
        <f ca="1">+S739</f>
        <v>0</v>
      </c>
      <c r="U739" s="242">
        <f t="shared" si="30"/>
        <v>2</v>
      </c>
      <c r="V739" s="343" t="str">
        <f>+VLOOKUP(A739,bd_lista!$A$3:$E$590,5,FALSE)</f>
        <v>Gobiernos Autonomos Municipales</v>
      </c>
      <c r="W739" s="391"/>
      <c r="X739" s="242">
        <f>+VLOOKUP(A739,[3]Sheet1!$A$13:$D$744,4,FALSE)</f>
        <v>0</v>
      </c>
      <c r="Y739" s="242" t="e">
        <f>+VLOOKUP(X739,bd_lista!$A$3:$C$590,3,FALSE)</f>
        <v>#N/A</v>
      </c>
      <c r="Z739" s="299"/>
      <c r="AA739" s="300"/>
    </row>
    <row r="740" spans="1:27" customFormat="1" ht="15" hidden="1" customHeight="1">
      <c r="A740" s="32">
        <v>1415</v>
      </c>
      <c r="B740" s="395">
        <f>+A740</f>
        <v>1415</v>
      </c>
      <c r="C740" s="247" t="str">
        <f>+VLOOKUP(A740,bd_lista!$A$3:$C$590,3,FALSE)</f>
        <v>Gobierno Autónomo Municipal de Choquecota</v>
      </c>
      <c r="D740" s="393" t="str">
        <f>+C740</f>
        <v>Gobierno Autónomo Municipal de Choquecota</v>
      </c>
      <c r="E740" s="242" t="s">
        <v>1308</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9"/>
        <v>0</v>
      </c>
      <c r="S740" s="250"/>
      <c r="T740" s="243">
        <f ca="1">+T741</f>
        <v>0</v>
      </c>
      <c r="U740" s="242">
        <f t="shared" si="30"/>
        <v>1</v>
      </c>
      <c r="V740" s="343" t="str">
        <f>+VLOOKUP(A740,bd_lista!$A$3:$E$590,5,FALSE)</f>
        <v>Gobiernos Autonomos Municipales</v>
      </c>
      <c r="W740" s="390" t="str">
        <f>+V740</f>
        <v>Gobiernos Autonomos Municipales</v>
      </c>
      <c r="X740" s="242">
        <f>+VLOOKUP(A740,[3]Sheet1!$A$13:$D$744,4,FALSE)</f>
        <v>0</v>
      </c>
      <c r="Y740" s="242" t="e">
        <f>+VLOOKUP(X740,bd_lista!$A$3:$C$590,3,FALSE)</f>
        <v>#N/A</v>
      </c>
      <c r="Z740" s="301">
        <f>+X740</f>
        <v>0</v>
      </c>
      <c r="AA740" s="302" t="e">
        <f>+Y740</f>
        <v>#N/A</v>
      </c>
    </row>
    <row r="741" spans="1:27" customFormat="1" ht="15" hidden="1" customHeight="1">
      <c r="A741" s="32">
        <v>1415</v>
      </c>
      <c r="B741" s="396"/>
      <c r="C741" s="247" t="str">
        <f>+VLOOKUP(A741,bd_lista!$A$3:$C$590,3,FALSE)</f>
        <v>Gobierno Autónomo Municipal de Choquecota</v>
      </c>
      <c r="D741" s="394"/>
      <c r="E741" s="244" t="s">
        <v>1309</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9"/>
        <v>0</v>
      </c>
      <c r="S741" s="250">
        <f ca="1">+R740+R741</f>
        <v>0</v>
      </c>
      <c r="T741" s="243">
        <f ca="1">+S741</f>
        <v>0</v>
      </c>
      <c r="U741" s="242">
        <f t="shared" si="30"/>
        <v>2</v>
      </c>
      <c r="V741" s="343" t="str">
        <f>+VLOOKUP(A741,bd_lista!$A$3:$E$590,5,FALSE)</f>
        <v>Gobiernos Autonomos Municipales</v>
      </c>
      <c r="W741" s="391"/>
      <c r="X741" s="242">
        <f>+VLOOKUP(A741,[3]Sheet1!$A$13:$D$744,4,FALSE)</f>
        <v>0</v>
      </c>
      <c r="Y741" s="242" t="e">
        <f>+VLOOKUP(X741,bd_lista!$A$3:$C$590,3,FALSE)</f>
        <v>#N/A</v>
      </c>
      <c r="Z741" s="299"/>
      <c r="AA741" s="300"/>
    </row>
    <row r="742" spans="1:27" customFormat="1" ht="15" hidden="1" customHeight="1">
      <c r="A742" s="32">
        <v>1416</v>
      </c>
      <c r="B742" s="395">
        <f>+A742</f>
        <v>1416</v>
      </c>
      <c r="C742" s="247" t="str">
        <f>+VLOOKUP(A742,bd_lista!$A$3:$C$590,3,FALSE)</f>
        <v>Gobierno Autónomo Municipal de Curahuara de Carangas</v>
      </c>
      <c r="D742" s="393" t="str">
        <f>+C742</f>
        <v>Gobierno Autónomo Municipal de Curahuara de Carangas</v>
      </c>
      <c r="E742" s="242" t="s">
        <v>1308</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9"/>
        <v>0</v>
      </c>
      <c r="S742" s="250"/>
      <c r="T742" s="243">
        <f ca="1">+T743</f>
        <v>0</v>
      </c>
      <c r="U742" s="242">
        <f t="shared" si="30"/>
        <v>1</v>
      </c>
      <c r="V742" s="343" t="str">
        <f>+VLOOKUP(A742,bd_lista!$A$3:$E$590,5,FALSE)</f>
        <v>Gobiernos Autonomos Municipales</v>
      </c>
      <c r="W742" s="390" t="str">
        <f>+V742</f>
        <v>Gobiernos Autonomos Municipales</v>
      </c>
      <c r="X742" s="242">
        <f>+VLOOKUP(A742,[3]Sheet1!$A$13:$D$744,4,FALSE)</f>
        <v>0</v>
      </c>
      <c r="Y742" s="242" t="e">
        <f>+VLOOKUP(X742,bd_lista!$A$3:$C$590,3,FALSE)</f>
        <v>#N/A</v>
      </c>
      <c r="Z742" s="301">
        <f>+X742</f>
        <v>0</v>
      </c>
      <c r="AA742" s="302" t="e">
        <f>+Y742</f>
        <v>#N/A</v>
      </c>
    </row>
    <row r="743" spans="1:27" customFormat="1" ht="15" hidden="1" customHeight="1">
      <c r="A743" s="32">
        <v>1416</v>
      </c>
      <c r="B743" s="396"/>
      <c r="C743" s="247" t="str">
        <f>+VLOOKUP(A743,bd_lista!$A$3:$C$590,3,FALSE)</f>
        <v>Gobierno Autónomo Municipal de Curahuara de Carangas</v>
      </c>
      <c r="D743" s="394"/>
      <c r="E743" s="244" t="s">
        <v>1309</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9"/>
        <v>0</v>
      </c>
      <c r="S743" s="250">
        <f ca="1">+R742+R743</f>
        <v>0</v>
      </c>
      <c r="T743" s="243">
        <f ca="1">+S743</f>
        <v>0</v>
      </c>
      <c r="U743" s="242">
        <f t="shared" si="30"/>
        <v>2</v>
      </c>
      <c r="V743" s="343" t="str">
        <f>+VLOOKUP(A743,bd_lista!$A$3:$E$590,5,FALSE)</f>
        <v>Gobiernos Autonomos Municipales</v>
      </c>
      <c r="W743" s="391"/>
      <c r="X743" s="242">
        <f>+VLOOKUP(A743,[3]Sheet1!$A$13:$D$744,4,FALSE)</f>
        <v>0</v>
      </c>
      <c r="Y743" s="242" t="e">
        <f>+VLOOKUP(X743,bd_lista!$A$3:$C$590,3,FALSE)</f>
        <v>#N/A</v>
      </c>
      <c r="Z743" s="299"/>
      <c r="AA743" s="300"/>
    </row>
    <row r="744" spans="1:27" customFormat="1" ht="15" hidden="1" customHeight="1">
      <c r="A744" s="32">
        <v>1417</v>
      </c>
      <c r="B744" s="395">
        <f>+A744</f>
        <v>1417</v>
      </c>
      <c r="C744" s="247" t="str">
        <f>+VLOOKUP(A744,bd_lista!$A$3:$C$590,3,FALSE)</f>
        <v>Gobierno Autónomo Municipal de Turco</v>
      </c>
      <c r="D744" s="393" t="str">
        <f>+C744</f>
        <v>Gobierno Autónomo Municipal de Turco</v>
      </c>
      <c r="E744" s="242" t="s">
        <v>1308</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9"/>
        <v>0</v>
      </c>
      <c r="S744" s="250"/>
      <c r="T744" s="243">
        <f ca="1">+T745</f>
        <v>0</v>
      </c>
      <c r="U744" s="242">
        <f t="shared" si="30"/>
        <v>1</v>
      </c>
      <c r="V744" s="343" t="str">
        <f>+VLOOKUP(A744,bd_lista!$A$3:$E$590,5,FALSE)</f>
        <v>Gobiernos Autonomos Municipales</v>
      </c>
      <c r="W744" s="390" t="str">
        <f>+V744</f>
        <v>Gobiernos Autonomos Municipales</v>
      </c>
      <c r="X744" s="242">
        <f>+VLOOKUP(A744,[3]Sheet1!$A$13:$D$744,4,FALSE)</f>
        <v>0</v>
      </c>
      <c r="Y744" s="242" t="e">
        <f>+VLOOKUP(X744,bd_lista!$A$3:$C$590,3,FALSE)</f>
        <v>#N/A</v>
      </c>
      <c r="Z744" s="301">
        <f>+X744</f>
        <v>0</v>
      </c>
      <c r="AA744" s="302" t="e">
        <f>+Y744</f>
        <v>#N/A</v>
      </c>
    </row>
    <row r="745" spans="1:27" customFormat="1" ht="15" hidden="1" customHeight="1">
      <c r="A745" s="32">
        <v>1417</v>
      </c>
      <c r="B745" s="396"/>
      <c r="C745" s="247" t="str">
        <f>+VLOOKUP(A745,bd_lista!$A$3:$C$590,3,FALSE)</f>
        <v>Gobierno Autónomo Municipal de Turco</v>
      </c>
      <c r="D745" s="394"/>
      <c r="E745" s="244" t="s">
        <v>1309</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9"/>
        <v>0</v>
      </c>
      <c r="S745" s="250">
        <f ca="1">+R744+R745</f>
        <v>0</v>
      </c>
      <c r="T745" s="243">
        <f ca="1">+S745</f>
        <v>0</v>
      </c>
      <c r="U745" s="242">
        <f t="shared" si="30"/>
        <v>2</v>
      </c>
      <c r="V745" s="343" t="str">
        <f>+VLOOKUP(A745,bd_lista!$A$3:$E$590,5,FALSE)</f>
        <v>Gobiernos Autonomos Municipales</v>
      </c>
      <c r="W745" s="391"/>
      <c r="X745" s="242">
        <f>+VLOOKUP(A745,[3]Sheet1!$A$13:$D$744,4,FALSE)</f>
        <v>0</v>
      </c>
      <c r="Y745" s="242" t="e">
        <f>+VLOOKUP(X745,bd_lista!$A$3:$C$590,3,FALSE)</f>
        <v>#N/A</v>
      </c>
      <c r="Z745" s="299"/>
      <c r="AA745" s="300"/>
    </row>
    <row r="746" spans="1:27" customFormat="1" ht="15" hidden="1" customHeight="1">
      <c r="A746" s="32">
        <v>1418</v>
      </c>
      <c r="B746" s="395">
        <f>+A746</f>
        <v>1418</v>
      </c>
      <c r="C746" s="247" t="str">
        <f>+VLOOKUP(A746,bd_lista!$A$3:$C$590,3,FALSE)</f>
        <v>Gobierno Autónomo Municipal de Huachacalla</v>
      </c>
      <c r="D746" s="393" t="str">
        <f>+C746</f>
        <v>Gobierno Autónomo Municipal de Huachacalla</v>
      </c>
      <c r="E746" s="242" t="s">
        <v>1308</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9"/>
        <v>0</v>
      </c>
      <c r="S746" s="250"/>
      <c r="T746" s="243">
        <f ca="1">+T747</f>
        <v>0</v>
      </c>
      <c r="U746" s="242">
        <f t="shared" si="30"/>
        <v>1</v>
      </c>
      <c r="V746" s="343" t="str">
        <f>+VLOOKUP(A746,bd_lista!$A$3:$E$590,5,FALSE)</f>
        <v>Gobiernos Autonomos Municipales</v>
      </c>
      <c r="W746" s="390" t="str">
        <f>+V746</f>
        <v>Gobiernos Autonomos Municipales</v>
      </c>
      <c r="X746" s="242">
        <f>+VLOOKUP(A746,[3]Sheet1!$A$13:$D$744,4,FALSE)</f>
        <v>0</v>
      </c>
      <c r="Y746" s="242" t="e">
        <f>+VLOOKUP(X746,bd_lista!$A$3:$C$590,3,FALSE)</f>
        <v>#N/A</v>
      </c>
      <c r="Z746" s="301">
        <f>+X746</f>
        <v>0</v>
      </c>
      <c r="AA746" s="302" t="e">
        <f>+Y746</f>
        <v>#N/A</v>
      </c>
    </row>
    <row r="747" spans="1:27" customFormat="1" ht="15" hidden="1" customHeight="1">
      <c r="A747" s="32">
        <v>1418</v>
      </c>
      <c r="B747" s="396"/>
      <c r="C747" s="247" t="str">
        <f>+VLOOKUP(A747,bd_lista!$A$3:$C$590,3,FALSE)</f>
        <v>Gobierno Autónomo Municipal de Huachacalla</v>
      </c>
      <c r="D747" s="394"/>
      <c r="E747" s="244" t="s">
        <v>1309</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9"/>
        <v>0</v>
      </c>
      <c r="S747" s="250">
        <f ca="1">+R746+R747</f>
        <v>0</v>
      </c>
      <c r="T747" s="243">
        <f ca="1">+S747</f>
        <v>0</v>
      </c>
      <c r="U747" s="242">
        <f t="shared" si="30"/>
        <v>2</v>
      </c>
      <c r="V747" s="343" t="str">
        <f>+VLOOKUP(A747,bd_lista!$A$3:$E$590,5,FALSE)</f>
        <v>Gobiernos Autonomos Municipales</v>
      </c>
      <c r="W747" s="391"/>
      <c r="X747" s="242">
        <f>+VLOOKUP(A747,[3]Sheet1!$A$13:$D$744,4,FALSE)</f>
        <v>0</v>
      </c>
      <c r="Y747" s="242" t="e">
        <f>+VLOOKUP(X747,bd_lista!$A$3:$C$590,3,FALSE)</f>
        <v>#N/A</v>
      </c>
      <c r="Z747" s="299"/>
      <c r="AA747" s="300"/>
    </row>
    <row r="748" spans="1:27" customFormat="1" ht="15" hidden="1" customHeight="1">
      <c r="A748" s="32">
        <v>1419</v>
      </c>
      <c r="B748" s="395">
        <f>+A748</f>
        <v>1419</v>
      </c>
      <c r="C748" s="247" t="str">
        <f>+VLOOKUP(A748,bd_lista!$A$3:$C$590,3,FALSE)</f>
        <v>Gobierno Autónomo Municipal de Escara</v>
      </c>
      <c r="D748" s="393" t="str">
        <f>+C748</f>
        <v>Gobierno Autónomo Municipal de Escara</v>
      </c>
      <c r="E748" s="242" t="s">
        <v>1308</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9"/>
        <v>0</v>
      </c>
      <c r="S748" s="250"/>
      <c r="T748" s="243">
        <f ca="1">+T749</f>
        <v>0</v>
      </c>
      <c r="U748" s="242">
        <f t="shared" si="30"/>
        <v>1</v>
      </c>
      <c r="V748" s="343" t="str">
        <f>+VLOOKUP(A748,bd_lista!$A$3:$E$590,5,FALSE)</f>
        <v>Gobiernos Autonomos Municipales</v>
      </c>
      <c r="W748" s="390" t="str">
        <f>+V748</f>
        <v>Gobiernos Autonomos Municipales</v>
      </c>
      <c r="X748" s="242">
        <f>+VLOOKUP(A748,[3]Sheet1!$A$13:$D$744,4,FALSE)</f>
        <v>0</v>
      </c>
      <c r="Y748" s="242" t="e">
        <f>+VLOOKUP(X748,bd_lista!$A$3:$C$590,3,FALSE)</f>
        <v>#N/A</v>
      </c>
      <c r="Z748" s="301">
        <f>+X748</f>
        <v>0</v>
      </c>
      <c r="AA748" s="302" t="e">
        <f>+Y748</f>
        <v>#N/A</v>
      </c>
    </row>
    <row r="749" spans="1:27" customFormat="1" ht="15" hidden="1" customHeight="1">
      <c r="A749" s="32">
        <v>1419</v>
      </c>
      <c r="B749" s="396"/>
      <c r="C749" s="247" t="str">
        <f>+VLOOKUP(A749,bd_lista!$A$3:$C$590,3,FALSE)</f>
        <v>Gobierno Autónomo Municipal de Escara</v>
      </c>
      <c r="D749" s="394"/>
      <c r="E749" s="244" t="s">
        <v>1309</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9"/>
        <v>0</v>
      </c>
      <c r="S749" s="250">
        <f ca="1">+R748+R749</f>
        <v>0</v>
      </c>
      <c r="T749" s="243">
        <f ca="1">+S749</f>
        <v>0</v>
      </c>
      <c r="U749" s="242">
        <f t="shared" si="30"/>
        <v>2</v>
      </c>
      <c r="V749" s="343" t="str">
        <f>+VLOOKUP(A749,bd_lista!$A$3:$E$590,5,FALSE)</f>
        <v>Gobiernos Autonomos Municipales</v>
      </c>
      <c r="W749" s="391"/>
      <c r="X749" s="242">
        <f>+VLOOKUP(A749,[3]Sheet1!$A$13:$D$744,4,FALSE)</f>
        <v>0</v>
      </c>
      <c r="Y749" s="242" t="e">
        <f>+VLOOKUP(X749,bd_lista!$A$3:$C$590,3,FALSE)</f>
        <v>#N/A</v>
      </c>
      <c r="Z749" s="299"/>
      <c r="AA749" s="300"/>
    </row>
    <row r="750" spans="1:27" customFormat="1" ht="15" hidden="1" customHeight="1">
      <c r="A750" s="32">
        <v>1420</v>
      </c>
      <c r="B750" s="395">
        <f>+A750</f>
        <v>1420</v>
      </c>
      <c r="C750" s="247" t="str">
        <f>+VLOOKUP(A750,bd_lista!$A$3:$C$590,3,FALSE)</f>
        <v>Gobierno Autónomo Municipal de Cruz de Machacamarca</v>
      </c>
      <c r="D750" s="393" t="str">
        <f>+C750</f>
        <v>Gobierno Autónomo Municipal de Cruz de Machacamarca</v>
      </c>
      <c r="E750" s="242" t="s">
        <v>1308</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9"/>
        <v>0</v>
      </c>
      <c r="S750" s="250"/>
      <c r="T750" s="243">
        <f ca="1">+T751</f>
        <v>0</v>
      </c>
      <c r="U750" s="242">
        <f t="shared" si="30"/>
        <v>1</v>
      </c>
      <c r="V750" s="343" t="str">
        <f>+VLOOKUP(A750,bd_lista!$A$3:$E$590,5,FALSE)</f>
        <v>Gobiernos Autonomos Municipales</v>
      </c>
      <c r="W750" s="390" t="str">
        <f>+V750</f>
        <v>Gobiernos Autonomos Municipales</v>
      </c>
      <c r="X750" s="242">
        <f>+VLOOKUP(A750,[3]Sheet1!$A$13:$D$744,4,FALSE)</f>
        <v>0</v>
      </c>
      <c r="Y750" s="242" t="e">
        <f>+VLOOKUP(X750,bd_lista!$A$3:$C$590,3,FALSE)</f>
        <v>#N/A</v>
      </c>
      <c r="Z750" s="301">
        <f>+X750</f>
        <v>0</v>
      </c>
      <c r="AA750" s="302" t="e">
        <f>+Y750</f>
        <v>#N/A</v>
      </c>
    </row>
    <row r="751" spans="1:27" customFormat="1" ht="15" hidden="1" customHeight="1">
      <c r="A751" s="32">
        <v>1420</v>
      </c>
      <c r="B751" s="396"/>
      <c r="C751" s="247" t="str">
        <f>+VLOOKUP(A751,bd_lista!$A$3:$C$590,3,FALSE)</f>
        <v>Gobierno Autónomo Municipal de Cruz de Machacamarca</v>
      </c>
      <c r="D751" s="394"/>
      <c r="E751" s="244" t="s">
        <v>1309</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9"/>
        <v>0</v>
      </c>
      <c r="S751" s="250">
        <f ca="1">+R750+R751</f>
        <v>0</v>
      </c>
      <c r="T751" s="243">
        <f ca="1">+S751</f>
        <v>0</v>
      </c>
      <c r="U751" s="242">
        <f t="shared" si="30"/>
        <v>2</v>
      </c>
      <c r="V751" s="343" t="str">
        <f>+VLOOKUP(A751,bd_lista!$A$3:$E$590,5,FALSE)</f>
        <v>Gobiernos Autonomos Municipales</v>
      </c>
      <c r="W751" s="391"/>
      <c r="X751" s="242">
        <f>+VLOOKUP(A751,[3]Sheet1!$A$13:$D$744,4,FALSE)</f>
        <v>0</v>
      </c>
      <c r="Y751" s="242" t="e">
        <f>+VLOOKUP(X751,bd_lista!$A$3:$C$590,3,FALSE)</f>
        <v>#N/A</v>
      </c>
      <c r="Z751" s="299"/>
      <c r="AA751" s="300"/>
    </row>
    <row r="752" spans="1:27" customFormat="1" ht="15" hidden="1" customHeight="1">
      <c r="A752" s="32">
        <v>1421</v>
      </c>
      <c r="B752" s="395">
        <f>+A752</f>
        <v>1421</v>
      </c>
      <c r="C752" s="247" t="str">
        <f>+VLOOKUP(A752,bd_lista!$A$3:$C$590,3,FALSE)</f>
        <v>Gobierno Autónomo Municipal de Yunguyo de Litoral</v>
      </c>
      <c r="D752" s="393" t="str">
        <f>+C752</f>
        <v>Gobierno Autónomo Municipal de Yunguyo de Litoral</v>
      </c>
      <c r="E752" s="242" t="s">
        <v>1308</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9"/>
        <v>0</v>
      </c>
      <c r="S752" s="250"/>
      <c r="T752" s="243">
        <f ca="1">+T753</f>
        <v>0</v>
      </c>
      <c r="U752" s="242">
        <f t="shared" si="30"/>
        <v>1</v>
      </c>
      <c r="V752" s="343" t="str">
        <f>+VLOOKUP(A752,bd_lista!$A$3:$E$590,5,FALSE)</f>
        <v>Gobiernos Autonomos Municipales</v>
      </c>
      <c r="W752" s="390" t="str">
        <f>+V752</f>
        <v>Gobiernos Autonomos Municipales</v>
      </c>
      <c r="X752" s="242">
        <f>+VLOOKUP(A752,[3]Sheet1!$A$13:$D$744,4,FALSE)</f>
        <v>0</v>
      </c>
      <c r="Y752" s="242" t="e">
        <f>+VLOOKUP(X752,bd_lista!$A$3:$C$590,3,FALSE)</f>
        <v>#N/A</v>
      </c>
      <c r="Z752" s="301">
        <f>+X752</f>
        <v>0</v>
      </c>
      <c r="AA752" s="302" t="e">
        <f>+Y752</f>
        <v>#N/A</v>
      </c>
    </row>
    <row r="753" spans="1:27" customFormat="1" ht="15" hidden="1" customHeight="1">
      <c r="A753" s="32">
        <v>1421</v>
      </c>
      <c r="B753" s="396"/>
      <c r="C753" s="247" t="str">
        <f>+VLOOKUP(A753,bd_lista!$A$3:$C$590,3,FALSE)</f>
        <v>Gobierno Autónomo Municipal de Yunguyo de Litoral</v>
      </c>
      <c r="D753" s="394"/>
      <c r="E753" s="244" t="s">
        <v>1309</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9"/>
        <v>0</v>
      </c>
      <c r="S753" s="250">
        <f ca="1">+R752+R753</f>
        <v>0</v>
      </c>
      <c r="T753" s="243">
        <f ca="1">+S753</f>
        <v>0</v>
      </c>
      <c r="U753" s="242">
        <f t="shared" si="30"/>
        <v>2</v>
      </c>
      <c r="V753" s="343" t="str">
        <f>+VLOOKUP(A753,bd_lista!$A$3:$E$590,5,FALSE)</f>
        <v>Gobiernos Autonomos Municipales</v>
      </c>
      <c r="W753" s="391"/>
      <c r="X753" s="242">
        <f>+VLOOKUP(A753,[3]Sheet1!$A$13:$D$744,4,FALSE)</f>
        <v>0</v>
      </c>
      <c r="Y753" s="242" t="e">
        <f>+VLOOKUP(X753,bd_lista!$A$3:$C$590,3,FALSE)</f>
        <v>#N/A</v>
      </c>
      <c r="Z753" s="299"/>
      <c r="AA753" s="300"/>
    </row>
    <row r="754" spans="1:27" customFormat="1" ht="15" hidden="1" customHeight="1">
      <c r="A754" s="32">
        <v>1422</v>
      </c>
      <c r="B754" s="395">
        <f>+A754</f>
        <v>1422</v>
      </c>
      <c r="C754" s="247" t="str">
        <f>+VLOOKUP(A754,bd_lista!$A$3:$C$590,3,FALSE)</f>
        <v>Gobierno Autónomo Municipal de Esmeralda</v>
      </c>
      <c r="D754" s="393" t="str">
        <f>+C754</f>
        <v>Gobierno Autónomo Municipal de Esmeralda</v>
      </c>
      <c r="E754" s="242" t="s">
        <v>1308</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9"/>
        <v>0</v>
      </c>
      <c r="S754" s="250"/>
      <c r="T754" s="243">
        <f ca="1">+T755</f>
        <v>0</v>
      </c>
      <c r="U754" s="242">
        <f t="shared" si="30"/>
        <v>1</v>
      </c>
      <c r="V754" s="343" t="str">
        <f>+VLOOKUP(A754,bd_lista!$A$3:$E$590,5,FALSE)</f>
        <v>Gobiernos Autonomos Municipales</v>
      </c>
      <c r="W754" s="390" t="str">
        <f>+V754</f>
        <v>Gobiernos Autonomos Municipales</v>
      </c>
      <c r="X754" s="242">
        <f>+VLOOKUP(A754,[3]Sheet1!$A$13:$D$744,4,FALSE)</f>
        <v>0</v>
      </c>
      <c r="Y754" s="242" t="e">
        <f>+VLOOKUP(X754,bd_lista!$A$3:$C$590,3,FALSE)</f>
        <v>#N/A</v>
      </c>
      <c r="Z754" s="301">
        <f>+X754</f>
        <v>0</v>
      </c>
      <c r="AA754" s="302" t="e">
        <f>+Y754</f>
        <v>#N/A</v>
      </c>
    </row>
    <row r="755" spans="1:27" customFormat="1" ht="15" hidden="1" customHeight="1">
      <c r="A755" s="32">
        <v>1422</v>
      </c>
      <c r="B755" s="396"/>
      <c r="C755" s="247" t="str">
        <f>+VLOOKUP(A755,bd_lista!$A$3:$C$590,3,FALSE)</f>
        <v>Gobierno Autónomo Municipal de Esmeralda</v>
      </c>
      <c r="D755" s="394"/>
      <c r="E755" s="244" t="s">
        <v>1309</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9"/>
        <v>0</v>
      </c>
      <c r="S755" s="250">
        <f ca="1">+R754+R755</f>
        <v>0</v>
      </c>
      <c r="T755" s="243">
        <f ca="1">+S755</f>
        <v>0</v>
      </c>
      <c r="U755" s="242">
        <f t="shared" si="30"/>
        <v>2</v>
      </c>
      <c r="V755" s="343" t="str">
        <f>+VLOOKUP(A755,bd_lista!$A$3:$E$590,5,FALSE)</f>
        <v>Gobiernos Autonomos Municipales</v>
      </c>
      <c r="W755" s="391"/>
      <c r="X755" s="242">
        <f>+VLOOKUP(A755,[3]Sheet1!$A$13:$D$744,4,FALSE)</f>
        <v>0</v>
      </c>
      <c r="Y755" s="242" t="e">
        <f>+VLOOKUP(X755,bd_lista!$A$3:$C$590,3,FALSE)</f>
        <v>#N/A</v>
      </c>
      <c r="Z755" s="299"/>
      <c r="AA755" s="300"/>
    </row>
    <row r="756" spans="1:27" customFormat="1" ht="15" hidden="1" customHeight="1">
      <c r="A756" s="32">
        <v>1423</v>
      </c>
      <c r="B756" s="395">
        <f>+A756</f>
        <v>1423</v>
      </c>
      <c r="C756" s="247" t="str">
        <f>+VLOOKUP(A756,bd_lista!$A$3:$C$590,3,FALSE)</f>
        <v>Gobierno Autónomo Municipal de Toledo</v>
      </c>
      <c r="D756" s="393" t="str">
        <f>+C756</f>
        <v>Gobierno Autónomo Municipal de Toledo</v>
      </c>
      <c r="E756" s="242" t="s">
        <v>1308</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9"/>
        <v>0</v>
      </c>
      <c r="S756" s="250"/>
      <c r="T756" s="243">
        <f ca="1">+T757</f>
        <v>0</v>
      </c>
      <c r="U756" s="242">
        <f t="shared" si="30"/>
        <v>1</v>
      </c>
      <c r="V756" s="343" t="str">
        <f>+VLOOKUP(A756,bd_lista!$A$3:$E$590,5,FALSE)</f>
        <v>Gobiernos Autonomos Municipales</v>
      </c>
      <c r="W756" s="390" t="str">
        <f>+V756</f>
        <v>Gobiernos Autonomos Municipales</v>
      </c>
      <c r="X756" s="242">
        <f>+VLOOKUP(A756,[3]Sheet1!$A$13:$D$744,4,FALSE)</f>
        <v>0</v>
      </c>
      <c r="Y756" s="242" t="e">
        <f>+VLOOKUP(X756,bd_lista!$A$3:$C$590,3,FALSE)</f>
        <v>#N/A</v>
      </c>
      <c r="Z756" s="301">
        <f>+X756</f>
        <v>0</v>
      </c>
      <c r="AA756" s="302" t="e">
        <f>+Y756</f>
        <v>#N/A</v>
      </c>
    </row>
    <row r="757" spans="1:27" customFormat="1" ht="15" hidden="1" customHeight="1">
      <c r="A757" s="32">
        <v>1423</v>
      </c>
      <c r="B757" s="396"/>
      <c r="C757" s="247" t="str">
        <f>+VLOOKUP(A757,bd_lista!$A$3:$C$590,3,FALSE)</f>
        <v>Gobierno Autónomo Municipal de Toledo</v>
      </c>
      <c r="D757" s="394"/>
      <c r="E757" s="244" t="s">
        <v>1309</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9"/>
        <v>0</v>
      </c>
      <c r="S757" s="250">
        <f ca="1">+R756+R757</f>
        <v>0</v>
      </c>
      <c r="T757" s="243">
        <f ca="1">+S757</f>
        <v>0</v>
      </c>
      <c r="U757" s="242">
        <f t="shared" si="30"/>
        <v>2</v>
      </c>
      <c r="V757" s="343" t="str">
        <f>+VLOOKUP(A757,bd_lista!$A$3:$E$590,5,FALSE)</f>
        <v>Gobiernos Autonomos Municipales</v>
      </c>
      <c r="W757" s="391"/>
      <c r="X757" s="242">
        <f>+VLOOKUP(A757,[3]Sheet1!$A$13:$D$744,4,FALSE)</f>
        <v>0</v>
      </c>
      <c r="Y757" s="242" t="e">
        <f>+VLOOKUP(X757,bd_lista!$A$3:$C$590,3,FALSE)</f>
        <v>#N/A</v>
      </c>
      <c r="Z757" s="299"/>
      <c r="AA757" s="300"/>
    </row>
    <row r="758" spans="1:27" customFormat="1" ht="15" hidden="1" customHeight="1">
      <c r="A758" s="32">
        <v>1424</v>
      </c>
      <c r="B758" s="395">
        <f>+A758</f>
        <v>1424</v>
      </c>
      <c r="C758" s="247" t="str">
        <f>+VLOOKUP(A758,bd_lista!$A$3:$C$590,3,FALSE)</f>
        <v>Gobierno Autónomo Municipal de Andamarca (Santiago de Andamarca)</v>
      </c>
      <c r="D758" s="393" t="str">
        <f>+C758</f>
        <v>Gobierno Autónomo Municipal de Andamarca (Santiago de Andamarca)</v>
      </c>
      <c r="E758" s="242" t="s">
        <v>1308</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9"/>
        <v>0</v>
      </c>
      <c r="S758" s="250"/>
      <c r="T758" s="243">
        <f ca="1">+T759</f>
        <v>0</v>
      </c>
      <c r="U758" s="242">
        <f t="shared" si="30"/>
        <v>1</v>
      </c>
      <c r="V758" s="343" t="str">
        <f>+VLOOKUP(A758,bd_lista!$A$3:$E$590,5,FALSE)</f>
        <v>Gobiernos Autonomos Municipales</v>
      </c>
      <c r="W758" s="390" t="str">
        <f>+V758</f>
        <v>Gobiernos Autonomos Municipales</v>
      </c>
      <c r="X758" s="242">
        <f>+VLOOKUP(A758,[3]Sheet1!$A$13:$D$744,4,FALSE)</f>
        <v>0</v>
      </c>
      <c r="Y758" s="242" t="e">
        <f>+VLOOKUP(X758,bd_lista!$A$3:$C$590,3,FALSE)</f>
        <v>#N/A</v>
      </c>
      <c r="Z758" s="301">
        <f>+X758</f>
        <v>0</v>
      </c>
      <c r="AA758" s="302" t="e">
        <f>+Y758</f>
        <v>#N/A</v>
      </c>
    </row>
    <row r="759" spans="1:27" customFormat="1" ht="15" hidden="1" customHeight="1">
      <c r="A759" s="32">
        <v>1424</v>
      </c>
      <c r="B759" s="396"/>
      <c r="C759" s="247" t="str">
        <f>+VLOOKUP(A759,bd_lista!$A$3:$C$590,3,FALSE)</f>
        <v>Gobierno Autónomo Municipal de Andamarca (Santiago de Andamarca)</v>
      </c>
      <c r="D759" s="394"/>
      <c r="E759" s="244" t="s">
        <v>1309</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9"/>
        <v>0</v>
      </c>
      <c r="S759" s="250">
        <f ca="1">+R758+R759</f>
        <v>0</v>
      </c>
      <c r="T759" s="243">
        <f ca="1">+S759</f>
        <v>0</v>
      </c>
      <c r="U759" s="242">
        <f t="shared" si="30"/>
        <v>2</v>
      </c>
      <c r="V759" s="343" t="str">
        <f>+VLOOKUP(A759,bd_lista!$A$3:$E$590,5,FALSE)</f>
        <v>Gobiernos Autonomos Municipales</v>
      </c>
      <c r="W759" s="391"/>
      <c r="X759" s="242">
        <f>+VLOOKUP(A759,[3]Sheet1!$A$13:$D$744,4,FALSE)</f>
        <v>0</v>
      </c>
      <c r="Y759" s="242" t="e">
        <f>+VLOOKUP(X759,bd_lista!$A$3:$C$590,3,FALSE)</f>
        <v>#N/A</v>
      </c>
      <c r="Z759" s="299"/>
      <c r="AA759" s="300"/>
    </row>
    <row r="760" spans="1:27" customFormat="1" ht="15" hidden="1" customHeight="1">
      <c r="A760" s="32">
        <v>1425</v>
      </c>
      <c r="B760" s="395">
        <f>+A760</f>
        <v>1425</v>
      </c>
      <c r="C760" s="247" t="str">
        <f>+VLOOKUP(A760,bd_lista!$A$3:$C$590,3,FALSE)</f>
        <v>Gobierno Autónomo Municipal de Belén de Andamarca</v>
      </c>
      <c r="D760" s="393" t="str">
        <f>+C760</f>
        <v>Gobierno Autónomo Municipal de Belén de Andamarca</v>
      </c>
      <c r="E760" s="242" t="s">
        <v>1308</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9"/>
        <v>0</v>
      </c>
      <c r="S760" s="250"/>
      <c r="T760" s="243">
        <f ca="1">+T761</f>
        <v>0</v>
      </c>
      <c r="U760" s="242">
        <f t="shared" si="30"/>
        <v>1</v>
      </c>
      <c r="V760" s="343" t="str">
        <f>+VLOOKUP(A760,bd_lista!$A$3:$E$590,5,FALSE)</f>
        <v>Gobiernos Autonomos Municipales</v>
      </c>
      <c r="W760" s="390" t="str">
        <f>+V760</f>
        <v>Gobiernos Autonomos Municipales</v>
      </c>
      <c r="X760" s="242">
        <f>+VLOOKUP(A760,[3]Sheet1!$A$13:$D$744,4,FALSE)</f>
        <v>0</v>
      </c>
      <c r="Y760" s="242" t="e">
        <f>+VLOOKUP(X760,bd_lista!$A$3:$C$590,3,FALSE)</f>
        <v>#N/A</v>
      </c>
      <c r="Z760" s="301">
        <f>+X760</f>
        <v>0</v>
      </c>
      <c r="AA760" s="302" t="e">
        <f>+Y760</f>
        <v>#N/A</v>
      </c>
    </row>
    <row r="761" spans="1:27" customFormat="1" ht="15" hidden="1" customHeight="1">
      <c r="A761" s="32">
        <v>1425</v>
      </c>
      <c r="B761" s="396"/>
      <c r="C761" s="247" t="str">
        <f>+VLOOKUP(A761,bd_lista!$A$3:$C$590,3,FALSE)</f>
        <v>Gobierno Autónomo Municipal de Belén de Andamarca</v>
      </c>
      <c r="D761" s="394"/>
      <c r="E761" s="244" t="s">
        <v>1309</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9"/>
        <v>0</v>
      </c>
      <c r="S761" s="250">
        <f ca="1">+R760+R761</f>
        <v>0</v>
      </c>
      <c r="T761" s="243">
        <f ca="1">+S761</f>
        <v>0</v>
      </c>
      <c r="U761" s="242">
        <f t="shared" si="30"/>
        <v>2</v>
      </c>
      <c r="V761" s="343" t="str">
        <f>+VLOOKUP(A761,bd_lista!$A$3:$E$590,5,FALSE)</f>
        <v>Gobiernos Autonomos Municipales</v>
      </c>
      <c r="W761" s="391"/>
      <c r="X761" s="242">
        <f>+VLOOKUP(A761,[3]Sheet1!$A$13:$D$744,4,FALSE)</f>
        <v>0</v>
      </c>
      <c r="Y761" s="242" t="e">
        <f>+VLOOKUP(X761,bd_lista!$A$3:$C$590,3,FALSE)</f>
        <v>#N/A</v>
      </c>
      <c r="Z761" s="299"/>
      <c r="AA761" s="300"/>
    </row>
    <row r="762" spans="1:27" customFormat="1" ht="15" hidden="1" customHeight="1">
      <c r="A762" s="32">
        <v>1426</v>
      </c>
      <c r="B762" s="395">
        <f>+A762</f>
        <v>1426</v>
      </c>
      <c r="C762" s="247" t="str">
        <f>+VLOOKUP(A762,bd_lista!$A$3:$C$590,3,FALSE)</f>
        <v>Gobierno Autónomo Municipal de Salinas de G. Mendoza</v>
      </c>
      <c r="D762" s="393" t="str">
        <f>+C762</f>
        <v>Gobierno Autónomo Municipal de Salinas de G. Mendoza</v>
      </c>
      <c r="E762" s="242" t="s">
        <v>1308</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9"/>
        <v>0</v>
      </c>
      <c r="S762" s="250"/>
      <c r="T762" s="243">
        <f ca="1">+T763</f>
        <v>0</v>
      </c>
      <c r="U762" s="242">
        <f t="shared" si="30"/>
        <v>1</v>
      </c>
      <c r="V762" s="343" t="str">
        <f>+VLOOKUP(A762,bd_lista!$A$3:$E$590,5,FALSE)</f>
        <v>Gobiernos Autonomos Municipales</v>
      </c>
      <c r="W762" s="390" t="str">
        <f>+V762</f>
        <v>Gobiernos Autonomos Municipales</v>
      </c>
      <c r="X762" s="242">
        <f>+VLOOKUP(A762,[3]Sheet1!$A$13:$D$744,4,FALSE)</f>
        <v>0</v>
      </c>
      <c r="Y762" s="242" t="e">
        <f>+VLOOKUP(X762,bd_lista!$A$3:$C$590,3,FALSE)</f>
        <v>#N/A</v>
      </c>
      <c r="Z762" s="301">
        <f>+X762</f>
        <v>0</v>
      </c>
      <c r="AA762" s="302" t="e">
        <f>+Y762</f>
        <v>#N/A</v>
      </c>
    </row>
    <row r="763" spans="1:27" customFormat="1" ht="15" hidden="1" customHeight="1">
      <c r="A763" s="32">
        <v>1426</v>
      </c>
      <c r="B763" s="396"/>
      <c r="C763" s="247" t="str">
        <f>+VLOOKUP(A763,bd_lista!$A$3:$C$590,3,FALSE)</f>
        <v>Gobierno Autónomo Municipal de Salinas de G. Mendoza</v>
      </c>
      <c r="D763" s="394"/>
      <c r="E763" s="244" t="s">
        <v>1309</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9"/>
        <v>0</v>
      </c>
      <c r="S763" s="250">
        <f ca="1">+R762+R763</f>
        <v>0</v>
      </c>
      <c r="T763" s="243">
        <f ca="1">+S763</f>
        <v>0</v>
      </c>
      <c r="U763" s="242">
        <f t="shared" si="30"/>
        <v>2</v>
      </c>
      <c r="V763" s="343" t="str">
        <f>+VLOOKUP(A763,bd_lista!$A$3:$E$590,5,FALSE)</f>
        <v>Gobiernos Autonomos Municipales</v>
      </c>
      <c r="W763" s="391"/>
      <c r="X763" s="242">
        <f>+VLOOKUP(A763,[3]Sheet1!$A$13:$D$744,4,FALSE)</f>
        <v>0</v>
      </c>
      <c r="Y763" s="242" t="e">
        <f>+VLOOKUP(X763,bd_lista!$A$3:$C$590,3,FALSE)</f>
        <v>#N/A</v>
      </c>
      <c r="Z763" s="299"/>
      <c r="AA763" s="300"/>
    </row>
    <row r="764" spans="1:27" customFormat="1" ht="15" hidden="1" customHeight="1">
      <c r="A764" s="32">
        <v>1427</v>
      </c>
      <c r="B764" s="395">
        <f>+A764</f>
        <v>1427</v>
      </c>
      <c r="C764" s="247" t="str">
        <f>+VLOOKUP(A764,bd_lista!$A$3:$C$590,3,FALSE)</f>
        <v>Gobierno Autónomo Municipal de Pampa Aullagas</v>
      </c>
      <c r="D764" s="393" t="str">
        <f>+C764</f>
        <v>Gobierno Autónomo Municipal de Pampa Aullagas</v>
      </c>
      <c r="E764" s="242" t="s">
        <v>1308</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9"/>
        <v>0</v>
      </c>
      <c r="S764" s="250"/>
      <c r="T764" s="243">
        <f ca="1">+T765</f>
        <v>0</v>
      </c>
      <c r="U764" s="242">
        <f t="shared" si="30"/>
        <v>1</v>
      </c>
      <c r="V764" s="343" t="str">
        <f>+VLOOKUP(A764,bd_lista!$A$3:$E$590,5,FALSE)</f>
        <v>Gobiernos Autonomos Municipales</v>
      </c>
      <c r="W764" s="390" t="str">
        <f>+V764</f>
        <v>Gobiernos Autonomos Municipales</v>
      </c>
      <c r="X764" s="242">
        <f>+VLOOKUP(A764,[3]Sheet1!$A$13:$D$744,4,FALSE)</f>
        <v>0</v>
      </c>
      <c r="Y764" s="242" t="e">
        <f>+VLOOKUP(X764,bd_lista!$A$3:$C$590,3,FALSE)</f>
        <v>#N/A</v>
      </c>
      <c r="Z764" s="301">
        <f>+X764</f>
        <v>0</v>
      </c>
      <c r="AA764" s="302" t="e">
        <f>+Y764</f>
        <v>#N/A</v>
      </c>
    </row>
    <row r="765" spans="1:27" customFormat="1" ht="15" hidden="1" customHeight="1">
      <c r="A765" s="32">
        <v>1427</v>
      </c>
      <c r="B765" s="396"/>
      <c r="C765" s="247" t="str">
        <f>+VLOOKUP(A765,bd_lista!$A$3:$C$590,3,FALSE)</f>
        <v>Gobierno Autónomo Municipal de Pampa Aullagas</v>
      </c>
      <c r="D765" s="394"/>
      <c r="E765" s="244" t="s">
        <v>1309</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9"/>
        <v>0</v>
      </c>
      <c r="S765" s="250">
        <f ca="1">+R764+R765</f>
        <v>0</v>
      </c>
      <c r="T765" s="243">
        <f ca="1">+S765</f>
        <v>0</v>
      </c>
      <c r="U765" s="242">
        <f t="shared" si="30"/>
        <v>2</v>
      </c>
      <c r="V765" s="343" t="str">
        <f>+VLOOKUP(A765,bd_lista!$A$3:$E$590,5,FALSE)</f>
        <v>Gobiernos Autonomos Municipales</v>
      </c>
      <c r="W765" s="391"/>
      <c r="X765" s="242">
        <f>+VLOOKUP(A765,[3]Sheet1!$A$13:$D$744,4,FALSE)</f>
        <v>0</v>
      </c>
      <c r="Y765" s="242" t="e">
        <f>+VLOOKUP(X765,bd_lista!$A$3:$C$590,3,FALSE)</f>
        <v>#N/A</v>
      </c>
      <c r="Z765" s="299"/>
      <c r="AA765" s="300"/>
    </row>
    <row r="766" spans="1:27" customFormat="1" ht="15" hidden="1" customHeight="1">
      <c r="A766" s="32">
        <v>1428</v>
      </c>
      <c r="B766" s="395">
        <f>+A766</f>
        <v>1428</v>
      </c>
      <c r="C766" s="247" t="str">
        <f>+VLOOKUP(A766,bd_lista!$A$3:$C$590,3,FALSE)</f>
        <v>Gobierno Autónomo Municipal de La Rivera</v>
      </c>
      <c r="D766" s="393" t="str">
        <f>+C766</f>
        <v>Gobierno Autónomo Municipal de La Rivera</v>
      </c>
      <c r="E766" s="242" t="s">
        <v>1308</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9"/>
        <v>0</v>
      </c>
      <c r="S766" s="250"/>
      <c r="T766" s="243">
        <f ca="1">+T767</f>
        <v>0</v>
      </c>
      <c r="U766" s="242">
        <f t="shared" si="30"/>
        <v>1</v>
      </c>
      <c r="V766" s="343" t="str">
        <f>+VLOOKUP(A766,bd_lista!$A$3:$E$590,5,FALSE)</f>
        <v>Gobiernos Autonomos Municipales</v>
      </c>
      <c r="W766" s="390" t="str">
        <f>+V766</f>
        <v>Gobiernos Autonomos Municipales</v>
      </c>
      <c r="X766" s="242">
        <f>+VLOOKUP(A766,[3]Sheet1!$A$13:$D$744,4,FALSE)</f>
        <v>0</v>
      </c>
      <c r="Y766" s="242" t="e">
        <f>+VLOOKUP(X766,bd_lista!$A$3:$C$590,3,FALSE)</f>
        <v>#N/A</v>
      </c>
      <c r="Z766" s="301">
        <f>+X766</f>
        <v>0</v>
      </c>
      <c r="AA766" s="302" t="e">
        <f>+Y766</f>
        <v>#N/A</v>
      </c>
    </row>
    <row r="767" spans="1:27" customFormat="1" ht="15" hidden="1" customHeight="1">
      <c r="A767" s="32">
        <v>1428</v>
      </c>
      <c r="B767" s="396"/>
      <c r="C767" s="247" t="str">
        <f>+VLOOKUP(A767,bd_lista!$A$3:$C$590,3,FALSE)</f>
        <v>Gobierno Autónomo Municipal de La Rivera</v>
      </c>
      <c r="D767" s="394"/>
      <c r="E767" s="244" t="s">
        <v>1309</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9"/>
        <v>0</v>
      </c>
      <c r="S767" s="250">
        <f ca="1">+R766+R767</f>
        <v>0</v>
      </c>
      <c r="T767" s="243">
        <f ca="1">+S767</f>
        <v>0</v>
      </c>
      <c r="U767" s="242">
        <f t="shared" si="30"/>
        <v>2</v>
      </c>
      <c r="V767" s="343" t="str">
        <f>+VLOOKUP(A767,bd_lista!$A$3:$E$590,5,FALSE)</f>
        <v>Gobiernos Autonomos Municipales</v>
      </c>
      <c r="W767" s="391"/>
      <c r="X767" s="242">
        <f>+VLOOKUP(A767,[3]Sheet1!$A$13:$D$744,4,FALSE)</f>
        <v>0</v>
      </c>
      <c r="Y767" s="242" t="e">
        <f>+VLOOKUP(X767,bd_lista!$A$3:$C$590,3,FALSE)</f>
        <v>#N/A</v>
      </c>
      <c r="Z767" s="299"/>
      <c r="AA767" s="300"/>
    </row>
    <row r="768" spans="1:27" customFormat="1" ht="15" hidden="1" customHeight="1">
      <c r="A768" s="32">
        <v>1429</v>
      </c>
      <c r="B768" s="395">
        <f>+A768</f>
        <v>1429</v>
      </c>
      <c r="C768" s="247" t="str">
        <f>+VLOOKUP(A768,bd_lista!$A$3:$C$590,3,FALSE)</f>
        <v>Gobierno Autónomo Municipal de Todos Santos</v>
      </c>
      <c r="D768" s="393" t="str">
        <f>+C768</f>
        <v>Gobierno Autónomo Municipal de Todos Santos</v>
      </c>
      <c r="E768" s="242" t="s">
        <v>1308</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9"/>
        <v>0</v>
      </c>
      <c r="S768" s="250"/>
      <c r="T768" s="243">
        <f ca="1">+T769</f>
        <v>0</v>
      </c>
      <c r="U768" s="242">
        <f t="shared" si="30"/>
        <v>1</v>
      </c>
      <c r="V768" s="343" t="str">
        <f>+VLOOKUP(A768,bd_lista!$A$3:$E$590,5,FALSE)</f>
        <v>Gobiernos Autonomos Municipales</v>
      </c>
      <c r="W768" s="390" t="str">
        <f>+V768</f>
        <v>Gobiernos Autonomos Municipales</v>
      </c>
      <c r="X768" s="242">
        <f>+VLOOKUP(A768,[3]Sheet1!$A$13:$D$744,4,FALSE)</f>
        <v>0</v>
      </c>
      <c r="Y768" s="242" t="e">
        <f>+VLOOKUP(X768,bd_lista!$A$3:$C$590,3,FALSE)</f>
        <v>#N/A</v>
      </c>
      <c r="Z768" s="301">
        <f>+X768</f>
        <v>0</v>
      </c>
      <c r="AA768" s="302" t="e">
        <f>+Y768</f>
        <v>#N/A</v>
      </c>
    </row>
    <row r="769" spans="1:27" customFormat="1" ht="15" hidden="1" customHeight="1">
      <c r="A769" s="32">
        <v>1429</v>
      </c>
      <c r="B769" s="396"/>
      <c r="C769" s="247" t="str">
        <f>+VLOOKUP(A769,bd_lista!$A$3:$C$590,3,FALSE)</f>
        <v>Gobierno Autónomo Municipal de Todos Santos</v>
      </c>
      <c r="D769" s="394"/>
      <c r="E769" s="244" t="s">
        <v>1309</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9"/>
        <v>0</v>
      </c>
      <c r="S769" s="250">
        <f ca="1">+R768+R769</f>
        <v>0</v>
      </c>
      <c r="T769" s="243">
        <f ca="1">+S769</f>
        <v>0</v>
      </c>
      <c r="U769" s="242">
        <f t="shared" si="30"/>
        <v>2</v>
      </c>
      <c r="V769" s="343" t="str">
        <f>+VLOOKUP(A769,bd_lista!$A$3:$E$590,5,FALSE)</f>
        <v>Gobiernos Autonomos Municipales</v>
      </c>
      <c r="W769" s="391"/>
      <c r="X769" s="242">
        <f>+VLOOKUP(A769,[3]Sheet1!$A$13:$D$744,4,FALSE)</f>
        <v>0</v>
      </c>
      <c r="Y769" s="242" t="e">
        <f>+VLOOKUP(X769,bd_lista!$A$3:$C$590,3,FALSE)</f>
        <v>#N/A</v>
      </c>
      <c r="Z769" s="299"/>
      <c r="AA769" s="300"/>
    </row>
    <row r="770" spans="1:27" customFormat="1" ht="15" hidden="1" customHeight="1">
      <c r="A770" s="32">
        <v>596</v>
      </c>
      <c r="B770" s="395">
        <f>+A770</f>
        <v>596</v>
      </c>
      <c r="C770" s="247" t="str">
        <f>+VLOOKUP(A770,bd_lista!$A$3:$C$590,3,FALSE)</f>
        <v xml:space="preserve">Empresa Pública Transporte Aéreo Militar </v>
      </c>
      <c r="D770" s="393" t="str">
        <f>+C770</f>
        <v xml:space="preserve">Empresa Pública Transporte Aéreo Militar </v>
      </c>
      <c r="E770" s="247" t="s">
        <v>1308</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9"/>
        <v>0</v>
      </c>
      <c r="S770" s="266"/>
      <c r="T770" s="243">
        <f ca="1">+T771</f>
        <v>0</v>
      </c>
      <c r="U770" s="242">
        <f t="shared" si="30"/>
        <v>1</v>
      </c>
      <c r="V770" s="343" t="str">
        <f>+VLOOKUP(A770,bd_lista!$A$3:$E$590,5,FALSE)</f>
        <v>Empresas Nacionales</v>
      </c>
      <c r="W770" s="390" t="str">
        <f>+V770</f>
        <v>Empresas Nacionales</v>
      </c>
      <c r="X770" s="242">
        <f>+VLOOKUP(A770,[3]Sheet1!$A$13:$D$744,4,FALSE)</f>
        <v>20</v>
      </c>
      <c r="Y770" s="242" t="str">
        <f>+VLOOKUP(X770,bd_lista!$A$3:$C$590,3,FALSE)</f>
        <v>Ministerio de Defensa</v>
      </c>
      <c r="Z770" s="301">
        <f>+X770</f>
        <v>20</v>
      </c>
      <c r="AA770" s="302" t="str">
        <f>+Y770</f>
        <v>Ministerio de Defensa</v>
      </c>
    </row>
    <row r="771" spans="1:27" customFormat="1" ht="15" hidden="1" customHeight="1">
      <c r="A771" s="32">
        <v>596</v>
      </c>
      <c r="B771" s="396"/>
      <c r="C771" s="247" t="str">
        <f>+VLOOKUP(A771,bd_lista!$A$3:$C$590,3,FALSE)</f>
        <v xml:space="preserve">Empresa Pública Transporte Aéreo Militar </v>
      </c>
      <c r="D771" s="394"/>
      <c r="E771" s="343" t="s">
        <v>1309</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9"/>
        <v>0</v>
      </c>
      <c r="S771" s="266">
        <f ca="1">+R770+R771</f>
        <v>0</v>
      </c>
      <c r="T771" s="243">
        <f ca="1">+S771</f>
        <v>0</v>
      </c>
      <c r="U771" s="242">
        <f t="shared" si="30"/>
        <v>2</v>
      </c>
      <c r="V771" s="343" t="str">
        <f>+VLOOKUP(A771,bd_lista!$A$3:$E$590,5,FALSE)</f>
        <v>Empresas Nacionales</v>
      </c>
      <c r="W771" s="391"/>
      <c r="X771" s="242">
        <f>+VLOOKUP(A771,[3]Sheet1!$A$13:$D$744,4,FALSE)</f>
        <v>20</v>
      </c>
      <c r="Y771" s="242" t="str">
        <f>+VLOOKUP(X771,bd_lista!$A$3:$C$590,3,FALSE)</f>
        <v>Ministerio de Defensa</v>
      </c>
      <c r="Z771" s="299"/>
      <c r="AA771" s="300"/>
    </row>
    <row r="772" spans="1:27" customFormat="1" ht="15" hidden="1" customHeight="1">
      <c r="A772" s="32">
        <v>1431</v>
      </c>
      <c r="B772" s="395">
        <f>+A772</f>
        <v>1431</v>
      </c>
      <c r="C772" s="247" t="str">
        <f>+VLOOKUP(A772,bd_lista!$A$3:$C$590,3,FALSE)</f>
        <v>Gobierno Autónomo Municipal de Sabaya</v>
      </c>
      <c r="D772" s="393" t="str">
        <f>+C772</f>
        <v>Gobierno Autónomo Municipal de Sabaya</v>
      </c>
      <c r="E772" s="242" t="s">
        <v>1308</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9"/>
        <v>0</v>
      </c>
      <c r="S772" s="250"/>
      <c r="T772" s="243">
        <f ca="1">+T773</f>
        <v>0</v>
      </c>
      <c r="U772" s="242">
        <f t="shared" si="30"/>
        <v>1</v>
      </c>
      <c r="V772" s="343" t="str">
        <f>+VLOOKUP(A772,bd_lista!$A$3:$E$590,5,FALSE)</f>
        <v>Gobiernos Autonomos Municipales</v>
      </c>
      <c r="W772" s="390" t="str">
        <f>+V772</f>
        <v>Gobiernos Autonomos Municipales</v>
      </c>
      <c r="X772" s="242">
        <f>+VLOOKUP(A772,[3]Sheet1!$A$13:$D$744,4,FALSE)</f>
        <v>0</v>
      </c>
      <c r="Y772" s="242" t="e">
        <f>+VLOOKUP(X772,bd_lista!$A$3:$C$590,3,FALSE)</f>
        <v>#N/A</v>
      </c>
      <c r="Z772" s="301">
        <f>+X772</f>
        <v>0</v>
      </c>
      <c r="AA772" s="302" t="e">
        <f>+Y772</f>
        <v>#N/A</v>
      </c>
    </row>
    <row r="773" spans="1:27" customFormat="1" ht="15" hidden="1" customHeight="1">
      <c r="A773" s="32">
        <v>1431</v>
      </c>
      <c r="B773" s="396"/>
      <c r="C773" s="247" t="str">
        <f>+VLOOKUP(A773,bd_lista!$A$3:$C$590,3,FALSE)</f>
        <v>Gobierno Autónomo Municipal de Sabaya</v>
      </c>
      <c r="D773" s="394"/>
      <c r="E773" s="244" t="s">
        <v>1309</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9"/>
        <v>0</v>
      </c>
      <c r="S773" s="250">
        <f ca="1">+R772+R773</f>
        <v>0</v>
      </c>
      <c r="T773" s="243">
        <f ca="1">+S773</f>
        <v>0</v>
      </c>
      <c r="U773" s="242">
        <f t="shared" si="30"/>
        <v>2</v>
      </c>
      <c r="V773" s="343" t="str">
        <f>+VLOOKUP(A773,bd_lista!$A$3:$E$590,5,FALSE)</f>
        <v>Gobiernos Autonomos Municipales</v>
      </c>
      <c r="W773" s="391"/>
      <c r="X773" s="242">
        <f>+VLOOKUP(A773,[3]Sheet1!$A$13:$D$744,4,FALSE)</f>
        <v>0</v>
      </c>
      <c r="Y773" s="242" t="e">
        <f>+VLOOKUP(X773,bd_lista!$A$3:$C$590,3,FALSE)</f>
        <v>#N/A</v>
      </c>
      <c r="Z773" s="299"/>
      <c r="AA773" s="300"/>
    </row>
    <row r="774" spans="1:27" customFormat="1" ht="15" hidden="1" customHeight="1">
      <c r="A774" s="32">
        <v>1432</v>
      </c>
      <c r="B774" s="395">
        <f>+A774</f>
        <v>1432</v>
      </c>
      <c r="C774" s="247" t="str">
        <f>+VLOOKUP(A774,bd_lista!$A$3:$C$590,3,FALSE)</f>
        <v>Gobierno Autónomo Municipal de Coipasa</v>
      </c>
      <c r="D774" s="393" t="str">
        <f>+C774</f>
        <v>Gobierno Autónomo Municipal de Coipasa</v>
      </c>
      <c r="E774" s="242" t="s">
        <v>1308</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ca="1" si="29"/>
        <v>0</v>
      </c>
      <c r="S774" s="250"/>
      <c r="T774" s="243">
        <f ca="1">+T775</f>
        <v>0</v>
      </c>
      <c r="U774" s="242">
        <f t="shared" si="30"/>
        <v>1</v>
      </c>
      <c r="V774" s="343" t="str">
        <f>+VLOOKUP(A774,bd_lista!$A$3:$E$590,5,FALSE)</f>
        <v>Gobiernos Autonomos Municipales</v>
      </c>
      <c r="W774" s="390" t="str">
        <f>+V774</f>
        <v>Gobiernos Autonomos Municipales</v>
      </c>
      <c r="X774" s="242">
        <f>+VLOOKUP(A774,[3]Sheet1!$A$13:$D$744,4,FALSE)</f>
        <v>0</v>
      </c>
      <c r="Y774" s="242" t="e">
        <f>+VLOOKUP(X774,bd_lista!$A$3:$C$590,3,FALSE)</f>
        <v>#N/A</v>
      </c>
      <c r="Z774" s="301">
        <f>+X774</f>
        <v>0</v>
      </c>
      <c r="AA774" s="302" t="e">
        <f>+Y774</f>
        <v>#N/A</v>
      </c>
    </row>
    <row r="775" spans="1:27" customFormat="1" ht="15" hidden="1" customHeight="1">
      <c r="A775" s="32">
        <v>1432</v>
      </c>
      <c r="B775" s="396"/>
      <c r="C775" s="247" t="str">
        <f>+VLOOKUP(A775,bd_lista!$A$3:$C$590,3,FALSE)</f>
        <v>Gobierno Autónomo Municipal de Coipasa</v>
      </c>
      <c r="D775" s="394"/>
      <c r="E775" s="244" t="s">
        <v>1309</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9"/>
        <v>0</v>
      </c>
      <c r="S775" s="250">
        <f ca="1">+R774+R775</f>
        <v>0</v>
      </c>
      <c r="T775" s="243">
        <f ca="1">+S775</f>
        <v>0</v>
      </c>
      <c r="U775" s="242">
        <f t="shared" si="30"/>
        <v>2</v>
      </c>
      <c r="V775" s="343" t="str">
        <f>+VLOOKUP(A775,bd_lista!$A$3:$E$590,5,FALSE)</f>
        <v>Gobiernos Autonomos Municipales</v>
      </c>
      <c r="W775" s="391"/>
      <c r="X775" s="242">
        <f>+VLOOKUP(A775,[3]Sheet1!$A$13:$D$744,4,FALSE)</f>
        <v>0</v>
      </c>
      <c r="Y775" s="242" t="e">
        <f>+VLOOKUP(X775,bd_lista!$A$3:$C$590,3,FALSE)</f>
        <v>#N/A</v>
      </c>
      <c r="Z775" s="299"/>
      <c r="AA775" s="300"/>
    </row>
    <row r="776" spans="1:27" customFormat="1" ht="15" hidden="1" customHeight="1">
      <c r="A776" s="32">
        <v>1434</v>
      </c>
      <c r="B776" s="395">
        <f>+A776</f>
        <v>1434</v>
      </c>
      <c r="C776" s="247" t="str">
        <f>+VLOOKUP(A776,bd_lista!$A$3:$C$590,3,FALSE)</f>
        <v>Gobierno Autónomo Municipal de Huayllamarca (Santiago de Huayllamarca)</v>
      </c>
      <c r="D776" s="393" t="str">
        <f>+C776</f>
        <v>Gobierno Autónomo Municipal de Huayllamarca (Santiago de Huayllamarca)</v>
      </c>
      <c r="E776" s="242" t="s">
        <v>1308</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9"/>
        <v>0</v>
      </c>
      <c r="S776" s="250"/>
      <c r="T776" s="243">
        <f ca="1">+T777</f>
        <v>0</v>
      </c>
      <c r="U776" s="242">
        <f t="shared" si="30"/>
        <v>1</v>
      </c>
      <c r="V776" s="343" t="str">
        <f>+VLOOKUP(A776,bd_lista!$A$3:$E$590,5,FALSE)</f>
        <v>Gobiernos Autonomos Municipales</v>
      </c>
      <c r="W776" s="390" t="str">
        <f>+V776</f>
        <v>Gobiernos Autonomos Municipales</v>
      </c>
      <c r="X776" s="242">
        <f>+VLOOKUP(A776,[3]Sheet1!$A$13:$D$744,4,FALSE)</f>
        <v>0</v>
      </c>
      <c r="Y776" s="242" t="e">
        <f>+VLOOKUP(X776,bd_lista!$A$3:$C$590,3,FALSE)</f>
        <v>#N/A</v>
      </c>
      <c r="Z776" s="301">
        <f>+X776</f>
        <v>0</v>
      </c>
      <c r="AA776" s="302" t="e">
        <f>+Y776</f>
        <v>#N/A</v>
      </c>
    </row>
    <row r="777" spans="1:27" customFormat="1" ht="15" hidden="1" customHeight="1">
      <c r="A777" s="32">
        <v>1434</v>
      </c>
      <c r="B777" s="396"/>
      <c r="C777" s="247" t="str">
        <f>+VLOOKUP(A777,bd_lista!$A$3:$C$590,3,FALSE)</f>
        <v>Gobierno Autónomo Municipal de Huayllamarca (Santiago de Huayllamarca)</v>
      </c>
      <c r="D777" s="394"/>
      <c r="E777" s="244" t="s">
        <v>1309</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9"/>
        <v>0</v>
      </c>
      <c r="S777" s="250">
        <f ca="1">+R776+R777</f>
        <v>0</v>
      </c>
      <c r="T777" s="243">
        <f ca="1">+S777</f>
        <v>0</v>
      </c>
      <c r="U777" s="242">
        <f t="shared" si="30"/>
        <v>2</v>
      </c>
      <c r="V777" s="343" t="str">
        <f>+VLOOKUP(A777,bd_lista!$A$3:$E$590,5,FALSE)</f>
        <v>Gobiernos Autonomos Municipales</v>
      </c>
      <c r="W777" s="391"/>
      <c r="X777" s="242">
        <f>+VLOOKUP(A777,[3]Sheet1!$A$13:$D$744,4,FALSE)</f>
        <v>0</v>
      </c>
      <c r="Y777" s="242" t="e">
        <f>+VLOOKUP(X777,bd_lista!$A$3:$C$590,3,FALSE)</f>
        <v>#N/A</v>
      </c>
      <c r="Z777" s="299"/>
      <c r="AA777" s="300"/>
    </row>
    <row r="778" spans="1:27" customFormat="1" ht="27" hidden="1" customHeight="1">
      <c r="A778" s="32">
        <v>1435</v>
      </c>
      <c r="B778" s="395">
        <f>+A778</f>
        <v>1435</v>
      </c>
      <c r="C778" s="247" t="str">
        <f>+VLOOKUP(A778,bd_lista!$A$3:$C$590,3,FALSE)</f>
        <v>Gobierno Autónomo Municipal de Soracachi</v>
      </c>
      <c r="D778" s="393" t="str">
        <f>+C778</f>
        <v>Gobierno Autónomo Municipal de Soracachi</v>
      </c>
      <c r="E778" s="242" t="s">
        <v>1308</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9"/>
        <v>0</v>
      </c>
      <c r="S778" s="250"/>
      <c r="T778" s="243">
        <f ca="1">+T779</f>
        <v>0</v>
      </c>
      <c r="U778" s="242">
        <f t="shared" si="30"/>
        <v>1</v>
      </c>
      <c r="V778" s="343" t="str">
        <f>+VLOOKUP(A778,bd_lista!$A$3:$E$590,5,FALSE)</f>
        <v>Gobiernos Autonomos Municipales</v>
      </c>
      <c r="W778" s="390" t="str">
        <f>+V778</f>
        <v>Gobiernos Autonomos Municipales</v>
      </c>
      <c r="X778" s="242">
        <f>+VLOOKUP(A778,[3]Sheet1!$A$13:$D$744,4,FALSE)</f>
        <v>0</v>
      </c>
      <c r="Y778" s="242" t="e">
        <f>+VLOOKUP(X778,bd_lista!$A$3:$C$590,3,FALSE)</f>
        <v>#N/A</v>
      </c>
      <c r="Z778" s="301">
        <f>+X778</f>
        <v>0</v>
      </c>
      <c r="AA778" s="302" t="e">
        <f>+Y778</f>
        <v>#N/A</v>
      </c>
    </row>
    <row r="779" spans="1:27" customFormat="1" ht="27" hidden="1" customHeight="1">
      <c r="A779" s="32">
        <v>1435</v>
      </c>
      <c r="B779" s="396"/>
      <c r="C779" s="247" t="str">
        <f>+VLOOKUP(A779,bd_lista!$A$3:$C$590,3,FALSE)</f>
        <v>Gobierno Autónomo Municipal de Soracachi</v>
      </c>
      <c r="D779" s="394"/>
      <c r="E779" s="244" t="s">
        <v>1309</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9"/>
        <v>0</v>
      </c>
      <c r="S779" s="250">
        <f ca="1">+R778+R779</f>
        <v>0</v>
      </c>
      <c r="T779" s="243">
        <f ca="1">+S779</f>
        <v>0</v>
      </c>
      <c r="U779" s="242">
        <f t="shared" si="30"/>
        <v>2</v>
      </c>
      <c r="V779" s="343" t="str">
        <f>+VLOOKUP(A779,bd_lista!$A$3:$E$590,5,FALSE)</f>
        <v>Gobiernos Autonomos Municipales</v>
      </c>
      <c r="W779" s="391"/>
      <c r="X779" s="242">
        <f>+VLOOKUP(A779,[3]Sheet1!$A$13:$D$744,4,FALSE)</f>
        <v>0</v>
      </c>
      <c r="Y779" s="242" t="e">
        <f>+VLOOKUP(X779,bd_lista!$A$3:$C$590,3,FALSE)</f>
        <v>#N/A</v>
      </c>
      <c r="Z779" s="299"/>
      <c r="AA779" s="300"/>
    </row>
    <row r="780" spans="1:27" customFormat="1" ht="15" hidden="1" customHeight="1">
      <c r="A780" s="32">
        <v>1501</v>
      </c>
      <c r="B780" s="395">
        <f>+A780</f>
        <v>1501</v>
      </c>
      <c r="C780" s="247" t="str">
        <f>+VLOOKUP(A780,bd_lista!$A$3:$C$590,3,FALSE)</f>
        <v>Gobierno Autónomo Municipal de Potosí</v>
      </c>
      <c r="D780" s="393" t="str">
        <f>+C780</f>
        <v>Gobierno Autónomo Municipal de Potosí</v>
      </c>
      <c r="E780" s="242" t="s">
        <v>1308</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9"/>
        <v>0</v>
      </c>
      <c r="S780" s="250"/>
      <c r="T780" s="243">
        <f ca="1">+T781</f>
        <v>0</v>
      </c>
      <c r="U780" s="242">
        <f t="shared" si="30"/>
        <v>1</v>
      </c>
      <c r="V780" s="343" t="str">
        <f>+VLOOKUP(A780,bd_lista!$A$3:$E$590,5,FALSE)</f>
        <v>Gobiernos Autonomos Municipales</v>
      </c>
      <c r="W780" s="390" t="str">
        <f>+V780</f>
        <v>Gobiernos Autonomos Municipales</v>
      </c>
      <c r="X780" s="242">
        <f>+VLOOKUP(A780,[3]Sheet1!$A$13:$D$744,4,FALSE)</f>
        <v>0</v>
      </c>
      <c r="Y780" s="242" t="e">
        <f>+VLOOKUP(X780,bd_lista!$A$3:$C$590,3,FALSE)</f>
        <v>#N/A</v>
      </c>
      <c r="Z780" s="301">
        <f>+X780</f>
        <v>0</v>
      </c>
      <c r="AA780" s="302" t="e">
        <f>+Y780</f>
        <v>#N/A</v>
      </c>
    </row>
    <row r="781" spans="1:27" customFormat="1" ht="15" hidden="1" customHeight="1">
      <c r="A781" s="32">
        <v>1501</v>
      </c>
      <c r="B781" s="396"/>
      <c r="C781" s="247" t="str">
        <f>+VLOOKUP(A781,bd_lista!$A$3:$C$590,3,FALSE)</f>
        <v>Gobierno Autónomo Municipal de Potosí</v>
      </c>
      <c r="D781" s="394"/>
      <c r="E781" s="244" t="s">
        <v>1309</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9"/>
        <v>0</v>
      </c>
      <c r="S781" s="250">
        <f ca="1">+R780+R781</f>
        <v>0</v>
      </c>
      <c r="T781" s="243">
        <f ca="1">+S781</f>
        <v>0</v>
      </c>
      <c r="U781" s="242">
        <f t="shared" si="30"/>
        <v>2</v>
      </c>
      <c r="V781" s="343" t="str">
        <f>+VLOOKUP(A781,bd_lista!$A$3:$E$590,5,FALSE)</f>
        <v>Gobiernos Autonomos Municipales</v>
      </c>
      <c r="W781" s="391"/>
      <c r="X781" s="242">
        <f>+VLOOKUP(A781,[3]Sheet1!$A$13:$D$744,4,FALSE)</f>
        <v>0</v>
      </c>
      <c r="Y781" s="242" t="e">
        <f>+VLOOKUP(X781,bd_lista!$A$3:$C$590,3,FALSE)</f>
        <v>#N/A</v>
      </c>
      <c r="Z781" s="299"/>
      <c r="AA781" s="300"/>
    </row>
    <row r="782" spans="1:27" customFormat="1" ht="15" hidden="1" customHeight="1">
      <c r="A782" s="32">
        <v>1502</v>
      </c>
      <c r="B782" s="395">
        <f>+A782</f>
        <v>1502</v>
      </c>
      <c r="C782" s="247" t="str">
        <f>+VLOOKUP(A782,bd_lista!$A$3:$C$590,3,FALSE)</f>
        <v>Gobierno Autónomo Municipal de Tinguipaya</v>
      </c>
      <c r="D782" s="393" t="str">
        <f>+C782</f>
        <v>Gobierno Autónomo Municipal de Tinguipaya</v>
      </c>
      <c r="E782" s="242" t="s">
        <v>1308</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9"/>
        <v>0</v>
      </c>
      <c r="S782" s="250"/>
      <c r="T782" s="243">
        <f ca="1">+T783</f>
        <v>0</v>
      </c>
      <c r="U782" s="242">
        <f t="shared" si="30"/>
        <v>1</v>
      </c>
      <c r="V782" s="343" t="str">
        <f>+VLOOKUP(A782,bd_lista!$A$3:$E$590,5,FALSE)</f>
        <v>Gobiernos Autonomos Municipales</v>
      </c>
      <c r="W782" s="390" t="str">
        <f>+V782</f>
        <v>Gobiernos Autonomos Municipales</v>
      </c>
      <c r="X782" s="242">
        <f>+VLOOKUP(A782,[3]Sheet1!$A$13:$D$744,4,FALSE)</f>
        <v>0</v>
      </c>
      <c r="Y782" s="242" t="e">
        <f>+VLOOKUP(X782,bd_lista!$A$3:$C$590,3,FALSE)</f>
        <v>#N/A</v>
      </c>
      <c r="Z782" s="301">
        <f>+X782</f>
        <v>0</v>
      </c>
      <c r="AA782" s="302" t="e">
        <f>+Y782</f>
        <v>#N/A</v>
      </c>
    </row>
    <row r="783" spans="1:27" customFormat="1" ht="15" hidden="1" customHeight="1">
      <c r="A783" s="32">
        <v>1502</v>
      </c>
      <c r="B783" s="396"/>
      <c r="C783" s="247" t="str">
        <f>+VLOOKUP(A783,bd_lista!$A$3:$C$590,3,FALSE)</f>
        <v>Gobierno Autónomo Municipal de Tinguipaya</v>
      </c>
      <c r="D783" s="394"/>
      <c r="E783" s="244" t="s">
        <v>1309</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9"/>
        <v>0</v>
      </c>
      <c r="S783" s="250">
        <f ca="1">+R782+R783</f>
        <v>0</v>
      </c>
      <c r="T783" s="243">
        <f ca="1">+S783</f>
        <v>0</v>
      </c>
      <c r="U783" s="242">
        <f t="shared" si="30"/>
        <v>2</v>
      </c>
      <c r="V783" s="343" t="str">
        <f>+VLOOKUP(A783,bd_lista!$A$3:$E$590,5,FALSE)</f>
        <v>Gobiernos Autonomos Municipales</v>
      </c>
      <c r="W783" s="391"/>
      <c r="X783" s="242">
        <f>+VLOOKUP(A783,[3]Sheet1!$A$13:$D$744,4,FALSE)</f>
        <v>0</v>
      </c>
      <c r="Y783" s="242" t="e">
        <f>+VLOOKUP(X783,bd_lista!$A$3:$C$590,3,FALSE)</f>
        <v>#N/A</v>
      </c>
      <c r="Z783" s="299"/>
      <c r="AA783" s="300"/>
    </row>
    <row r="784" spans="1:27" customFormat="1" ht="27" hidden="1" customHeight="1">
      <c r="A784" s="32">
        <v>1503</v>
      </c>
      <c r="B784" s="395">
        <f>+A784</f>
        <v>1503</v>
      </c>
      <c r="C784" s="247" t="str">
        <f>+VLOOKUP(A784,bd_lista!$A$3:$C$590,3,FALSE)</f>
        <v>Gobierno Autónomo Municipal de Yocalla</v>
      </c>
      <c r="D784" s="393" t="str">
        <f>+C784</f>
        <v>Gobierno Autónomo Municipal de Yocalla</v>
      </c>
      <c r="E784" s="242" t="s">
        <v>1308</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9"/>
        <v>0</v>
      </c>
      <c r="S784" s="250"/>
      <c r="T784" s="243">
        <f ca="1">+T785</f>
        <v>0</v>
      </c>
      <c r="U784" s="242">
        <f t="shared" si="30"/>
        <v>1</v>
      </c>
      <c r="V784" s="343" t="str">
        <f>+VLOOKUP(A784,bd_lista!$A$3:$E$590,5,FALSE)</f>
        <v>Gobiernos Autonomos Municipales</v>
      </c>
      <c r="W784" s="390" t="str">
        <f>+V784</f>
        <v>Gobiernos Autonomos Municipales</v>
      </c>
      <c r="X784" s="242">
        <f>+VLOOKUP(A784,[3]Sheet1!$A$13:$D$744,4,FALSE)</f>
        <v>0</v>
      </c>
      <c r="Y784" s="242" t="e">
        <f>+VLOOKUP(X784,bd_lista!$A$3:$C$590,3,FALSE)</f>
        <v>#N/A</v>
      </c>
      <c r="Z784" s="301">
        <f>+X784</f>
        <v>0</v>
      </c>
      <c r="AA784" s="302" t="e">
        <f>+Y784</f>
        <v>#N/A</v>
      </c>
    </row>
    <row r="785" spans="1:27" customFormat="1" ht="27" hidden="1" customHeight="1">
      <c r="A785" s="32">
        <v>1503</v>
      </c>
      <c r="B785" s="396"/>
      <c r="C785" s="247" t="str">
        <f>+VLOOKUP(A785,bd_lista!$A$3:$C$590,3,FALSE)</f>
        <v>Gobierno Autónomo Municipal de Yocalla</v>
      </c>
      <c r="D785" s="394"/>
      <c r="E785" s="244" t="s">
        <v>1309</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9"/>
        <v>0</v>
      </c>
      <c r="S785" s="250">
        <f ca="1">+R784+R785</f>
        <v>0</v>
      </c>
      <c r="T785" s="243">
        <f ca="1">+S785</f>
        <v>0</v>
      </c>
      <c r="U785" s="242">
        <f t="shared" si="30"/>
        <v>2</v>
      </c>
      <c r="V785" s="343" t="str">
        <f>+VLOOKUP(A785,bd_lista!$A$3:$E$590,5,FALSE)</f>
        <v>Gobiernos Autonomos Municipales</v>
      </c>
      <c r="W785" s="391"/>
      <c r="X785" s="242">
        <f>+VLOOKUP(A785,[3]Sheet1!$A$13:$D$744,4,FALSE)</f>
        <v>0</v>
      </c>
      <c r="Y785" s="242" t="e">
        <f>+VLOOKUP(X785,bd_lista!$A$3:$C$590,3,FALSE)</f>
        <v>#N/A</v>
      </c>
      <c r="Z785" s="299"/>
      <c r="AA785" s="300"/>
    </row>
    <row r="786" spans="1:27" customFormat="1" ht="15" hidden="1" customHeight="1">
      <c r="A786" s="32">
        <v>1504</v>
      </c>
      <c r="B786" s="395">
        <f>+A786</f>
        <v>1504</v>
      </c>
      <c r="C786" s="247" t="str">
        <f>+VLOOKUP(A786,bd_lista!$A$3:$C$590,3,FALSE)</f>
        <v>Gobierno Autónomo Municipal de Urmiri</v>
      </c>
      <c r="D786" s="393" t="str">
        <f>+C786</f>
        <v>Gobierno Autónomo Municipal de Urmiri</v>
      </c>
      <c r="E786" s="242" t="s">
        <v>1308</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9"/>
        <v>0</v>
      </c>
      <c r="S786" s="250"/>
      <c r="T786" s="243">
        <f ca="1">+T787</f>
        <v>0</v>
      </c>
      <c r="U786" s="242">
        <f t="shared" si="30"/>
        <v>1</v>
      </c>
      <c r="V786" s="343" t="str">
        <f>+VLOOKUP(A786,bd_lista!$A$3:$E$590,5,FALSE)</f>
        <v>Gobiernos Autonomos Municipales</v>
      </c>
      <c r="W786" s="390" t="str">
        <f>+V786</f>
        <v>Gobiernos Autonomos Municipales</v>
      </c>
      <c r="X786" s="242">
        <f>+VLOOKUP(A786,[3]Sheet1!$A$13:$D$744,4,FALSE)</f>
        <v>0</v>
      </c>
      <c r="Y786" s="242" t="e">
        <f>+VLOOKUP(X786,bd_lista!$A$3:$C$590,3,FALSE)</f>
        <v>#N/A</v>
      </c>
      <c r="Z786" s="301">
        <f>+X786</f>
        <v>0</v>
      </c>
      <c r="AA786" s="302" t="e">
        <f>+Y786</f>
        <v>#N/A</v>
      </c>
    </row>
    <row r="787" spans="1:27" customFormat="1" ht="15" hidden="1" customHeight="1">
      <c r="A787" s="32">
        <v>1504</v>
      </c>
      <c r="B787" s="396"/>
      <c r="C787" s="247" t="str">
        <f>+VLOOKUP(A787,bd_lista!$A$3:$C$590,3,FALSE)</f>
        <v>Gobierno Autónomo Municipal de Urmiri</v>
      </c>
      <c r="D787" s="394"/>
      <c r="E787" s="244" t="s">
        <v>1309</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9"/>
        <v>0</v>
      </c>
      <c r="S787" s="250">
        <f ca="1">+R786+R787</f>
        <v>0</v>
      </c>
      <c r="T787" s="243">
        <f ca="1">+S787</f>
        <v>0</v>
      </c>
      <c r="U787" s="242">
        <f t="shared" si="30"/>
        <v>2</v>
      </c>
      <c r="V787" s="343" t="str">
        <f>+VLOOKUP(A787,bd_lista!$A$3:$E$590,5,FALSE)</f>
        <v>Gobiernos Autonomos Municipales</v>
      </c>
      <c r="W787" s="391"/>
      <c r="X787" s="242">
        <f>+VLOOKUP(A787,[3]Sheet1!$A$13:$D$744,4,FALSE)</f>
        <v>0</v>
      </c>
      <c r="Y787" s="242" t="e">
        <f>+VLOOKUP(X787,bd_lista!$A$3:$C$590,3,FALSE)</f>
        <v>#N/A</v>
      </c>
      <c r="Z787" s="299"/>
      <c r="AA787" s="300"/>
    </row>
    <row r="788" spans="1:27" customFormat="1" ht="15" hidden="1" customHeight="1">
      <c r="A788" s="32">
        <v>1505</v>
      </c>
      <c r="B788" s="395">
        <f>+A788</f>
        <v>1505</v>
      </c>
      <c r="C788" s="247" t="str">
        <f>+VLOOKUP(A788,bd_lista!$A$3:$C$590,3,FALSE)</f>
        <v>Gobierno Autónomo Municipal de Uncía</v>
      </c>
      <c r="D788" s="393" t="str">
        <f>+C788</f>
        <v>Gobierno Autónomo Municipal de Uncía</v>
      </c>
      <c r="E788" s="242" t="s">
        <v>1308</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9"/>
        <v>0</v>
      </c>
      <c r="S788" s="250"/>
      <c r="T788" s="243">
        <f ca="1">+T789</f>
        <v>0</v>
      </c>
      <c r="U788" s="242">
        <f t="shared" si="30"/>
        <v>1</v>
      </c>
      <c r="V788" s="343" t="str">
        <f>+VLOOKUP(A788,bd_lista!$A$3:$E$590,5,FALSE)</f>
        <v>Gobiernos Autonomos Municipales</v>
      </c>
      <c r="W788" s="390" t="str">
        <f>+V788</f>
        <v>Gobiernos Autonomos Municipales</v>
      </c>
      <c r="X788" s="242">
        <f>+VLOOKUP(A788,[3]Sheet1!$A$13:$D$744,4,FALSE)</f>
        <v>0</v>
      </c>
      <c r="Y788" s="242" t="e">
        <f>+VLOOKUP(X788,bd_lista!$A$3:$C$590,3,FALSE)</f>
        <v>#N/A</v>
      </c>
      <c r="Z788" s="301">
        <f>+X788</f>
        <v>0</v>
      </c>
      <c r="AA788" s="302" t="e">
        <f>+Y788</f>
        <v>#N/A</v>
      </c>
    </row>
    <row r="789" spans="1:27" customFormat="1" ht="15" hidden="1" customHeight="1">
      <c r="A789" s="32">
        <v>1505</v>
      </c>
      <c r="B789" s="396"/>
      <c r="C789" s="247" t="str">
        <f>+VLOOKUP(A789,bd_lista!$A$3:$C$590,3,FALSE)</f>
        <v>Gobierno Autónomo Municipal de Uncía</v>
      </c>
      <c r="D789" s="394"/>
      <c r="E789" s="244" t="s">
        <v>1309</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9"/>
        <v>0</v>
      </c>
      <c r="S789" s="250">
        <f ca="1">+R788+R789</f>
        <v>0</v>
      </c>
      <c r="T789" s="243">
        <f ca="1">+S789</f>
        <v>0</v>
      </c>
      <c r="U789" s="242">
        <f t="shared" si="30"/>
        <v>2</v>
      </c>
      <c r="V789" s="343" t="str">
        <f>+VLOOKUP(A789,bd_lista!$A$3:$E$590,5,FALSE)</f>
        <v>Gobiernos Autonomos Municipales</v>
      </c>
      <c r="W789" s="391"/>
      <c r="X789" s="242">
        <f>+VLOOKUP(A789,[3]Sheet1!$A$13:$D$744,4,FALSE)</f>
        <v>0</v>
      </c>
      <c r="Y789" s="242" t="e">
        <f>+VLOOKUP(X789,bd_lista!$A$3:$C$590,3,FALSE)</f>
        <v>#N/A</v>
      </c>
      <c r="Z789" s="299"/>
      <c r="AA789" s="300"/>
    </row>
    <row r="790" spans="1:27" customFormat="1" ht="15" hidden="1" customHeight="1">
      <c r="A790" s="32">
        <v>1506</v>
      </c>
      <c r="B790" s="395">
        <f>+A790</f>
        <v>1506</v>
      </c>
      <c r="C790" s="247" t="str">
        <f>+VLOOKUP(A790,bd_lista!$A$3:$C$590,3,FALSE)</f>
        <v>Gobierno Autónomo Municipal de Chayanta</v>
      </c>
      <c r="D790" s="393" t="str">
        <f>+C790</f>
        <v>Gobierno Autónomo Municipal de Chayanta</v>
      </c>
      <c r="E790" s="242" t="s">
        <v>1308</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9"/>
        <v>0</v>
      </c>
      <c r="S790" s="250"/>
      <c r="T790" s="243">
        <f ca="1">+T791</f>
        <v>0</v>
      </c>
      <c r="U790" s="242">
        <f t="shared" si="30"/>
        <v>1</v>
      </c>
      <c r="V790" s="343" t="str">
        <f>+VLOOKUP(A790,bd_lista!$A$3:$E$590,5,FALSE)</f>
        <v>Gobiernos Autonomos Municipales</v>
      </c>
      <c r="W790" s="390" t="str">
        <f>+V790</f>
        <v>Gobiernos Autonomos Municipales</v>
      </c>
      <c r="X790" s="242">
        <f>+VLOOKUP(A790,[3]Sheet1!$A$13:$D$744,4,FALSE)</f>
        <v>0</v>
      </c>
      <c r="Y790" s="242" t="e">
        <f>+VLOOKUP(X790,bd_lista!$A$3:$C$590,3,FALSE)</f>
        <v>#N/A</v>
      </c>
      <c r="Z790" s="301">
        <f>+X790</f>
        <v>0</v>
      </c>
      <c r="AA790" s="302" t="e">
        <f>+Y790</f>
        <v>#N/A</v>
      </c>
    </row>
    <row r="791" spans="1:27" customFormat="1" ht="15" hidden="1" customHeight="1">
      <c r="A791" s="32">
        <v>1506</v>
      </c>
      <c r="B791" s="396"/>
      <c r="C791" s="247" t="str">
        <f>+VLOOKUP(A791,bd_lista!$A$3:$C$590,3,FALSE)</f>
        <v>Gobierno Autónomo Municipal de Chayanta</v>
      </c>
      <c r="D791" s="394"/>
      <c r="E791" s="244" t="s">
        <v>1309</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9"/>
        <v>0</v>
      </c>
      <c r="S791" s="250">
        <f ca="1">+R790+R791</f>
        <v>0</v>
      </c>
      <c r="T791" s="243">
        <f ca="1">+S791</f>
        <v>0</v>
      </c>
      <c r="U791" s="242">
        <f t="shared" si="30"/>
        <v>2</v>
      </c>
      <c r="V791" s="343" t="str">
        <f>+VLOOKUP(A791,bd_lista!$A$3:$E$590,5,FALSE)</f>
        <v>Gobiernos Autonomos Municipales</v>
      </c>
      <c r="W791" s="391"/>
      <c r="X791" s="242">
        <f>+VLOOKUP(A791,[3]Sheet1!$A$13:$D$744,4,FALSE)</f>
        <v>0</v>
      </c>
      <c r="Y791" s="242" t="e">
        <f>+VLOOKUP(X791,bd_lista!$A$3:$C$590,3,FALSE)</f>
        <v>#N/A</v>
      </c>
      <c r="Z791" s="299"/>
      <c r="AA791" s="300"/>
    </row>
    <row r="792" spans="1:27" customFormat="1" ht="15" hidden="1" customHeight="1">
      <c r="A792" s="32">
        <v>1507</v>
      </c>
      <c r="B792" s="395">
        <f>+A792</f>
        <v>1507</v>
      </c>
      <c r="C792" s="247" t="str">
        <f>+VLOOKUP(A792,bd_lista!$A$3:$C$590,3,FALSE)</f>
        <v>Gobierno Autónomo Municipal de Llallagua</v>
      </c>
      <c r="D792" s="393" t="str">
        <f>+C792</f>
        <v>Gobierno Autónomo Municipal de Llallagua</v>
      </c>
      <c r="E792" s="242" t="s">
        <v>1308</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9"/>
        <v>0</v>
      </c>
      <c r="S792" s="250"/>
      <c r="T792" s="243">
        <f ca="1">+T793</f>
        <v>0</v>
      </c>
      <c r="U792" s="242">
        <f t="shared" si="30"/>
        <v>1</v>
      </c>
      <c r="V792" s="343" t="str">
        <f>+VLOOKUP(A792,bd_lista!$A$3:$E$590,5,FALSE)</f>
        <v>Gobiernos Autonomos Municipales</v>
      </c>
      <c r="W792" s="390" t="str">
        <f>+V792</f>
        <v>Gobiernos Autonomos Municipales</v>
      </c>
      <c r="X792" s="242">
        <f>+VLOOKUP(A792,[3]Sheet1!$A$13:$D$744,4,FALSE)</f>
        <v>0</v>
      </c>
      <c r="Y792" s="242" t="e">
        <f>+VLOOKUP(X792,bd_lista!$A$3:$C$590,3,FALSE)</f>
        <v>#N/A</v>
      </c>
      <c r="Z792" s="301">
        <f>+X792</f>
        <v>0</v>
      </c>
      <c r="AA792" s="302" t="e">
        <f>+Y792</f>
        <v>#N/A</v>
      </c>
    </row>
    <row r="793" spans="1:27" customFormat="1" ht="15" hidden="1" customHeight="1">
      <c r="A793" s="32">
        <v>1507</v>
      </c>
      <c r="B793" s="396"/>
      <c r="C793" s="247" t="str">
        <f>+VLOOKUP(A793,bd_lista!$A$3:$C$590,3,FALSE)</f>
        <v>Gobierno Autónomo Municipal de Llallagua</v>
      </c>
      <c r="D793" s="394"/>
      <c r="E793" s="244" t="s">
        <v>1309</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9"/>
        <v>0</v>
      </c>
      <c r="S793" s="250">
        <f ca="1">+R792+R793</f>
        <v>0</v>
      </c>
      <c r="T793" s="243">
        <f ca="1">+S793</f>
        <v>0</v>
      </c>
      <c r="U793" s="242">
        <f t="shared" si="30"/>
        <v>2</v>
      </c>
      <c r="V793" s="343" t="str">
        <f>+VLOOKUP(A793,bd_lista!$A$3:$E$590,5,FALSE)</f>
        <v>Gobiernos Autonomos Municipales</v>
      </c>
      <c r="W793" s="391"/>
      <c r="X793" s="242">
        <f>+VLOOKUP(A793,[3]Sheet1!$A$13:$D$744,4,FALSE)</f>
        <v>0</v>
      </c>
      <c r="Y793" s="242" t="e">
        <f>+VLOOKUP(X793,bd_lista!$A$3:$C$590,3,FALSE)</f>
        <v>#N/A</v>
      </c>
      <c r="Z793" s="299"/>
      <c r="AA793" s="300"/>
    </row>
    <row r="794" spans="1:27" customFormat="1" ht="15" hidden="1" customHeight="1">
      <c r="A794" s="32">
        <v>1508</v>
      </c>
      <c r="B794" s="395">
        <f>+A794</f>
        <v>1508</v>
      </c>
      <c r="C794" s="247" t="str">
        <f>+VLOOKUP(A794,bd_lista!$A$3:$C$590,3,FALSE)</f>
        <v>Gobierno Autónomo Municipal de Betanzos</v>
      </c>
      <c r="D794" s="393" t="str">
        <f>+C794</f>
        <v>Gobierno Autónomo Municipal de Betanzos</v>
      </c>
      <c r="E794" s="242" t="s">
        <v>1308</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9"/>
        <v>0</v>
      </c>
      <c r="S794" s="250"/>
      <c r="T794" s="243">
        <f ca="1">+T795</f>
        <v>0</v>
      </c>
      <c r="U794" s="242">
        <f t="shared" si="30"/>
        <v>1</v>
      </c>
      <c r="V794" s="343" t="str">
        <f>+VLOOKUP(A794,bd_lista!$A$3:$E$590,5,FALSE)</f>
        <v>Gobiernos Autonomos Municipales</v>
      </c>
      <c r="W794" s="390" t="str">
        <f>+V794</f>
        <v>Gobiernos Autonomos Municipales</v>
      </c>
      <c r="X794" s="242">
        <f>+VLOOKUP(A794,[3]Sheet1!$A$13:$D$744,4,FALSE)</f>
        <v>0</v>
      </c>
      <c r="Y794" s="242" t="e">
        <f>+VLOOKUP(X794,bd_lista!$A$3:$C$590,3,FALSE)</f>
        <v>#N/A</v>
      </c>
      <c r="Z794" s="301">
        <f>+X794</f>
        <v>0</v>
      </c>
      <c r="AA794" s="302" t="e">
        <f>+Y794</f>
        <v>#N/A</v>
      </c>
    </row>
    <row r="795" spans="1:27" customFormat="1" ht="15" hidden="1" customHeight="1">
      <c r="A795" s="32">
        <v>1508</v>
      </c>
      <c r="B795" s="396"/>
      <c r="C795" s="247" t="str">
        <f>+VLOOKUP(A795,bd_lista!$A$3:$C$590,3,FALSE)</f>
        <v>Gobierno Autónomo Municipal de Betanzos</v>
      </c>
      <c r="D795" s="394"/>
      <c r="E795" s="244" t="s">
        <v>1309</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9"/>
        <v>0</v>
      </c>
      <c r="S795" s="250">
        <f ca="1">+R794+R795</f>
        <v>0</v>
      </c>
      <c r="T795" s="243">
        <f ca="1">+S795</f>
        <v>0</v>
      </c>
      <c r="U795" s="242">
        <f t="shared" si="30"/>
        <v>2</v>
      </c>
      <c r="V795" s="343" t="str">
        <f>+VLOOKUP(A795,bd_lista!$A$3:$E$590,5,FALSE)</f>
        <v>Gobiernos Autonomos Municipales</v>
      </c>
      <c r="W795" s="391"/>
      <c r="X795" s="242">
        <f>+VLOOKUP(A795,[3]Sheet1!$A$13:$D$744,4,FALSE)</f>
        <v>0</v>
      </c>
      <c r="Y795" s="242" t="e">
        <f>+VLOOKUP(X795,bd_lista!$A$3:$C$590,3,FALSE)</f>
        <v>#N/A</v>
      </c>
      <c r="Z795" s="299"/>
      <c r="AA795" s="300"/>
    </row>
    <row r="796" spans="1:27" customFormat="1" ht="15" hidden="1" customHeight="1">
      <c r="A796" s="32">
        <v>1509</v>
      </c>
      <c r="B796" s="395">
        <f>+A796</f>
        <v>1509</v>
      </c>
      <c r="C796" s="247" t="str">
        <f>+VLOOKUP(A796,bd_lista!$A$3:$C$590,3,FALSE)</f>
        <v>Gobierno Autónomo Municipal de Chaqui</v>
      </c>
      <c r="D796" s="393" t="str">
        <f>+C796</f>
        <v>Gobierno Autónomo Municipal de Chaqui</v>
      </c>
      <c r="E796" s="242" t="s">
        <v>1308</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9"/>
        <v>0</v>
      </c>
      <c r="S796" s="250"/>
      <c r="T796" s="243">
        <f ca="1">+T797</f>
        <v>0</v>
      </c>
      <c r="U796" s="242">
        <f t="shared" si="30"/>
        <v>1</v>
      </c>
      <c r="V796" s="343" t="str">
        <f>+VLOOKUP(A796,bd_lista!$A$3:$E$590,5,FALSE)</f>
        <v>Gobiernos Autonomos Municipales</v>
      </c>
      <c r="W796" s="390" t="str">
        <f>+V796</f>
        <v>Gobiernos Autonomos Municipales</v>
      </c>
      <c r="X796" s="242">
        <f>+VLOOKUP(A796,[3]Sheet1!$A$13:$D$744,4,FALSE)</f>
        <v>0</v>
      </c>
      <c r="Y796" s="242" t="e">
        <f>+VLOOKUP(X796,bd_lista!$A$3:$C$590,3,FALSE)</f>
        <v>#N/A</v>
      </c>
      <c r="Z796" s="301">
        <f>+X796</f>
        <v>0</v>
      </c>
      <c r="AA796" s="302" t="e">
        <f>+Y796</f>
        <v>#N/A</v>
      </c>
    </row>
    <row r="797" spans="1:27" customFormat="1" ht="15" hidden="1" customHeight="1">
      <c r="A797" s="32">
        <v>1509</v>
      </c>
      <c r="B797" s="396"/>
      <c r="C797" s="247" t="str">
        <f>+VLOOKUP(A797,bd_lista!$A$3:$C$590,3,FALSE)</f>
        <v>Gobierno Autónomo Municipal de Chaqui</v>
      </c>
      <c r="D797" s="394"/>
      <c r="E797" s="244" t="s">
        <v>1309</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9"/>
        <v>0</v>
      </c>
      <c r="S797" s="250">
        <f ca="1">+R796+R797</f>
        <v>0</v>
      </c>
      <c r="T797" s="243">
        <f ca="1">+S797</f>
        <v>0</v>
      </c>
      <c r="U797" s="242">
        <f t="shared" si="30"/>
        <v>2</v>
      </c>
      <c r="V797" s="343" t="str">
        <f>+VLOOKUP(A797,bd_lista!$A$3:$E$590,5,FALSE)</f>
        <v>Gobiernos Autonomos Municipales</v>
      </c>
      <c r="W797" s="391"/>
      <c r="X797" s="242">
        <f>+VLOOKUP(A797,[3]Sheet1!$A$13:$D$744,4,FALSE)</f>
        <v>0</v>
      </c>
      <c r="Y797" s="242" t="e">
        <f>+VLOOKUP(X797,bd_lista!$A$3:$C$590,3,FALSE)</f>
        <v>#N/A</v>
      </c>
      <c r="Z797" s="299"/>
      <c r="AA797" s="300"/>
    </row>
    <row r="798" spans="1:27" customFormat="1" ht="15" hidden="1" customHeight="1">
      <c r="A798" s="32">
        <v>1510</v>
      </c>
      <c r="B798" s="395">
        <f>+A798</f>
        <v>1510</v>
      </c>
      <c r="C798" s="247" t="str">
        <f>+VLOOKUP(A798,bd_lista!$A$3:$C$590,3,FALSE)</f>
        <v>Gobierno Autónomo Municipal de Tacobamba</v>
      </c>
      <c r="D798" s="393" t="str">
        <f>+C798</f>
        <v>Gobierno Autónomo Municipal de Tacobamba</v>
      </c>
      <c r="E798" s="242" t="s">
        <v>1308</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ref="R798:R861" ca="1" si="31">+SUM(F798:Q798)</f>
        <v>0</v>
      </c>
      <c r="S798" s="250"/>
      <c r="T798" s="243">
        <f ca="1">+T799</f>
        <v>0</v>
      </c>
      <c r="U798" s="242">
        <f t="shared" ref="U798:U861" si="32">+IF(E798="Débitos",1,2)</f>
        <v>1</v>
      </c>
      <c r="V798" s="343" t="str">
        <f>+VLOOKUP(A798,bd_lista!$A$3:$E$590,5,FALSE)</f>
        <v>Gobiernos Autonomos Municipales</v>
      </c>
      <c r="W798" s="390" t="str">
        <f>+V798</f>
        <v>Gobiernos Autonomos Municipales</v>
      </c>
      <c r="X798" s="242">
        <f>+VLOOKUP(A798,[3]Sheet1!$A$13:$D$744,4,FALSE)</f>
        <v>0</v>
      </c>
      <c r="Y798" s="242" t="e">
        <f>+VLOOKUP(X798,bd_lista!$A$3:$C$590,3,FALSE)</f>
        <v>#N/A</v>
      </c>
      <c r="Z798" s="301">
        <f>+X798</f>
        <v>0</v>
      </c>
      <c r="AA798" s="302" t="e">
        <f>+Y798</f>
        <v>#N/A</v>
      </c>
    </row>
    <row r="799" spans="1:27" customFormat="1" ht="15" hidden="1" customHeight="1">
      <c r="A799" s="32">
        <v>1510</v>
      </c>
      <c r="B799" s="396"/>
      <c r="C799" s="247" t="str">
        <f>+VLOOKUP(A799,bd_lista!$A$3:$C$590,3,FALSE)</f>
        <v>Gobierno Autónomo Municipal de Tacobamba</v>
      </c>
      <c r="D799" s="394"/>
      <c r="E799" s="244" t="s">
        <v>1309</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31"/>
        <v>0</v>
      </c>
      <c r="S799" s="250">
        <f ca="1">+R798+R799</f>
        <v>0</v>
      </c>
      <c r="T799" s="243">
        <f ca="1">+S799</f>
        <v>0</v>
      </c>
      <c r="U799" s="242">
        <f t="shared" si="32"/>
        <v>2</v>
      </c>
      <c r="V799" s="343" t="str">
        <f>+VLOOKUP(A799,bd_lista!$A$3:$E$590,5,FALSE)</f>
        <v>Gobiernos Autonomos Municipales</v>
      </c>
      <c r="W799" s="391"/>
      <c r="X799" s="242">
        <f>+VLOOKUP(A799,[3]Sheet1!$A$13:$D$744,4,FALSE)</f>
        <v>0</v>
      </c>
      <c r="Y799" s="242" t="e">
        <f>+VLOOKUP(X799,bd_lista!$A$3:$C$590,3,FALSE)</f>
        <v>#N/A</v>
      </c>
      <c r="Z799" s="299"/>
      <c r="AA799" s="300"/>
    </row>
    <row r="800" spans="1:27" customFormat="1" ht="27" hidden="1" customHeight="1">
      <c r="A800" s="32">
        <v>1511</v>
      </c>
      <c r="B800" s="395">
        <f>+A800</f>
        <v>1511</v>
      </c>
      <c r="C800" s="247" t="str">
        <f>+VLOOKUP(A800,bd_lista!$A$3:$C$590,3,FALSE)</f>
        <v>Gobierno Autónomo Municipal de Colquechaca</v>
      </c>
      <c r="D800" s="393" t="str">
        <f>+C800</f>
        <v>Gobierno Autónomo Municipal de Colquechaca</v>
      </c>
      <c r="E800" s="242" t="s">
        <v>1308</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31"/>
        <v>0</v>
      </c>
      <c r="S800" s="250"/>
      <c r="T800" s="243">
        <f ca="1">+T801</f>
        <v>0</v>
      </c>
      <c r="U800" s="242">
        <f t="shared" si="32"/>
        <v>1</v>
      </c>
      <c r="V800" s="343" t="str">
        <f>+VLOOKUP(A800,bd_lista!$A$3:$E$590,5,FALSE)</f>
        <v>Gobiernos Autonomos Municipales</v>
      </c>
      <c r="W800" s="390" t="str">
        <f>+V800</f>
        <v>Gobiernos Autonomos Municipales</v>
      </c>
      <c r="X800" s="242">
        <f>+VLOOKUP(A800,[3]Sheet1!$A$13:$D$744,4,FALSE)</f>
        <v>0</v>
      </c>
      <c r="Y800" s="242" t="e">
        <f>+VLOOKUP(X800,bd_lista!$A$3:$C$590,3,FALSE)</f>
        <v>#N/A</v>
      </c>
      <c r="Z800" s="301">
        <f>+X800</f>
        <v>0</v>
      </c>
      <c r="AA800" s="302" t="e">
        <f>+Y800</f>
        <v>#N/A</v>
      </c>
    </row>
    <row r="801" spans="1:27" customFormat="1" ht="27" hidden="1" customHeight="1">
      <c r="A801" s="32">
        <v>1511</v>
      </c>
      <c r="B801" s="396"/>
      <c r="C801" s="247" t="str">
        <f>+VLOOKUP(A801,bd_lista!$A$3:$C$590,3,FALSE)</f>
        <v>Gobierno Autónomo Municipal de Colquechaca</v>
      </c>
      <c r="D801" s="394"/>
      <c r="E801" s="244" t="s">
        <v>1309</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31"/>
        <v>0</v>
      </c>
      <c r="S801" s="250">
        <f ca="1">+R800+R801</f>
        <v>0</v>
      </c>
      <c r="T801" s="243">
        <f ca="1">+S801</f>
        <v>0</v>
      </c>
      <c r="U801" s="242">
        <f t="shared" si="32"/>
        <v>2</v>
      </c>
      <c r="V801" s="343" t="str">
        <f>+VLOOKUP(A801,bd_lista!$A$3:$E$590,5,FALSE)</f>
        <v>Gobiernos Autonomos Municipales</v>
      </c>
      <c r="W801" s="391"/>
      <c r="X801" s="242">
        <f>+VLOOKUP(A801,[3]Sheet1!$A$13:$D$744,4,FALSE)</f>
        <v>0</v>
      </c>
      <c r="Y801" s="242" t="e">
        <f>+VLOOKUP(X801,bd_lista!$A$3:$C$590,3,FALSE)</f>
        <v>#N/A</v>
      </c>
      <c r="Z801" s="299"/>
      <c r="AA801" s="300"/>
    </row>
    <row r="802" spans="1:27" customFormat="1" ht="15" hidden="1" customHeight="1">
      <c r="A802" s="32">
        <v>1512</v>
      </c>
      <c r="B802" s="395">
        <f>+A802</f>
        <v>1512</v>
      </c>
      <c r="C802" s="247" t="str">
        <f>+VLOOKUP(A802,bd_lista!$A$3:$C$590,3,FALSE)</f>
        <v>Gobierno Autónomo Municipal de Ravelo</v>
      </c>
      <c r="D802" s="393" t="str">
        <f>+C802</f>
        <v>Gobierno Autónomo Municipal de Ravelo</v>
      </c>
      <c r="E802" s="242" t="s">
        <v>1308</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31"/>
        <v>0</v>
      </c>
      <c r="S802" s="250"/>
      <c r="T802" s="243">
        <f ca="1">+T803</f>
        <v>0</v>
      </c>
      <c r="U802" s="242">
        <f t="shared" si="32"/>
        <v>1</v>
      </c>
      <c r="V802" s="343" t="str">
        <f>+VLOOKUP(A802,bd_lista!$A$3:$E$590,5,FALSE)</f>
        <v>Gobiernos Autonomos Municipales</v>
      </c>
      <c r="W802" s="390" t="str">
        <f>+V802</f>
        <v>Gobiernos Autonomos Municipales</v>
      </c>
      <c r="X802" s="242">
        <f>+VLOOKUP(A802,[3]Sheet1!$A$13:$D$744,4,FALSE)</f>
        <v>0</v>
      </c>
      <c r="Y802" s="242" t="e">
        <f>+VLOOKUP(X802,bd_lista!$A$3:$C$590,3,FALSE)</f>
        <v>#N/A</v>
      </c>
      <c r="Z802" s="301">
        <f>+X802</f>
        <v>0</v>
      </c>
      <c r="AA802" s="302" t="e">
        <f>+Y802</f>
        <v>#N/A</v>
      </c>
    </row>
    <row r="803" spans="1:27" customFormat="1" ht="15" hidden="1" customHeight="1">
      <c r="A803" s="32">
        <v>1512</v>
      </c>
      <c r="B803" s="396"/>
      <c r="C803" s="247" t="str">
        <f>+VLOOKUP(A803,bd_lista!$A$3:$C$590,3,FALSE)</f>
        <v>Gobierno Autónomo Municipal de Ravelo</v>
      </c>
      <c r="D803" s="394"/>
      <c r="E803" s="244" t="s">
        <v>1309</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31"/>
        <v>0</v>
      </c>
      <c r="S803" s="250">
        <f ca="1">+R802+R803</f>
        <v>0</v>
      </c>
      <c r="T803" s="243">
        <f ca="1">+S803</f>
        <v>0</v>
      </c>
      <c r="U803" s="242">
        <f t="shared" si="32"/>
        <v>2</v>
      </c>
      <c r="V803" s="343" t="str">
        <f>+VLOOKUP(A803,bd_lista!$A$3:$E$590,5,FALSE)</f>
        <v>Gobiernos Autonomos Municipales</v>
      </c>
      <c r="W803" s="391"/>
      <c r="X803" s="242">
        <f>+VLOOKUP(A803,[3]Sheet1!$A$13:$D$744,4,FALSE)</f>
        <v>0</v>
      </c>
      <c r="Y803" s="242" t="e">
        <f>+VLOOKUP(X803,bd_lista!$A$3:$C$590,3,FALSE)</f>
        <v>#N/A</v>
      </c>
      <c r="Z803" s="299"/>
      <c r="AA803" s="300"/>
    </row>
    <row r="804" spans="1:27" customFormat="1" ht="15" hidden="1" customHeight="1">
      <c r="A804" s="32">
        <v>1514</v>
      </c>
      <c r="B804" s="395">
        <f>+A804</f>
        <v>1514</v>
      </c>
      <c r="C804" s="247" t="str">
        <f>+VLOOKUP(A804,bd_lista!$A$3:$C$590,3,FALSE)</f>
        <v>Gobierno Autónomo Municipal de Ocurí</v>
      </c>
      <c r="D804" s="393" t="str">
        <f>+C804</f>
        <v>Gobierno Autónomo Municipal de Ocurí</v>
      </c>
      <c r="E804" s="242" t="s">
        <v>1308</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31"/>
        <v>0</v>
      </c>
      <c r="S804" s="250"/>
      <c r="T804" s="243">
        <f ca="1">+T805</f>
        <v>0</v>
      </c>
      <c r="U804" s="242">
        <f t="shared" si="32"/>
        <v>1</v>
      </c>
      <c r="V804" s="343" t="str">
        <f>+VLOOKUP(A804,bd_lista!$A$3:$E$590,5,FALSE)</f>
        <v>Gobiernos Autonomos Municipales</v>
      </c>
      <c r="W804" s="390" t="str">
        <f>+V804</f>
        <v>Gobiernos Autonomos Municipales</v>
      </c>
      <c r="X804" s="242">
        <f>+VLOOKUP(A804,[3]Sheet1!$A$13:$D$744,4,FALSE)</f>
        <v>0</v>
      </c>
      <c r="Y804" s="242" t="e">
        <f>+VLOOKUP(X804,bd_lista!$A$3:$C$590,3,FALSE)</f>
        <v>#N/A</v>
      </c>
      <c r="Z804" s="301">
        <f>+X804</f>
        <v>0</v>
      </c>
      <c r="AA804" s="302" t="e">
        <f>+Y804</f>
        <v>#N/A</v>
      </c>
    </row>
    <row r="805" spans="1:27" customFormat="1" ht="15" hidden="1" customHeight="1">
      <c r="A805" s="32">
        <v>1514</v>
      </c>
      <c r="B805" s="396"/>
      <c r="C805" s="247" t="str">
        <f>+VLOOKUP(A805,bd_lista!$A$3:$C$590,3,FALSE)</f>
        <v>Gobierno Autónomo Municipal de Ocurí</v>
      </c>
      <c r="D805" s="394"/>
      <c r="E805" s="244" t="s">
        <v>1309</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31"/>
        <v>0</v>
      </c>
      <c r="S805" s="250">
        <f ca="1">+R804+R805</f>
        <v>0</v>
      </c>
      <c r="T805" s="243">
        <f ca="1">+S805</f>
        <v>0</v>
      </c>
      <c r="U805" s="242">
        <f t="shared" si="32"/>
        <v>2</v>
      </c>
      <c r="V805" s="343" t="str">
        <f>+VLOOKUP(A805,bd_lista!$A$3:$E$590,5,FALSE)</f>
        <v>Gobiernos Autonomos Municipales</v>
      </c>
      <c r="W805" s="391"/>
      <c r="X805" s="242">
        <f>+VLOOKUP(A805,[3]Sheet1!$A$13:$D$744,4,FALSE)</f>
        <v>0</v>
      </c>
      <c r="Y805" s="242" t="e">
        <f>+VLOOKUP(X805,bd_lista!$A$3:$C$590,3,FALSE)</f>
        <v>#N/A</v>
      </c>
      <c r="Z805" s="299"/>
      <c r="AA805" s="300"/>
    </row>
    <row r="806" spans="1:27" customFormat="1" ht="15" hidden="1" customHeight="1">
      <c r="A806" s="32">
        <v>1515</v>
      </c>
      <c r="B806" s="395">
        <f>+A806</f>
        <v>1515</v>
      </c>
      <c r="C806" s="247" t="str">
        <f>+VLOOKUP(A806,bd_lista!$A$3:$C$590,3,FALSE)</f>
        <v>Gobierno Autónomo Municipal de San Pedro de Buena Vista</v>
      </c>
      <c r="D806" s="393" t="str">
        <f>+C806</f>
        <v>Gobierno Autónomo Municipal de San Pedro de Buena Vista</v>
      </c>
      <c r="E806" s="242" t="s">
        <v>1308</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31"/>
        <v>0</v>
      </c>
      <c r="S806" s="250"/>
      <c r="T806" s="243">
        <f ca="1">+T807</f>
        <v>0</v>
      </c>
      <c r="U806" s="242">
        <f t="shared" si="32"/>
        <v>1</v>
      </c>
      <c r="V806" s="343" t="str">
        <f>+VLOOKUP(A806,bd_lista!$A$3:$E$590,5,FALSE)</f>
        <v>Gobiernos Autonomos Municipales</v>
      </c>
      <c r="W806" s="390" t="str">
        <f>+V806</f>
        <v>Gobiernos Autonomos Municipales</v>
      </c>
      <c r="X806" s="242">
        <f>+VLOOKUP(A806,[3]Sheet1!$A$13:$D$744,4,FALSE)</f>
        <v>0</v>
      </c>
      <c r="Y806" s="242" t="e">
        <f>+VLOOKUP(X806,bd_lista!$A$3:$C$590,3,FALSE)</f>
        <v>#N/A</v>
      </c>
      <c r="Z806" s="301">
        <f>+X806</f>
        <v>0</v>
      </c>
      <c r="AA806" s="302" t="e">
        <f>+Y806</f>
        <v>#N/A</v>
      </c>
    </row>
    <row r="807" spans="1:27" customFormat="1" ht="15" hidden="1" customHeight="1">
      <c r="A807" s="32">
        <v>1515</v>
      </c>
      <c r="B807" s="396"/>
      <c r="C807" s="247" t="str">
        <f>+VLOOKUP(A807,bd_lista!$A$3:$C$590,3,FALSE)</f>
        <v>Gobierno Autónomo Municipal de San Pedro de Buena Vista</v>
      </c>
      <c r="D807" s="394"/>
      <c r="E807" s="244" t="s">
        <v>1309</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31"/>
        <v>0</v>
      </c>
      <c r="S807" s="250">
        <f ca="1">+R806+R807</f>
        <v>0</v>
      </c>
      <c r="T807" s="243">
        <f ca="1">+S807</f>
        <v>0</v>
      </c>
      <c r="U807" s="242">
        <f t="shared" si="32"/>
        <v>2</v>
      </c>
      <c r="V807" s="343" t="str">
        <f>+VLOOKUP(A807,bd_lista!$A$3:$E$590,5,FALSE)</f>
        <v>Gobiernos Autonomos Municipales</v>
      </c>
      <c r="W807" s="391"/>
      <c r="X807" s="242">
        <f>+VLOOKUP(A807,[3]Sheet1!$A$13:$D$744,4,FALSE)</f>
        <v>0</v>
      </c>
      <c r="Y807" s="242" t="e">
        <f>+VLOOKUP(X807,bd_lista!$A$3:$C$590,3,FALSE)</f>
        <v>#N/A</v>
      </c>
      <c r="Z807" s="299"/>
      <c r="AA807" s="300"/>
    </row>
    <row r="808" spans="1:27" customFormat="1" ht="27" hidden="1" customHeight="1">
      <c r="A808" s="32">
        <v>1516</v>
      </c>
      <c r="B808" s="395">
        <f>+A808</f>
        <v>1516</v>
      </c>
      <c r="C808" s="247" t="str">
        <f>+VLOOKUP(A808,bd_lista!$A$3:$C$590,3,FALSE)</f>
        <v>Gobierno Autónomo Municipal de Toro Toro</v>
      </c>
      <c r="D808" s="393" t="str">
        <f>+C808</f>
        <v>Gobierno Autónomo Municipal de Toro Toro</v>
      </c>
      <c r="E808" s="242" t="s">
        <v>1308</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31"/>
        <v>0</v>
      </c>
      <c r="S808" s="250"/>
      <c r="T808" s="243">
        <f ca="1">+T809</f>
        <v>0</v>
      </c>
      <c r="U808" s="242">
        <f t="shared" si="32"/>
        <v>1</v>
      </c>
      <c r="V808" s="343" t="str">
        <f>+VLOOKUP(A808,bd_lista!$A$3:$E$590,5,FALSE)</f>
        <v>Gobiernos Autonomos Municipales</v>
      </c>
      <c r="W808" s="390" t="str">
        <f>+V808</f>
        <v>Gobiernos Autonomos Municipales</v>
      </c>
      <c r="X808" s="242">
        <f>+VLOOKUP(A808,[3]Sheet1!$A$13:$D$744,4,FALSE)</f>
        <v>0</v>
      </c>
      <c r="Y808" s="242" t="e">
        <f>+VLOOKUP(X808,bd_lista!$A$3:$C$590,3,FALSE)</f>
        <v>#N/A</v>
      </c>
      <c r="Z808" s="301">
        <f>+X808</f>
        <v>0</v>
      </c>
      <c r="AA808" s="302" t="e">
        <f>+Y808</f>
        <v>#N/A</v>
      </c>
    </row>
    <row r="809" spans="1:27" customFormat="1" ht="27" hidden="1" customHeight="1">
      <c r="A809" s="32">
        <v>1516</v>
      </c>
      <c r="B809" s="396"/>
      <c r="C809" s="247" t="str">
        <f>+VLOOKUP(A809,bd_lista!$A$3:$C$590,3,FALSE)</f>
        <v>Gobierno Autónomo Municipal de Toro Toro</v>
      </c>
      <c r="D809" s="394"/>
      <c r="E809" s="244" t="s">
        <v>1309</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31"/>
        <v>0</v>
      </c>
      <c r="S809" s="250">
        <f ca="1">+R808+R809</f>
        <v>0</v>
      </c>
      <c r="T809" s="243">
        <f ca="1">+S809</f>
        <v>0</v>
      </c>
      <c r="U809" s="242">
        <f t="shared" si="32"/>
        <v>2</v>
      </c>
      <c r="V809" s="343" t="str">
        <f>+VLOOKUP(A809,bd_lista!$A$3:$E$590,5,FALSE)</f>
        <v>Gobiernos Autonomos Municipales</v>
      </c>
      <c r="W809" s="391"/>
      <c r="X809" s="242">
        <f>+VLOOKUP(A809,[3]Sheet1!$A$13:$D$744,4,FALSE)</f>
        <v>0</v>
      </c>
      <c r="Y809" s="242" t="e">
        <f>+VLOOKUP(X809,bd_lista!$A$3:$C$590,3,FALSE)</f>
        <v>#N/A</v>
      </c>
      <c r="Z809" s="299"/>
      <c r="AA809" s="300"/>
    </row>
    <row r="810" spans="1:27" customFormat="1" ht="27" hidden="1" customHeight="1">
      <c r="A810" s="32">
        <v>1517</v>
      </c>
      <c r="B810" s="395">
        <f>+A810</f>
        <v>1517</v>
      </c>
      <c r="C810" s="247" t="str">
        <f>+VLOOKUP(A810,bd_lista!$A$3:$C$590,3,FALSE)</f>
        <v>Gobierno Autónomo Municipal de Cotagaita</v>
      </c>
      <c r="D810" s="393" t="str">
        <f>+C810</f>
        <v>Gobierno Autónomo Municipal de Cotagaita</v>
      </c>
      <c r="E810" s="242" t="s">
        <v>1308</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31"/>
        <v>0</v>
      </c>
      <c r="S810" s="250"/>
      <c r="T810" s="243">
        <f ca="1">+T811</f>
        <v>0</v>
      </c>
      <c r="U810" s="242">
        <f t="shared" si="32"/>
        <v>1</v>
      </c>
      <c r="V810" s="343" t="str">
        <f>+VLOOKUP(A810,bd_lista!$A$3:$E$590,5,FALSE)</f>
        <v>Gobiernos Autonomos Municipales</v>
      </c>
      <c r="W810" s="390" t="str">
        <f>+V810</f>
        <v>Gobiernos Autonomos Municipales</v>
      </c>
      <c r="X810" s="242">
        <f>+VLOOKUP(A810,[3]Sheet1!$A$13:$D$744,4,FALSE)</f>
        <v>0</v>
      </c>
      <c r="Y810" s="242" t="e">
        <f>+VLOOKUP(X810,bd_lista!$A$3:$C$590,3,FALSE)</f>
        <v>#N/A</v>
      </c>
      <c r="Z810" s="301">
        <f>+X810</f>
        <v>0</v>
      </c>
      <c r="AA810" s="302" t="e">
        <f>+Y810</f>
        <v>#N/A</v>
      </c>
    </row>
    <row r="811" spans="1:27" customFormat="1" ht="27" hidden="1" customHeight="1">
      <c r="A811" s="32">
        <v>1517</v>
      </c>
      <c r="B811" s="396"/>
      <c r="C811" s="247" t="str">
        <f>+VLOOKUP(A811,bd_lista!$A$3:$C$590,3,FALSE)</f>
        <v>Gobierno Autónomo Municipal de Cotagaita</v>
      </c>
      <c r="D811" s="394"/>
      <c r="E811" s="244" t="s">
        <v>1309</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31"/>
        <v>0</v>
      </c>
      <c r="S811" s="250">
        <f ca="1">+R810+R811</f>
        <v>0</v>
      </c>
      <c r="T811" s="243">
        <f ca="1">+S811</f>
        <v>0</v>
      </c>
      <c r="U811" s="242">
        <f t="shared" si="32"/>
        <v>2</v>
      </c>
      <c r="V811" s="343" t="str">
        <f>+VLOOKUP(A811,bd_lista!$A$3:$E$590,5,FALSE)</f>
        <v>Gobiernos Autonomos Municipales</v>
      </c>
      <c r="W811" s="391"/>
      <c r="X811" s="242">
        <f>+VLOOKUP(A811,[3]Sheet1!$A$13:$D$744,4,FALSE)</f>
        <v>0</v>
      </c>
      <c r="Y811" s="242" t="e">
        <f>+VLOOKUP(X811,bd_lista!$A$3:$C$590,3,FALSE)</f>
        <v>#N/A</v>
      </c>
      <c r="Z811" s="299"/>
      <c r="AA811" s="300"/>
    </row>
    <row r="812" spans="1:27" customFormat="1" ht="15" hidden="1" customHeight="1">
      <c r="A812" s="32">
        <v>1518</v>
      </c>
      <c r="B812" s="395">
        <f>+A812</f>
        <v>1518</v>
      </c>
      <c r="C812" s="247" t="str">
        <f>+VLOOKUP(A812,bd_lista!$A$3:$C$590,3,FALSE)</f>
        <v>Gobierno Autónomo Municipal de Vitichi</v>
      </c>
      <c r="D812" s="393" t="str">
        <f>+C812</f>
        <v>Gobierno Autónomo Municipal de Vitichi</v>
      </c>
      <c r="E812" s="242" t="s">
        <v>1308</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31"/>
        <v>0</v>
      </c>
      <c r="S812" s="250"/>
      <c r="T812" s="243">
        <f ca="1">+T813</f>
        <v>0</v>
      </c>
      <c r="U812" s="242">
        <f t="shared" si="32"/>
        <v>1</v>
      </c>
      <c r="V812" s="343" t="str">
        <f>+VLOOKUP(A812,bd_lista!$A$3:$E$590,5,FALSE)</f>
        <v>Gobiernos Autonomos Municipales</v>
      </c>
      <c r="W812" s="390" t="str">
        <f>+V812</f>
        <v>Gobiernos Autonomos Municipales</v>
      </c>
      <c r="X812" s="242">
        <f>+VLOOKUP(A812,[3]Sheet1!$A$13:$D$744,4,FALSE)</f>
        <v>0</v>
      </c>
      <c r="Y812" s="242" t="e">
        <f>+VLOOKUP(X812,bd_lista!$A$3:$C$590,3,FALSE)</f>
        <v>#N/A</v>
      </c>
      <c r="Z812" s="301">
        <f>+X812</f>
        <v>0</v>
      </c>
      <c r="AA812" s="302" t="e">
        <f>+Y812</f>
        <v>#N/A</v>
      </c>
    </row>
    <row r="813" spans="1:27" customFormat="1" ht="15" hidden="1" customHeight="1">
      <c r="A813" s="32">
        <v>1518</v>
      </c>
      <c r="B813" s="396"/>
      <c r="C813" s="247" t="str">
        <f>+VLOOKUP(A813,bd_lista!$A$3:$C$590,3,FALSE)</f>
        <v>Gobierno Autónomo Municipal de Vitichi</v>
      </c>
      <c r="D813" s="394"/>
      <c r="E813" s="244" t="s">
        <v>1309</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31"/>
        <v>0</v>
      </c>
      <c r="S813" s="250">
        <f ca="1">+R812+R813</f>
        <v>0</v>
      </c>
      <c r="T813" s="243">
        <f ca="1">+S813</f>
        <v>0</v>
      </c>
      <c r="U813" s="242">
        <f t="shared" si="32"/>
        <v>2</v>
      </c>
      <c r="V813" s="343" t="str">
        <f>+VLOOKUP(A813,bd_lista!$A$3:$E$590,5,FALSE)</f>
        <v>Gobiernos Autonomos Municipales</v>
      </c>
      <c r="W813" s="391"/>
      <c r="X813" s="242">
        <f>+VLOOKUP(A813,[3]Sheet1!$A$13:$D$744,4,FALSE)</f>
        <v>0</v>
      </c>
      <c r="Y813" s="242" t="e">
        <f>+VLOOKUP(X813,bd_lista!$A$3:$C$590,3,FALSE)</f>
        <v>#N/A</v>
      </c>
      <c r="Z813" s="299"/>
      <c r="AA813" s="300"/>
    </row>
    <row r="814" spans="1:27" customFormat="1" ht="15" hidden="1" customHeight="1">
      <c r="A814" s="32">
        <v>1520</v>
      </c>
      <c r="B814" s="395">
        <f>+A814</f>
        <v>1520</v>
      </c>
      <c r="C814" s="247" t="str">
        <f>+VLOOKUP(A814,bd_lista!$A$3:$C$590,3,FALSE)</f>
        <v>Gobierno Autónomo Municipal de Atocha</v>
      </c>
      <c r="D814" s="393" t="str">
        <f>+C814</f>
        <v>Gobierno Autónomo Municipal de Atocha</v>
      </c>
      <c r="E814" s="242" t="s">
        <v>1308</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31"/>
        <v>0</v>
      </c>
      <c r="S814" s="250"/>
      <c r="T814" s="243">
        <f ca="1">+T815</f>
        <v>0</v>
      </c>
      <c r="U814" s="242">
        <f t="shared" si="32"/>
        <v>1</v>
      </c>
      <c r="V814" s="343" t="str">
        <f>+VLOOKUP(A814,bd_lista!$A$3:$E$590,5,FALSE)</f>
        <v>Gobiernos Autonomos Municipales</v>
      </c>
      <c r="W814" s="390" t="str">
        <f>+V814</f>
        <v>Gobiernos Autonomos Municipales</v>
      </c>
      <c r="X814" s="242">
        <f>+VLOOKUP(A814,[3]Sheet1!$A$13:$D$744,4,FALSE)</f>
        <v>0</v>
      </c>
      <c r="Y814" s="242" t="e">
        <f>+VLOOKUP(X814,bd_lista!$A$3:$C$590,3,FALSE)</f>
        <v>#N/A</v>
      </c>
      <c r="Z814" s="301">
        <f>+X814</f>
        <v>0</v>
      </c>
      <c r="AA814" s="302" t="e">
        <f>+Y814</f>
        <v>#N/A</v>
      </c>
    </row>
    <row r="815" spans="1:27" customFormat="1" ht="15" hidden="1" customHeight="1">
      <c r="A815" s="32">
        <v>1520</v>
      </c>
      <c r="B815" s="396"/>
      <c r="C815" s="247" t="str">
        <f>+VLOOKUP(A815,bd_lista!$A$3:$C$590,3,FALSE)</f>
        <v>Gobierno Autónomo Municipal de Atocha</v>
      </c>
      <c r="D815" s="394"/>
      <c r="E815" s="244" t="s">
        <v>1309</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31"/>
        <v>0</v>
      </c>
      <c r="S815" s="250">
        <f ca="1">+R814+R815</f>
        <v>0</v>
      </c>
      <c r="T815" s="243">
        <f ca="1">+S815</f>
        <v>0</v>
      </c>
      <c r="U815" s="242">
        <f t="shared" si="32"/>
        <v>2</v>
      </c>
      <c r="V815" s="343" t="str">
        <f>+VLOOKUP(A815,bd_lista!$A$3:$E$590,5,FALSE)</f>
        <v>Gobiernos Autonomos Municipales</v>
      </c>
      <c r="W815" s="391"/>
      <c r="X815" s="242">
        <f>+VLOOKUP(A815,[3]Sheet1!$A$13:$D$744,4,FALSE)</f>
        <v>0</v>
      </c>
      <c r="Y815" s="242" t="e">
        <f>+VLOOKUP(X815,bd_lista!$A$3:$C$590,3,FALSE)</f>
        <v>#N/A</v>
      </c>
      <c r="Z815" s="299"/>
      <c r="AA815" s="300"/>
    </row>
    <row r="816" spans="1:27" customFormat="1" ht="27" hidden="1" customHeight="1">
      <c r="A816" s="32">
        <v>1521</v>
      </c>
      <c r="B816" s="395">
        <f>+A816</f>
        <v>1521</v>
      </c>
      <c r="C816" s="247" t="str">
        <f>+VLOOKUP(A816,bd_lista!$A$3:$C$590,3,FALSE)</f>
        <v>Gobierno Autónomo Municipal de Colcha"K" (Villa Martín)</v>
      </c>
      <c r="D816" s="393" t="str">
        <f>+C816</f>
        <v>Gobierno Autónomo Municipal de Colcha"K" (Villa Martín)</v>
      </c>
      <c r="E816" s="242" t="s">
        <v>1308</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31"/>
        <v>0</v>
      </c>
      <c r="S816" s="250"/>
      <c r="T816" s="243">
        <f ca="1">+T817</f>
        <v>0</v>
      </c>
      <c r="U816" s="242">
        <f t="shared" si="32"/>
        <v>1</v>
      </c>
      <c r="V816" s="343" t="str">
        <f>+VLOOKUP(A816,bd_lista!$A$3:$E$590,5,FALSE)</f>
        <v>Gobiernos Autonomos Municipales</v>
      </c>
      <c r="W816" s="390" t="str">
        <f>+V816</f>
        <v>Gobiernos Autonomos Municipales</v>
      </c>
      <c r="X816" s="242">
        <f>+VLOOKUP(A816,[3]Sheet1!$A$13:$D$744,4,FALSE)</f>
        <v>0</v>
      </c>
      <c r="Y816" s="242" t="e">
        <f>+VLOOKUP(X816,bd_lista!$A$3:$C$590,3,FALSE)</f>
        <v>#N/A</v>
      </c>
      <c r="Z816" s="301">
        <f>+X816</f>
        <v>0</v>
      </c>
      <c r="AA816" s="302" t="e">
        <f>+Y816</f>
        <v>#N/A</v>
      </c>
    </row>
    <row r="817" spans="1:27" customFormat="1" ht="27" hidden="1" customHeight="1">
      <c r="A817" s="32">
        <v>1521</v>
      </c>
      <c r="B817" s="396"/>
      <c r="C817" s="247" t="str">
        <f>+VLOOKUP(A817,bd_lista!$A$3:$C$590,3,FALSE)</f>
        <v>Gobierno Autónomo Municipal de Colcha"K" (Villa Martín)</v>
      </c>
      <c r="D817" s="394"/>
      <c r="E817" s="244" t="s">
        <v>1309</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31"/>
        <v>0</v>
      </c>
      <c r="S817" s="250">
        <f ca="1">+R816+R817</f>
        <v>0</v>
      </c>
      <c r="T817" s="243">
        <f ca="1">+S817</f>
        <v>0</v>
      </c>
      <c r="U817" s="242">
        <f t="shared" si="32"/>
        <v>2</v>
      </c>
      <c r="V817" s="343" t="str">
        <f>+VLOOKUP(A817,bd_lista!$A$3:$E$590,5,FALSE)</f>
        <v>Gobiernos Autonomos Municipales</v>
      </c>
      <c r="W817" s="391"/>
      <c r="X817" s="242">
        <f>+VLOOKUP(A817,[3]Sheet1!$A$13:$D$744,4,FALSE)</f>
        <v>0</v>
      </c>
      <c r="Y817" s="242" t="e">
        <f>+VLOOKUP(X817,bd_lista!$A$3:$C$590,3,FALSE)</f>
        <v>#N/A</v>
      </c>
      <c r="Z817" s="299"/>
      <c r="AA817" s="300"/>
    </row>
    <row r="818" spans="1:27" customFormat="1" ht="27" hidden="1" customHeight="1">
      <c r="A818" s="32">
        <v>1522</v>
      </c>
      <c r="B818" s="395">
        <f>+A818</f>
        <v>1522</v>
      </c>
      <c r="C818" s="247" t="str">
        <f>+VLOOKUP(A818,bd_lista!$A$3:$C$590,3,FALSE)</f>
        <v>Gobierno Autónomo Municipal de San Pedro de Quemes</v>
      </c>
      <c r="D818" s="393" t="str">
        <f>+C818</f>
        <v>Gobierno Autónomo Municipal de San Pedro de Quemes</v>
      </c>
      <c r="E818" s="242" t="s">
        <v>1308</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31"/>
        <v>0</v>
      </c>
      <c r="S818" s="250"/>
      <c r="T818" s="243">
        <f ca="1">+T819</f>
        <v>0</v>
      </c>
      <c r="U818" s="242">
        <f t="shared" si="32"/>
        <v>1</v>
      </c>
      <c r="V818" s="343" t="str">
        <f>+VLOOKUP(A818,bd_lista!$A$3:$E$590,5,FALSE)</f>
        <v>Gobiernos Autonomos Municipales</v>
      </c>
      <c r="W818" s="390" t="str">
        <f>+V818</f>
        <v>Gobiernos Autonomos Municipales</v>
      </c>
      <c r="X818" s="242">
        <f>+VLOOKUP(A818,[3]Sheet1!$A$13:$D$744,4,FALSE)</f>
        <v>0</v>
      </c>
      <c r="Y818" s="242" t="e">
        <f>+VLOOKUP(X818,bd_lista!$A$3:$C$590,3,FALSE)</f>
        <v>#N/A</v>
      </c>
      <c r="Z818" s="301">
        <f>+X818</f>
        <v>0</v>
      </c>
      <c r="AA818" s="302" t="e">
        <f>+Y818</f>
        <v>#N/A</v>
      </c>
    </row>
    <row r="819" spans="1:27" customFormat="1" ht="27" hidden="1" customHeight="1">
      <c r="A819" s="32">
        <v>1522</v>
      </c>
      <c r="B819" s="396"/>
      <c r="C819" s="247" t="str">
        <f>+VLOOKUP(A819,bd_lista!$A$3:$C$590,3,FALSE)</f>
        <v>Gobierno Autónomo Municipal de San Pedro de Quemes</v>
      </c>
      <c r="D819" s="394"/>
      <c r="E819" s="244" t="s">
        <v>1309</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31"/>
        <v>0</v>
      </c>
      <c r="S819" s="250">
        <f ca="1">+R818+R819</f>
        <v>0</v>
      </c>
      <c r="T819" s="243">
        <f ca="1">+S819</f>
        <v>0</v>
      </c>
      <c r="U819" s="242">
        <f t="shared" si="32"/>
        <v>2</v>
      </c>
      <c r="V819" s="343" t="str">
        <f>+VLOOKUP(A819,bd_lista!$A$3:$E$590,5,FALSE)</f>
        <v>Gobiernos Autonomos Municipales</v>
      </c>
      <c r="W819" s="391"/>
      <c r="X819" s="242">
        <f>+VLOOKUP(A819,[3]Sheet1!$A$13:$D$744,4,FALSE)</f>
        <v>0</v>
      </c>
      <c r="Y819" s="242" t="e">
        <f>+VLOOKUP(X819,bd_lista!$A$3:$C$590,3,FALSE)</f>
        <v>#N/A</v>
      </c>
      <c r="Z819" s="299"/>
      <c r="AA819" s="300"/>
    </row>
    <row r="820" spans="1:27" customFormat="1" ht="27" hidden="1" customHeight="1">
      <c r="A820" s="32">
        <v>1523</v>
      </c>
      <c r="B820" s="395">
        <f>+A820</f>
        <v>1523</v>
      </c>
      <c r="C820" s="247" t="str">
        <f>+VLOOKUP(A820,bd_lista!$A$3:$C$590,3,FALSE)</f>
        <v>Gobierno Autónomo Municipal de San Pablo de Lípez</v>
      </c>
      <c r="D820" s="393" t="str">
        <f>+C820</f>
        <v>Gobierno Autónomo Municipal de San Pablo de Lípez</v>
      </c>
      <c r="E820" s="242" t="s">
        <v>1308</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31"/>
        <v>0</v>
      </c>
      <c r="S820" s="250"/>
      <c r="T820" s="243">
        <f ca="1">+T821</f>
        <v>0</v>
      </c>
      <c r="U820" s="242">
        <f t="shared" si="32"/>
        <v>1</v>
      </c>
      <c r="V820" s="343" t="str">
        <f>+VLOOKUP(A820,bd_lista!$A$3:$E$590,5,FALSE)</f>
        <v>Gobiernos Autonomos Municipales</v>
      </c>
      <c r="W820" s="390" t="str">
        <f>+V820</f>
        <v>Gobiernos Autonomos Municipales</v>
      </c>
      <c r="X820" s="242">
        <f>+VLOOKUP(A820,[3]Sheet1!$A$13:$D$744,4,FALSE)</f>
        <v>0</v>
      </c>
      <c r="Y820" s="242" t="e">
        <f>+VLOOKUP(X820,bd_lista!$A$3:$C$590,3,FALSE)</f>
        <v>#N/A</v>
      </c>
      <c r="Z820" s="301">
        <f>+X820</f>
        <v>0</v>
      </c>
      <c r="AA820" s="302" t="e">
        <f>+Y820</f>
        <v>#N/A</v>
      </c>
    </row>
    <row r="821" spans="1:27" customFormat="1" ht="27" hidden="1" customHeight="1">
      <c r="A821" s="32">
        <v>1523</v>
      </c>
      <c r="B821" s="396"/>
      <c r="C821" s="247" t="str">
        <f>+VLOOKUP(A821,bd_lista!$A$3:$C$590,3,FALSE)</f>
        <v>Gobierno Autónomo Municipal de San Pablo de Lípez</v>
      </c>
      <c r="D821" s="394"/>
      <c r="E821" s="244" t="s">
        <v>1309</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31"/>
        <v>0</v>
      </c>
      <c r="S821" s="250">
        <f ca="1">+R820+R821</f>
        <v>0</v>
      </c>
      <c r="T821" s="243">
        <f ca="1">+S821</f>
        <v>0</v>
      </c>
      <c r="U821" s="242">
        <f t="shared" si="32"/>
        <v>2</v>
      </c>
      <c r="V821" s="343" t="str">
        <f>+VLOOKUP(A821,bd_lista!$A$3:$E$590,5,FALSE)</f>
        <v>Gobiernos Autonomos Municipales</v>
      </c>
      <c r="W821" s="391"/>
      <c r="X821" s="242">
        <f>+VLOOKUP(A821,[3]Sheet1!$A$13:$D$744,4,FALSE)</f>
        <v>0</v>
      </c>
      <c r="Y821" s="242" t="e">
        <f>+VLOOKUP(X821,bd_lista!$A$3:$C$590,3,FALSE)</f>
        <v>#N/A</v>
      </c>
      <c r="Z821" s="299"/>
      <c r="AA821" s="300"/>
    </row>
    <row r="822" spans="1:27" customFormat="1" ht="15" hidden="1" customHeight="1">
      <c r="A822" s="32">
        <v>1524</v>
      </c>
      <c r="B822" s="395">
        <f>+A822</f>
        <v>1524</v>
      </c>
      <c r="C822" s="247" t="str">
        <f>+VLOOKUP(A822,bd_lista!$A$3:$C$590,3,FALSE)</f>
        <v>Gobierno Autónomo Municipal de Mojinete</v>
      </c>
      <c r="D822" s="393" t="str">
        <f>+C822</f>
        <v>Gobierno Autónomo Municipal de Mojinete</v>
      </c>
      <c r="E822" s="242" t="s">
        <v>1308</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31"/>
        <v>0</v>
      </c>
      <c r="S822" s="250"/>
      <c r="T822" s="243">
        <f ca="1">+T823</f>
        <v>0</v>
      </c>
      <c r="U822" s="242">
        <f t="shared" si="32"/>
        <v>1</v>
      </c>
      <c r="V822" s="343" t="str">
        <f>+VLOOKUP(A822,bd_lista!$A$3:$E$590,5,FALSE)</f>
        <v>Gobiernos Autonomos Municipales</v>
      </c>
      <c r="W822" s="390" t="str">
        <f>+V822</f>
        <v>Gobiernos Autonomos Municipales</v>
      </c>
      <c r="X822" s="242">
        <f>+VLOOKUP(A822,[3]Sheet1!$A$13:$D$744,4,FALSE)</f>
        <v>0</v>
      </c>
      <c r="Y822" s="242" t="e">
        <f>+VLOOKUP(X822,bd_lista!$A$3:$C$590,3,FALSE)</f>
        <v>#N/A</v>
      </c>
      <c r="Z822" s="301">
        <f>+X822</f>
        <v>0</v>
      </c>
      <c r="AA822" s="302" t="e">
        <f>+Y822</f>
        <v>#N/A</v>
      </c>
    </row>
    <row r="823" spans="1:27" customFormat="1" ht="15" hidden="1" customHeight="1">
      <c r="A823" s="32">
        <v>1524</v>
      </c>
      <c r="B823" s="396"/>
      <c r="C823" s="247" t="str">
        <f>+VLOOKUP(A823,bd_lista!$A$3:$C$590,3,FALSE)</f>
        <v>Gobierno Autónomo Municipal de Mojinete</v>
      </c>
      <c r="D823" s="394"/>
      <c r="E823" s="244" t="s">
        <v>1309</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31"/>
        <v>0</v>
      </c>
      <c r="S823" s="250">
        <f ca="1">+R822+R823</f>
        <v>0</v>
      </c>
      <c r="T823" s="243">
        <f ca="1">+S823</f>
        <v>0</v>
      </c>
      <c r="U823" s="242">
        <f t="shared" si="32"/>
        <v>2</v>
      </c>
      <c r="V823" s="343" t="str">
        <f>+VLOOKUP(A823,bd_lista!$A$3:$E$590,5,FALSE)</f>
        <v>Gobiernos Autonomos Municipales</v>
      </c>
      <c r="W823" s="391"/>
      <c r="X823" s="242">
        <f>+VLOOKUP(A823,[3]Sheet1!$A$13:$D$744,4,FALSE)</f>
        <v>0</v>
      </c>
      <c r="Y823" s="242" t="e">
        <f>+VLOOKUP(X823,bd_lista!$A$3:$C$590,3,FALSE)</f>
        <v>#N/A</v>
      </c>
      <c r="Z823" s="299"/>
      <c r="AA823" s="300"/>
    </row>
    <row r="824" spans="1:27" customFormat="1" ht="15" hidden="1" customHeight="1">
      <c r="A824" s="32">
        <v>1525</v>
      </c>
      <c r="B824" s="395">
        <f>+A824</f>
        <v>1525</v>
      </c>
      <c r="C824" s="247" t="str">
        <f>+VLOOKUP(A824,bd_lista!$A$3:$C$590,3,FALSE)</f>
        <v>Gobierno Autónomo Municipal de San Antonio de Esmoruco</v>
      </c>
      <c r="D824" s="393" t="str">
        <f>+C824</f>
        <v>Gobierno Autónomo Municipal de San Antonio de Esmoruco</v>
      </c>
      <c r="E824" s="242" t="s">
        <v>1308</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31"/>
        <v>0</v>
      </c>
      <c r="S824" s="250"/>
      <c r="T824" s="243">
        <f ca="1">+T825</f>
        <v>0</v>
      </c>
      <c r="U824" s="242">
        <f t="shared" si="32"/>
        <v>1</v>
      </c>
      <c r="V824" s="343" t="str">
        <f>+VLOOKUP(A824,bd_lista!$A$3:$E$590,5,FALSE)</f>
        <v>Gobiernos Autonomos Municipales</v>
      </c>
      <c r="W824" s="390" t="str">
        <f>+V824</f>
        <v>Gobiernos Autonomos Municipales</v>
      </c>
      <c r="X824" s="242">
        <f>+VLOOKUP(A824,[3]Sheet1!$A$13:$D$744,4,FALSE)</f>
        <v>0</v>
      </c>
      <c r="Y824" s="242" t="e">
        <f>+VLOOKUP(X824,bd_lista!$A$3:$C$590,3,FALSE)</f>
        <v>#N/A</v>
      </c>
      <c r="Z824" s="301">
        <f>+X824</f>
        <v>0</v>
      </c>
      <c r="AA824" s="302" t="e">
        <f>+Y824</f>
        <v>#N/A</v>
      </c>
    </row>
    <row r="825" spans="1:27" customFormat="1" ht="15" hidden="1" customHeight="1">
      <c r="A825" s="32">
        <v>1525</v>
      </c>
      <c r="B825" s="396"/>
      <c r="C825" s="247" t="str">
        <f>+VLOOKUP(A825,bd_lista!$A$3:$C$590,3,FALSE)</f>
        <v>Gobierno Autónomo Municipal de San Antonio de Esmoruco</v>
      </c>
      <c r="D825" s="394"/>
      <c r="E825" s="244" t="s">
        <v>1309</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31"/>
        <v>0</v>
      </c>
      <c r="S825" s="250">
        <f ca="1">+R824+R825</f>
        <v>0</v>
      </c>
      <c r="T825" s="243">
        <f ca="1">+S825</f>
        <v>0</v>
      </c>
      <c r="U825" s="242">
        <f t="shared" si="32"/>
        <v>2</v>
      </c>
      <c r="V825" s="343" t="str">
        <f>+VLOOKUP(A825,bd_lista!$A$3:$E$590,5,FALSE)</f>
        <v>Gobiernos Autonomos Municipales</v>
      </c>
      <c r="W825" s="391"/>
      <c r="X825" s="242">
        <f>+VLOOKUP(A825,[3]Sheet1!$A$13:$D$744,4,FALSE)</f>
        <v>0</v>
      </c>
      <c r="Y825" s="242" t="e">
        <f>+VLOOKUP(X825,bd_lista!$A$3:$C$590,3,FALSE)</f>
        <v>#N/A</v>
      </c>
      <c r="Z825" s="299"/>
      <c r="AA825" s="300"/>
    </row>
    <row r="826" spans="1:27" customFormat="1" ht="15" hidden="1" customHeight="1">
      <c r="A826" s="32">
        <v>1526</v>
      </c>
      <c r="B826" s="395">
        <f>+A826</f>
        <v>1526</v>
      </c>
      <c r="C826" s="247" t="str">
        <f>+VLOOKUP(A826,bd_lista!$A$3:$C$590,3,FALSE)</f>
        <v>Gobierno Autónomo Municipal de Sacaca (Villa de Sacaca)</v>
      </c>
      <c r="D826" s="393" t="str">
        <f>+C826</f>
        <v>Gobierno Autónomo Municipal de Sacaca (Villa de Sacaca)</v>
      </c>
      <c r="E826" s="242" t="s">
        <v>1308</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31"/>
        <v>0</v>
      </c>
      <c r="S826" s="250"/>
      <c r="T826" s="243">
        <f ca="1">+T827</f>
        <v>0</v>
      </c>
      <c r="U826" s="242">
        <f t="shared" si="32"/>
        <v>1</v>
      </c>
      <c r="V826" s="343" t="str">
        <f>+VLOOKUP(A826,bd_lista!$A$3:$E$590,5,FALSE)</f>
        <v>Gobiernos Autonomos Municipales</v>
      </c>
      <c r="W826" s="390" t="str">
        <f>+V826</f>
        <v>Gobiernos Autonomos Municipales</v>
      </c>
      <c r="X826" s="242">
        <f>+VLOOKUP(A826,[3]Sheet1!$A$13:$D$744,4,FALSE)</f>
        <v>0</v>
      </c>
      <c r="Y826" s="242" t="e">
        <f>+VLOOKUP(X826,bd_lista!$A$3:$C$590,3,FALSE)</f>
        <v>#N/A</v>
      </c>
      <c r="Z826" s="301">
        <f>+X826</f>
        <v>0</v>
      </c>
      <c r="AA826" s="302" t="e">
        <f>+Y826</f>
        <v>#N/A</v>
      </c>
    </row>
    <row r="827" spans="1:27" customFormat="1" ht="15" hidden="1" customHeight="1">
      <c r="A827" s="32">
        <v>1526</v>
      </c>
      <c r="B827" s="396"/>
      <c r="C827" s="247" t="str">
        <f>+VLOOKUP(A827,bd_lista!$A$3:$C$590,3,FALSE)</f>
        <v>Gobierno Autónomo Municipal de Sacaca (Villa de Sacaca)</v>
      </c>
      <c r="D827" s="394"/>
      <c r="E827" s="244" t="s">
        <v>1309</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31"/>
        <v>0</v>
      </c>
      <c r="S827" s="250">
        <f ca="1">+R826+R827</f>
        <v>0</v>
      </c>
      <c r="T827" s="243">
        <f ca="1">+S827</f>
        <v>0</v>
      </c>
      <c r="U827" s="242">
        <f t="shared" si="32"/>
        <v>2</v>
      </c>
      <c r="V827" s="343" t="str">
        <f>+VLOOKUP(A827,bd_lista!$A$3:$E$590,5,FALSE)</f>
        <v>Gobiernos Autonomos Municipales</v>
      </c>
      <c r="W827" s="391"/>
      <c r="X827" s="242">
        <f>+VLOOKUP(A827,[3]Sheet1!$A$13:$D$744,4,FALSE)</f>
        <v>0</v>
      </c>
      <c r="Y827" s="242" t="e">
        <f>+VLOOKUP(X827,bd_lista!$A$3:$C$590,3,FALSE)</f>
        <v>#N/A</v>
      </c>
      <c r="Z827" s="299"/>
      <c r="AA827" s="300"/>
    </row>
    <row r="828" spans="1:27" customFormat="1" ht="15" hidden="1" customHeight="1">
      <c r="A828" s="32">
        <v>1527</v>
      </c>
      <c r="B828" s="395">
        <f>+A828</f>
        <v>1527</v>
      </c>
      <c r="C828" s="247" t="str">
        <f>+VLOOKUP(A828,bd_lista!$A$3:$C$590,3,FALSE)</f>
        <v>Gobierno Autónomo Municipal de Caripuyo</v>
      </c>
      <c r="D828" s="393" t="str">
        <f>+C828</f>
        <v>Gobierno Autónomo Municipal de Caripuyo</v>
      </c>
      <c r="E828" s="242" t="s">
        <v>1308</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31"/>
        <v>0</v>
      </c>
      <c r="S828" s="250"/>
      <c r="T828" s="243">
        <f ca="1">+T829</f>
        <v>0</v>
      </c>
      <c r="U828" s="242">
        <f t="shared" si="32"/>
        <v>1</v>
      </c>
      <c r="V828" s="343" t="str">
        <f>+VLOOKUP(A828,bd_lista!$A$3:$E$590,5,FALSE)</f>
        <v>Gobiernos Autonomos Municipales</v>
      </c>
      <c r="W828" s="390" t="str">
        <f>+V828</f>
        <v>Gobiernos Autonomos Municipales</v>
      </c>
      <c r="X828" s="242">
        <f>+VLOOKUP(A828,[3]Sheet1!$A$13:$D$744,4,FALSE)</f>
        <v>0</v>
      </c>
      <c r="Y828" s="242" t="e">
        <f>+VLOOKUP(X828,bd_lista!$A$3:$C$590,3,FALSE)</f>
        <v>#N/A</v>
      </c>
      <c r="Z828" s="301">
        <f>+X828</f>
        <v>0</v>
      </c>
      <c r="AA828" s="302" t="e">
        <f>+Y828</f>
        <v>#N/A</v>
      </c>
    </row>
    <row r="829" spans="1:27" customFormat="1" ht="15" hidden="1" customHeight="1">
      <c r="A829" s="32">
        <v>1527</v>
      </c>
      <c r="B829" s="396"/>
      <c r="C829" s="247" t="str">
        <f>+VLOOKUP(A829,bd_lista!$A$3:$C$590,3,FALSE)</f>
        <v>Gobierno Autónomo Municipal de Caripuyo</v>
      </c>
      <c r="D829" s="394"/>
      <c r="E829" s="244" t="s">
        <v>1309</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31"/>
        <v>0</v>
      </c>
      <c r="S829" s="250">
        <f ca="1">+R828+R829</f>
        <v>0</v>
      </c>
      <c r="T829" s="243">
        <f ca="1">+S829</f>
        <v>0</v>
      </c>
      <c r="U829" s="242">
        <f t="shared" si="32"/>
        <v>2</v>
      </c>
      <c r="V829" s="343" t="str">
        <f>+VLOOKUP(A829,bd_lista!$A$3:$E$590,5,FALSE)</f>
        <v>Gobiernos Autonomos Municipales</v>
      </c>
      <c r="W829" s="391"/>
      <c r="X829" s="242">
        <f>+VLOOKUP(A829,[3]Sheet1!$A$13:$D$744,4,FALSE)</f>
        <v>0</v>
      </c>
      <c r="Y829" s="242" t="e">
        <f>+VLOOKUP(X829,bd_lista!$A$3:$C$590,3,FALSE)</f>
        <v>#N/A</v>
      </c>
      <c r="Z829" s="299"/>
      <c r="AA829" s="300"/>
    </row>
    <row r="830" spans="1:27" customFormat="1" ht="15" hidden="1" customHeight="1">
      <c r="A830" s="32">
        <v>1528</v>
      </c>
      <c r="B830" s="395">
        <f>+A830</f>
        <v>1528</v>
      </c>
      <c r="C830" s="247" t="str">
        <f>+VLOOKUP(A830,bd_lista!$A$3:$C$590,3,FALSE)</f>
        <v>Gobierno Autónomo Municipal de Puna (Villa Talavera)</v>
      </c>
      <c r="D830" s="393" t="str">
        <f>+C830</f>
        <v>Gobierno Autónomo Municipal de Puna (Villa Talavera)</v>
      </c>
      <c r="E830" s="242" t="s">
        <v>1308</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31"/>
        <v>0</v>
      </c>
      <c r="S830" s="250"/>
      <c r="T830" s="243">
        <f ca="1">+T831</f>
        <v>0</v>
      </c>
      <c r="U830" s="242">
        <f t="shared" si="32"/>
        <v>1</v>
      </c>
      <c r="V830" s="343" t="str">
        <f>+VLOOKUP(A830,bd_lista!$A$3:$E$590,5,FALSE)</f>
        <v>Gobiernos Autonomos Municipales</v>
      </c>
      <c r="W830" s="390" t="str">
        <f>+V830</f>
        <v>Gobiernos Autonomos Municipales</v>
      </c>
      <c r="X830" s="242">
        <f>+VLOOKUP(A830,[3]Sheet1!$A$13:$D$744,4,FALSE)</f>
        <v>0</v>
      </c>
      <c r="Y830" s="242" t="e">
        <f>+VLOOKUP(X830,bd_lista!$A$3:$C$590,3,FALSE)</f>
        <v>#N/A</v>
      </c>
      <c r="Z830" s="301">
        <f>+X830</f>
        <v>0</v>
      </c>
      <c r="AA830" s="302" t="e">
        <f>+Y830</f>
        <v>#N/A</v>
      </c>
    </row>
    <row r="831" spans="1:27" customFormat="1" ht="15" hidden="1" customHeight="1">
      <c r="A831" s="32">
        <v>1528</v>
      </c>
      <c r="B831" s="396"/>
      <c r="C831" s="247" t="str">
        <f>+VLOOKUP(A831,bd_lista!$A$3:$C$590,3,FALSE)</f>
        <v>Gobierno Autónomo Municipal de Puna (Villa Talavera)</v>
      </c>
      <c r="D831" s="394"/>
      <c r="E831" s="244" t="s">
        <v>1309</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31"/>
        <v>0</v>
      </c>
      <c r="S831" s="250">
        <f ca="1">+R830+R831</f>
        <v>0</v>
      </c>
      <c r="T831" s="243">
        <f ca="1">+S831</f>
        <v>0</v>
      </c>
      <c r="U831" s="242">
        <f t="shared" si="32"/>
        <v>2</v>
      </c>
      <c r="V831" s="343" t="str">
        <f>+VLOOKUP(A831,bd_lista!$A$3:$E$590,5,FALSE)</f>
        <v>Gobiernos Autonomos Municipales</v>
      </c>
      <c r="W831" s="391"/>
      <c r="X831" s="242">
        <f>+VLOOKUP(A831,[3]Sheet1!$A$13:$D$744,4,FALSE)</f>
        <v>0</v>
      </c>
      <c r="Y831" s="242" t="e">
        <f>+VLOOKUP(X831,bd_lista!$A$3:$C$590,3,FALSE)</f>
        <v>#N/A</v>
      </c>
      <c r="Z831" s="299"/>
      <c r="AA831" s="300"/>
    </row>
    <row r="832" spans="1:27" customFormat="1" ht="15" hidden="1" customHeight="1">
      <c r="A832" s="32">
        <v>1529</v>
      </c>
      <c r="B832" s="395">
        <f>+A832</f>
        <v>1529</v>
      </c>
      <c r="C832" s="247" t="str">
        <f>+VLOOKUP(A832,bd_lista!$A$3:$C$590,3,FALSE)</f>
        <v>Gobierno Autónomo Municipal de Caiza "D"</v>
      </c>
      <c r="D832" s="393" t="str">
        <f>+C832</f>
        <v>Gobierno Autónomo Municipal de Caiza "D"</v>
      </c>
      <c r="E832" s="242" t="s">
        <v>1308</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31"/>
        <v>0</v>
      </c>
      <c r="S832" s="250"/>
      <c r="T832" s="243">
        <f ca="1">+T833</f>
        <v>0</v>
      </c>
      <c r="U832" s="242">
        <f t="shared" si="32"/>
        <v>1</v>
      </c>
      <c r="V832" s="343" t="str">
        <f>+VLOOKUP(A832,bd_lista!$A$3:$E$590,5,FALSE)</f>
        <v>Gobiernos Autonomos Municipales</v>
      </c>
      <c r="W832" s="390" t="str">
        <f>+V832</f>
        <v>Gobiernos Autonomos Municipales</v>
      </c>
      <c r="X832" s="242">
        <f>+VLOOKUP(A832,[3]Sheet1!$A$13:$D$744,4,FALSE)</f>
        <v>0</v>
      </c>
      <c r="Y832" s="242" t="e">
        <f>+VLOOKUP(X832,bd_lista!$A$3:$C$590,3,FALSE)</f>
        <v>#N/A</v>
      </c>
      <c r="Z832" s="301">
        <f>+X832</f>
        <v>0</v>
      </c>
      <c r="AA832" s="302" t="e">
        <f>+Y832</f>
        <v>#N/A</v>
      </c>
    </row>
    <row r="833" spans="1:27" customFormat="1" ht="15" hidden="1" customHeight="1">
      <c r="A833" s="32">
        <v>1529</v>
      </c>
      <c r="B833" s="396"/>
      <c r="C833" s="247" t="str">
        <f>+VLOOKUP(A833,bd_lista!$A$3:$C$590,3,FALSE)</f>
        <v>Gobierno Autónomo Municipal de Caiza "D"</v>
      </c>
      <c r="D833" s="394"/>
      <c r="E833" s="244" t="s">
        <v>1309</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31"/>
        <v>0</v>
      </c>
      <c r="S833" s="250">
        <f ca="1">+R832+R833</f>
        <v>0</v>
      </c>
      <c r="T833" s="243">
        <f ca="1">+S833</f>
        <v>0</v>
      </c>
      <c r="U833" s="242">
        <f t="shared" si="32"/>
        <v>2</v>
      </c>
      <c r="V833" s="343" t="str">
        <f>+VLOOKUP(A833,bd_lista!$A$3:$E$590,5,FALSE)</f>
        <v>Gobiernos Autonomos Municipales</v>
      </c>
      <c r="W833" s="391"/>
      <c r="X833" s="242">
        <f>+VLOOKUP(A833,[3]Sheet1!$A$13:$D$744,4,FALSE)</f>
        <v>0</v>
      </c>
      <c r="Y833" s="242" t="e">
        <f>+VLOOKUP(X833,bd_lista!$A$3:$C$590,3,FALSE)</f>
        <v>#N/A</v>
      </c>
      <c r="Z833" s="299"/>
      <c r="AA833" s="300"/>
    </row>
    <row r="834" spans="1:27" customFormat="1" ht="15" hidden="1" customHeight="1">
      <c r="A834" s="32">
        <v>1530</v>
      </c>
      <c r="B834" s="395">
        <f>+A834</f>
        <v>1530</v>
      </c>
      <c r="C834" s="247" t="str">
        <f>+VLOOKUP(A834,bd_lista!$A$3:$C$590,3,FALSE)</f>
        <v>Gobierno Autónomo Municipal de Uyuni</v>
      </c>
      <c r="D834" s="393" t="str">
        <f>+C834</f>
        <v>Gobierno Autónomo Municipal de Uyuni</v>
      </c>
      <c r="E834" s="242" t="s">
        <v>1308</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31"/>
        <v>0</v>
      </c>
      <c r="S834" s="250"/>
      <c r="T834" s="243">
        <f ca="1">+T835</f>
        <v>0</v>
      </c>
      <c r="U834" s="242">
        <f t="shared" si="32"/>
        <v>1</v>
      </c>
      <c r="V834" s="343" t="str">
        <f>+VLOOKUP(A834,bd_lista!$A$3:$E$590,5,FALSE)</f>
        <v>Gobiernos Autonomos Municipales</v>
      </c>
      <c r="W834" s="390" t="str">
        <f>+V834</f>
        <v>Gobiernos Autonomos Municipales</v>
      </c>
      <c r="X834" s="242">
        <f>+VLOOKUP(A834,[3]Sheet1!$A$13:$D$744,4,FALSE)</f>
        <v>0</v>
      </c>
      <c r="Y834" s="242" t="e">
        <f>+VLOOKUP(X834,bd_lista!$A$3:$C$590,3,FALSE)</f>
        <v>#N/A</v>
      </c>
      <c r="Z834" s="301">
        <f>+X834</f>
        <v>0</v>
      </c>
      <c r="AA834" s="302" t="e">
        <f>+Y834</f>
        <v>#N/A</v>
      </c>
    </row>
    <row r="835" spans="1:27" customFormat="1" ht="15" hidden="1" customHeight="1">
      <c r="A835" s="32">
        <v>1530</v>
      </c>
      <c r="B835" s="396"/>
      <c r="C835" s="247" t="str">
        <f>+VLOOKUP(A835,bd_lista!$A$3:$C$590,3,FALSE)</f>
        <v>Gobierno Autónomo Municipal de Uyuni</v>
      </c>
      <c r="D835" s="394"/>
      <c r="E835" s="244" t="s">
        <v>1309</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31"/>
        <v>0</v>
      </c>
      <c r="S835" s="250">
        <f ca="1">+R834+R835</f>
        <v>0</v>
      </c>
      <c r="T835" s="243">
        <f ca="1">+S835</f>
        <v>0</v>
      </c>
      <c r="U835" s="242">
        <f t="shared" si="32"/>
        <v>2</v>
      </c>
      <c r="V835" s="343" t="str">
        <f>+VLOOKUP(A835,bd_lista!$A$3:$E$590,5,FALSE)</f>
        <v>Gobiernos Autonomos Municipales</v>
      </c>
      <c r="W835" s="391"/>
      <c r="X835" s="242">
        <f>+VLOOKUP(A835,[3]Sheet1!$A$13:$D$744,4,FALSE)</f>
        <v>0</v>
      </c>
      <c r="Y835" s="242" t="e">
        <f>+VLOOKUP(X835,bd_lista!$A$3:$C$590,3,FALSE)</f>
        <v>#N/A</v>
      </c>
      <c r="Z835" s="299"/>
      <c r="AA835" s="300"/>
    </row>
    <row r="836" spans="1:27" customFormat="1" ht="27" hidden="1" customHeight="1">
      <c r="A836" s="32">
        <v>1531</v>
      </c>
      <c r="B836" s="395">
        <f>+A836</f>
        <v>1531</v>
      </c>
      <c r="C836" s="247" t="str">
        <f>+VLOOKUP(A836,bd_lista!$A$3:$C$590,3,FALSE)</f>
        <v>Gobierno Autónomo Municipal de Tomave</v>
      </c>
      <c r="D836" s="393" t="str">
        <f>+C836</f>
        <v>Gobierno Autónomo Municipal de Tomave</v>
      </c>
      <c r="E836" s="242" t="s">
        <v>1308</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31"/>
        <v>0</v>
      </c>
      <c r="S836" s="250"/>
      <c r="T836" s="243">
        <f ca="1">+T837</f>
        <v>0</v>
      </c>
      <c r="U836" s="242">
        <f t="shared" si="32"/>
        <v>1</v>
      </c>
      <c r="V836" s="343" t="str">
        <f>+VLOOKUP(A836,bd_lista!$A$3:$E$590,5,FALSE)</f>
        <v>Gobiernos Autonomos Municipales</v>
      </c>
      <c r="W836" s="390" t="str">
        <f>+V836</f>
        <v>Gobiernos Autonomos Municipales</v>
      </c>
      <c r="X836" s="242">
        <f>+VLOOKUP(A836,[3]Sheet1!$A$13:$D$744,4,FALSE)</f>
        <v>0</v>
      </c>
      <c r="Y836" s="242" t="e">
        <f>+VLOOKUP(X836,bd_lista!$A$3:$C$590,3,FALSE)</f>
        <v>#N/A</v>
      </c>
      <c r="Z836" s="301">
        <f>+X836</f>
        <v>0</v>
      </c>
      <c r="AA836" s="302" t="e">
        <f>+Y836</f>
        <v>#N/A</v>
      </c>
    </row>
    <row r="837" spans="1:27" customFormat="1" ht="27" hidden="1" customHeight="1">
      <c r="A837" s="32">
        <v>1531</v>
      </c>
      <c r="B837" s="396"/>
      <c r="C837" s="247" t="str">
        <f>+VLOOKUP(A837,bd_lista!$A$3:$C$590,3,FALSE)</f>
        <v>Gobierno Autónomo Municipal de Tomave</v>
      </c>
      <c r="D837" s="394"/>
      <c r="E837" s="244" t="s">
        <v>1309</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31"/>
        <v>0</v>
      </c>
      <c r="S837" s="250">
        <f ca="1">+R836+R837</f>
        <v>0</v>
      </c>
      <c r="T837" s="243">
        <f ca="1">+S837</f>
        <v>0</v>
      </c>
      <c r="U837" s="242">
        <f t="shared" si="32"/>
        <v>2</v>
      </c>
      <c r="V837" s="343" t="str">
        <f>+VLOOKUP(A837,bd_lista!$A$3:$E$590,5,FALSE)</f>
        <v>Gobiernos Autonomos Municipales</v>
      </c>
      <c r="W837" s="391"/>
      <c r="X837" s="242">
        <f>+VLOOKUP(A837,[3]Sheet1!$A$13:$D$744,4,FALSE)</f>
        <v>0</v>
      </c>
      <c r="Y837" s="242" t="e">
        <f>+VLOOKUP(X837,bd_lista!$A$3:$C$590,3,FALSE)</f>
        <v>#N/A</v>
      </c>
      <c r="Z837" s="299"/>
      <c r="AA837" s="300"/>
    </row>
    <row r="838" spans="1:27" customFormat="1" ht="15" hidden="1" customHeight="1">
      <c r="A838" s="32">
        <v>1532</v>
      </c>
      <c r="B838" s="395">
        <f>+A838</f>
        <v>1532</v>
      </c>
      <c r="C838" s="247" t="str">
        <f>+VLOOKUP(A838,bd_lista!$A$3:$C$590,3,FALSE)</f>
        <v>Gobierno Autónomo Municipal de Porco</v>
      </c>
      <c r="D838" s="393" t="str">
        <f>+C838</f>
        <v>Gobierno Autónomo Municipal de Porco</v>
      </c>
      <c r="E838" s="242" t="s">
        <v>1308</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ca="1" si="31"/>
        <v>0</v>
      </c>
      <c r="S838" s="250"/>
      <c r="T838" s="243">
        <f ca="1">+T839</f>
        <v>0</v>
      </c>
      <c r="U838" s="242">
        <f t="shared" si="32"/>
        <v>1</v>
      </c>
      <c r="V838" s="343" t="str">
        <f>+VLOOKUP(A838,bd_lista!$A$3:$E$590,5,FALSE)</f>
        <v>Gobiernos Autonomos Municipales</v>
      </c>
      <c r="W838" s="390" t="str">
        <f>+V838</f>
        <v>Gobiernos Autonomos Municipales</v>
      </c>
      <c r="X838" s="242">
        <f>+VLOOKUP(A838,[3]Sheet1!$A$13:$D$744,4,FALSE)</f>
        <v>0</v>
      </c>
      <c r="Y838" s="242" t="e">
        <f>+VLOOKUP(X838,bd_lista!$A$3:$C$590,3,FALSE)</f>
        <v>#N/A</v>
      </c>
      <c r="Z838" s="301">
        <f>+X838</f>
        <v>0</v>
      </c>
      <c r="AA838" s="302" t="e">
        <f>+Y838</f>
        <v>#N/A</v>
      </c>
    </row>
    <row r="839" spans="1:27" customFormat="1" ht="15" hidden="1" customHeight="1">
      <c r="A839" s="32">
        <v>1532</v>
      </c>
      <c r="B839" s="396"/>
      <c r="C839" s="247" t="str">
        <f>+VLOOKUP(A839,bd_lista!$A$3:$C$590,3,FALSE)</f>
        <v>Gobierno Autónomo Municipal de Porco</v>
      </c>
      <c r="D839" s="394"/>
      <c r="E839" s="244" t="s">
        <v>1309</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31"/>
        <v>0</v>
      </c>
      <c r="S839" s="262">
        <f ca="1">+R838+R839</f>
        <v>0</v>
      </c>
      <c r="T839" s="245">
        <f ca="1">+S839</f>
        <v>0</v>
      </c>
      <c r="U839" s="244">
        <f t="shared" si="32"/>
        <v>2</v>
      </c>
      <c r="V839" s="343" t="str">
        <f>+VLOOKUP(A839,bd_lista!$A$3:$E$590,5,FALSE)</f>
        <v>Gobiernos Autonomos Municipales</v>
      </c>
      <c r="W839" s="391"/>
      <c r="X839" s="242">
        <f>+VLOOKUP(A839,[3]Sheet1!$A$13:$D$744,4,FALSE)</f>
        <v>0</v>
      </c>
      <c r="Y839" s="242" t="e">
        <f>+VLOOKUP(X839,bd_lista!$A$3:$C$590,3,FALSE)</f>
        <v>#N/A</v>
      </c>
      <c r="Z839" s="299"/>
      <c r="AA839" s="300"/>
    </row>
    <row r="840" spans="1:27" customFormat="1" ht="15" hidden="1" customHeight="1">
      <c r="A840" s="32">
        <v>1533</v>
      </c>
      <c r="B840" s="395">
        <f>+A840</f>
        <v>1533</v>
      </c>
      <c r="C840" s="247" t="str">
        <f>+VLOOKUP(A840,bd_lista!$A$3:$C$590,3,FALSE)</f>
        <v>Gobierno Autónomo Municipal de Arampampa</v>
      </c>
      <c r="D840" s="393" t="str">
        <f>+C840</f>
        <v>Gobierno Autónomo Municipal de Arampampa</v>
      </c>
      <c r="E840" s="242" t="s">
        <v>1308</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31"/>
        <v>0</v>
      </c>
      <c r="S840" s="250"/>
      <c r="T840" s="243">
        <f ca="1">+T841</f>
        <v>0</v>
      </c>
      <c r="U840" s="242">
        <f t="shared" si="32"/>
        <v>1</v>
      </c>
      <c r="V840" s="343" t="str">
        <f>+VLOOKUP(A840,bd_lista!$A$3:$E$590,5,FALSE)</f>
        <v>Gobiernos Autonomos Municipales</v>
      </c>
      <c r="W840" s="390" t="str">
        <f>+V840</f>
        <v>Gobiernos Autonomos Municipales</v>
      </c>
      <c r="X840" s="242">
        <f>+VLOOKUP(A840,[3]Sheet1!$A$13:$D$744,4,FALSE)</f>
        <v>0</v>
      </c>
      <c r="Y840" s="242" t="e">
        <f>+VLOOKUP(X840,bd_lista!$A$3:$C$590,3,FALSE)</f>
        <v>#N/A</v>
      </c>
      <c r="Z840" s="301">
        <f>+X840</f>
        <v>0</v>
      </c>
      <c r="AA840" s="302" t="e">
        <f>+Y840</f>
        <v>#N/A</v>
      </c>
    </row>
    <row r="841" spans="1:27" customFormat="1" ht="15" hidden="1" customHeight="1">
      <c r="A841" s="32">
        <v>1533</v>
      </c>
      <c r="B841" s="396"/>
      <c r="C841" s="247" t="str">
        <f>+VLOOKUP(A841,bd_lista!$A$3:$C$590,3,FALSE)</f>
        <v>Gobierno Autónomo Municipal de Arampampa</v>
      </c>
      <c r="D841" s="394"/>
      <c r="E841" s="244" t="s">
        <v>1309</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31"/>
        <v>0</v>
      </c>
      <c r="S841" s="262">
        <f ca="1">+R840+R841</f>
        <v>0</v>
      </c>
      <c r="T841" s="245">
        <f ca="1">+S841</f>
        <v>0</v>
      </c>
      <c r="U841" s="244">
        <f t="shared" si="32"/>
        <v>2</v>
      </c>
      <c r="V841" s="343" t="str">
        <f>+VLOOKUP(A841,bd_lista!$A$3:$E$590,5,FALSE)</f>
        <v>Gobiernos Autonomos Municipales</v>
      </c>
      <c r="W841" s="391"/>
      <c r="X841" s="242">
        <f>+VLOOKUP(A841,[3]Sheet1!$A$13:$D$744,4,FALSE)</f>
        <v>0</v>
      </c>
      <c r="Y841" s="242" t="e">
        <f>+VLOOKUP(X841,bd_lista!$A$3:$C$590,3,FALSE)</f>
        <v>#N/A</v>
      </c>
      <c r="Z841" s="299"/>
      <c r="AA841" s="300"/>
    </row>
    <row r="842" spans="1:27" customFormat="1" ht="15" hidden="1" customHeight="1">
      <c r="A842" s="32">
        <v>1534</v>
      </c>
      <c r="B842" s="395">
        <f>+A842</f>
        <v>1534</v>
      </c>
      <c r="C842" s="247" t="str">
        <f>+VLOOKUP(A842,bd_lista!$A$3:$C$590,3,FALSE)</f>
        <v>Gobierno Autónomo Municipal de Acasio</v>
      </c>
      <c r="D842" s="393" t="str">
        <f>+C842</f>
        <v>Gobierno Autónomo Municipal de Acasio</v>
      </c>
      <c r="E842" s="242" t="s">
        <v>1308</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31"/>
        <v>0</v>
      </c>
      <c r="S842" s="250"/>
      <c r="T842" s="243">
        <f ca="1">+T843</f>
        <v>0</v>
      </c>
      <c r="U842" s="242">
        <f t="shared" si="32"/>
        <v>1</v>
      </c>
      <c r="V842" s="343" t="str">
        <f>+VLOOKUP(A842,bd_lista!$A$3:$E$590,5,FALSE)</f>
        <v>Gobiernos Autonomos Municipales</v>
      </c>
      <c r="W842" s="390" t="str">
        <f>+V842</f>
        <v>Gobiernos Autonomos Municipales</v>
      </c>
      <c r="X842" s="242">
        <f>+VLOOKUP(A842,[3]Sheet1!$A$13:$D$744,4,FALSE)</f>
        <v>0</v>
      </c>
      <c r="Y842" s="242" t="e">
        <f>+VLOOKUP(X842,bd_lista!$A$3:$C$590,3,FALSE)</f>
        <v>#N/A</v>
      </c>
      <c r="Z842" s="301">
        <f>+X842</f>
        <v>0</v>
      </c>
      <c r="AA842" s="302" t="e">
        <f>+Y842</f>
        <v>#N/A</v>
      </c>
    </row>
    <row r="843" spans="1:27" customFormat="1" ht="15" hidden="1" customHeight="1">
      <c r="A843" s="32">
        <v>1534</v>
      </c>
      <c r="B843" s="396"/>
      <c r="C843" s="247" t="str">
        <f>+VLOOKUP(A843,bd_lista!$A$3:$C$590,3,FALSE)</f>
        <v>Gobierno Autónomo Municipal de Acasio</v>
      </c>
      <c r="D843" s="394"/>
      <c r="E843" s="244" t="s">
        <v>1309</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31"/>
        <v>0</v>
      </c>
      <c r="S843" s="262">
        <f ca="1">+R842+R843</f>
        <v>0</v>
      </c>
      <c r="T843" s="245">
        <f ca="1">+S843</f>
        <v>0</v>
      </c>
      <c r="U843" s="244">
        <f t="shared" si="32"/>
        <v>2</v>
      </c>
      <c r="V843" s="343" t="str">
        <f>+VLOOKUP(A843,bd_lista!$A$3:$E$590,5,FALSE)</f>
        <v>Gobiernos Autonomos Municipales</v>
      </c>
      <c r="W843" s="391"/>
      <c r="X843" s="242">
        <f>+VLOOKUP(A843,[3]Sheet1!$A$13:$D$744,4,FALSE)</f>
        <v>0</v>
      </c>
      <c r="Y843" s="242" t="e">
        <f>+VLOOKUP(X843,bd_lista!$A$3:$C$590,3,FALSE)</f>
        <v>#N/A</v>
      </c>
      <c r="Z843" s="299"/>
      <c r="AA843" s="300"/>
    </row>
    <row r="844" spans="1:27" customFormat="1" ht="15" hidden="1" customHeight="1">
      <c r="A844" s="32">
        <v>1535</v>
      </c>
      <c r="B844" s="395">
        <f>+A844</f>
        <v>1535</v>
      </c>
      <c r="C844" s="247" t="str">
        <f>+VLOOKUP(A844,bd_lista!$A$3:$C$590,3,FALSE)</f>
        <v>Gobierno Autónomo Municipal de Llica</v>
      </c>
      <c r="D844" s="393" t="str">
        <f>+C844</f>
        <v>Gobierno Autónomo Municipal de Llica</v>
      </c>
      <c r="E844" s="242" t="s">
        <v>1308</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31"/>
        <v>0</v>
      </c>
      <c r="S844" s="250"/>
      <c r="T844" s="243">
        <f ca="1">+T845</f>
        <v>0</v>
      </c>
      <c r="U844" s="242">
        <f t="shared" si="32"/>
        <v>1</v>
      </c>
      <c r="V844" s="343" t="str">
        <f>+VLOOKUP(A844,bd_lista!$A$3:$E$590,5,FALSE)</f>
        <v>Gobiernos Autonomos Municipales</v>
      </c>
      <c r="W844" s="390" t="str">
        <f>+V844</f>
        <v>Gobiernos Autonomos Municipales</v>
      </c>
      <c r="X844" s="242">
        <f>+VLOOKUP(A844,[3]Sheet1!$A$13:$D$744,4,FALSE)</f>
        <v>0</v>
      </c>
      <c r="Y844" s="242" t="e">
        <f>+VLOOKUP(X844,bd_lista!$A$3:$C$590,3,FALSE)</f>
        <v>#N/A</v>
      </c>
      <c r="Z844" s="301">
        <f>+X844</f>
        <v>0</v>
      </c>
      <c r="AA844" s="302" t="e">
        <f>+Y844</f>
        <v>#N/A</v>
      </c>
    </row>
    <row r="845" spans="1:27" customFormat="1" ht="15" hidden="1" customHeight="1">
      <c r="A845" s="32">
        <v>1535</v>
      </c>
      <c r="B845" s="396"/>
      <c r="C845" s="247" t="str">
        <f>+VLOOKUP(A845,bd_lista!$A$3:$C$590,3,FALSE)</f>
        <v>Gobierno Autónomo Municipal de Llica</v>
      </c>
      <c r="D845" s="394"/>
      <c r="E845" s="244" t="s">
        <v>1309</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31"/>
        <v>0</v>
      </c>
      <c r="S845" s="262">
        <f ca="1">+R844+R845</f>
        <v>0</v>
      </c>
      <c r="T845" s="245">
        <f ca="1">+S845</f>
        <v>0</v>
      </c>
      <c r="U845" s="244">
        <f t="shared" si="32"/>
        <v>2</v>
      </c>
      <c r="V845" s="343" t="str">
        <f>+VLOOKUP(A845,bd_lista!$A$3:$E$590,5,FALSE)</f>
        <v>Gobiernos Autonomos Municipales</v>
      </c>
      <c r="W845" s="391"/>
      <c r="X845" s="242">
        <f>+VLOOKUP(A845,[3]Sheet1!$A$13:$D$744,4,FALSE)</f>
        <v>0</v>
      </c>
      <c r="Y845" s="242" t="e">
        <f>+VLOOKUP(X845,bd_lista!$A$3:$C$590,3,FALSE)</f>
        <v>#N/A</v>
      </c>
      <c r="Z845" s="299"/>
      <c r="AA845" s="300"/>
    </row>
    <row r="846" spans="1:27" customFormat="1" ht="15" hidden="1" customHeight="1">
      <c r="A846" s="32">
        <v>1536</v>
      </c>
      <c r="B846" s="395">
        <f>+A846</f>
        <v>1536</v>
      </c>
      <c r="C846" s="247" t="str">
        <f>+VLOOKUP(A846,bd_lista!$A$3:$C$590,3,FALSE)</f>
        <v>Gobierno Autónomo Municipal de Tahua</v>
      </c>
      <c r="D846" s="393" t="str">
        <f>+C846</f>
        <v>Gobierno Autónomo Municipal de Tahua</v>
      </c>
      <c r="E846" s="242" t="s">
        <v>1308</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31"/>
        <v>0</v>
      </c>
      <c r="S846" s="250"/>
      <c r="T846" s="243">
        <f ca="1">+T847</f>
        <v>0</v>
      </c>
      <c r="U846" s="242">
        <f t="shared" si="32"/>
        <v>1</v>
      </c>
      <c r="V846" s="343" t="str">
        <f>+VLOOKUP(A846,bd_lista!$A$3:$E$590,5,FALSE)</f>
        <v>Gobiernos Autonomos Municipales</v>
      </c>
      <c r="W846" s="390" t="str">
        <f>+V846</f>
        <v>Gobiernos Autonomos Municipales</v>
      </c>
      <c r="X846" s="242">
        <f>+VLOOKUP(A846,[3]Sheet1!$A$13:$D$744,4,FALSE)</f>
        <v>0</v>
      </c>
      <c r="Y846" s="242" t="e">
        <f>+VLOOKUP(X846,bd_lista!$A$3:$C$590,3,FALSE)</f>
        <v>#N/A</v>
      </c>
      <c r="Z846" s="301">
        <f>+X846</f>
        <v>0</v>
      </c>
      <c r="AA846" s="302" t="e">
        <f>+Y846</f>
        <v>#N/A</v>
      </c>
    </row>
    <row r="847" spans="1:27" customFormat="1" ht="15" hidden="1" customHeight="1">
      <c r="A847" s="32">
        <v>1536</v>
      </c>
      <c r="B847" s="396"/>
      <c r="C847" s="247" t="str">
        <f>+VLOOKUP(A847,bd_lista!$A$3:$C$590,3,FALSE)</f>
        <v>Gobierno Autónomo Municipal de Tahua</v>
      </c>
      <c r="D847" s="394"/>
      <c r="E847" s="244" t="s">
        <v>1309</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31"/>
        <v>0</v>
      </c>
      <c r="S847" s="262">
        <f ca="1">+R846+R847</f>
        <v>0</v>
      </c>
      <c r="T847" s="245">
        <f ca="1">+S847</f>
        <v>0</v>
      </c>
      <c r="U847" s="244">
        <f t="shared" si="32"/>
        <v>2</v>
      </c>
      <c r="V847" s="343" t="str">
        <f>+VLOOKUP(A847,bd_lista!$A$3:$E$590,5,FALSE)</f>
        <v>Gobiernos Autonomos Municipales</v>
      </c>
      <c r="W847" s="391"/>
      <c r="X847" s="242">
        <f>+VLOOKUP(A847,[3]Sheet1!$A$13:$D$744,4,FALSE)</f>
        <v>0</v>
      </c>
      <c r="Y847" s="242" t="e">
        <f>+VLOOKUP(X847,bd_lista!$A$3:$C$590,3,FALSE)</f>
        <v>#N/A</v>
      </c>
      <c r="Z847" s="299"/>
      <c r="AA847" s="300"/>
    </row>
    <row r="848" spans="1:27" customFormat="1" ht="15" hidden="1" customHeight="1">
      <c r="A848" s="32">
        <v>1537</v>
      </c>
      <c r="B848" s="395">
        <f>+A848</f>
        <v>1537</v>
      </c>
      <c r="C848" s="247" t="str">
        <f>+VLOOKUP(A848,bd_lista!$A$3:$C$590,3,FALSE)</f>
        <v>Gobierno Autónomo Municipal de Villazón</v>
      </c>
      <c r="D848" s="393" t="str">
        <f>+C848</f>
        <v>Gobierno Autónomo Municipal de Villazón</v>
      </c>
      <c r="E848" s="242" t="s">
        <v>1308</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31"/>
        <v>0</v>
      </c>
      <c r="S848" s="250"/>
      <c r="T848" s="243">
        <f ca="1">+T849</f>
        <v>0</v>
      </c>
      <c r="U848" s="242">
        <f t="shared" si="32"/>
        <v>1</v>
      </c>
      <c r="V848" s="343" t="str">
        <f>+VLOOKUP(A848,bd_lista!$A$3:$E$590,5,FALSE)</f>
        <v>Gobiernos Autonomos Municipales</v>
      </c>
      <c r="W848" s="390" t="str">
        <f>+V848</f>
        <v>Gobiernos Autonomos Municipales</v>
      </c>
      <c r="X848" s="242">
        <f>+VLOOKUP(A848,[3]Sheet1!$A$13:$D$744,4,FALSE)</f>
        <v>0</v>
      </c>
      <c r="Y848" s="242" t="e">
        <f>+VLOOKUP(X848,bd_lista!$A$3:$C$590,3,FALSE)</f>
        <v>#N/A</v>
      </c>
      <c r="Z848" s="301">
        <f>+X848</f>
        <v>0</v>
      </c>
      <c r="AA848" s="302" t="e">
        <f>+Y848</f>
        <v>#N/A</v>
      </c>
    </row>
    <row r="849" spans="1:27" customFormat="1" ht="15" hidden="1" customHeight="1">
      <c r="A849" s="32">
        <v>1537</v>
      </c>
      <c r="B849" s="396"/>
      <c r="C849" s="247" t="str">
        <f>+VLOOKUP(A849,bd_lista!$A$3:$C$590,3,FALSE)</f>
        <v>Gobierno Autónomo Municipal de Villazón</v>
      </c>
      <c r="D849" s="394"/>
      <c r="E849" s="244" t="s">
        <v>1309</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31"/>
        <v>0</v>
      </c>
      <c r="S849" s="262">
        <f ca="1">+R848+R849</f>
        <v>0</v>
      </c>
      <c r="T849" s="245">
        <f ca="1">+S849</f>
        <v>0</v>
      </c>
      <c r="U849" s="244">
        <f t="shared" si="32"/>
        <v>2</v>
      </c>
      <c r="V849" s="343" t="str">
        <f>+VLOOKUP(A849,bd_lista!$A$3:$E$590,5,FALSE)</f>
        <v>Gobiernos Autonomos Municipales</v>
      </c>
      <c r="W849" s="391"/>
      <c r="X849" s="242">
        <f>+VLOOKUP(A849,[3]Sheet1!$A$13:$D$744,4,FALSE)</f>
        <v>0</v>
      </c>
      <c r="Y849" s="242" t="e">
        <f>+VLOOKUP(X849,bd_lista!$A$3:$C$590,3,FALSE)</f>
        <v>#N/A</v>
      </c>
      <c r="Z849" s="299"/>
      <c r="AA849" s="300"/>
    </row>
    <row r="850" spans="1:27" customFormat="1" ht="15" hidden="1" customHeight="1">
      <c r="A850" s="32">
        <v>1538</v>
      </c>
      <c r="B850" s="395">
        <f>+A850</f>
        <v>1538</v>
      </c>
      <c r="C850" s="247" t="str">
        <f>+VLOOKUP(A850,bd_lista!$A$3:$C$590,3,FALSE)</f>
        <v>Gobierno Autónomo Municipal de San Agustín</v>
      </c>
      <c r="D850" s="393" t="str">
        <f>+C850</f>
        <v>Gobierno Autónomo Municipal de San Agustín</v>
      </c>
      <c r="E850" s="242" t="s">
        <v>1308</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31"/>
        <v>0</v>
      </c>
      <c r="S850" s="250"/>
      <c r="T850" s="243">
        <f ca="1">+T851</f>
        <v>0</v>
      </c>
      <c r="U850" s="242">
        <f t="shared" si="32"/>
        <v>1</v>
      </c>
      <c r="V850" s="343" t="str">
        <f>+VLOOKUP(A850,bd_lista!$A$3:$E$590,5,FALSE)</f>
        <v>Gobiernos Autonomos Municipales</v>
      </c>
      <c r="W850" s="390" t="str">
        <f>+V850</f>
        <v>Gobiernos Autonomos Municipales</v>
      </c>
      <c r="X850" s="242">
        <f>+VLOOKUP(A850,[3]Sheet1!$A$13:$D$744,4,FALSE)</f>
        <v>0</v>
      </c>
      <c r="Y850" s="242" t="e">
        <f>+VLOOKUP(X850,bd_lista!$A$3:$C$590,3,FALSE)</f>
        <v>#N/A</v>
      </c>
      <c r="Z850" s="301">
        <f>+X850</f>
        <v>0</v>
      </c>
      <c r="AA850" s="302" t="e">
        <f>+Y850</f>
        <v>#N/A</v>
      </c>
    </row>
    <row r="851" spans="1:27" customFormat="1" ht="15" hidden="1" customHeight="1">
      <c r="A851" s="32">
        <v>1538</v>
      </c>
      <c r="B851" s="396"/>
      <c r="C851" s="247" t="str">
        <f>+VLOOKUP(A851,bd_lista!$A$3:$C$590,3,FALSE)</f>
        <v>Gobierno Autónomo Municipal de San Agustín</v>
      </c>
      <c r="D851" s="394"/>
      <c r="E851" s="244" t="s">
        <v>1309</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31"/>
        <v>0</v>
      </c>
      <c r="S851" s="262">
        <f ca="1">+R850+R851</f>
        <v>0</v>
      </c>
      <c r="T851" s="245">
        <f ca="1">+S851</f>
        <v>0</v>
      </c>
      <c r="U851" s="244">
        <f t="shared" si="32"/>
        <v>2</v>
      </c>
      <c r="V851" s="343" t="str">
        <f>+VLOOKUP(A851,bd_lista!$A$3:$E$590,5,FALSE)</f>
        <v>Gobiernos Autonomos Municipales</v>
      </c>
      <c r="W851" s="391"/>
      <c r="X851" s="242">
        <f>+VLOOKUP(A851,[3]Sheet1!$A$13:$D$744,4,FALSE)</f>
        <v>0</v>
      </c>
      <c r="Y851" s="242" t="e">
        <f>+VLOOKUP(X851,bd_lista!$A$3:$C$590,3,FALSE)</f>
        <v>#N/A</v>
      </c>
      <c r="Z851" s="299"/>
      <c r="AA851" s="300"/>
    </row>
    <row r="852" spans="1:27" customFormat="1" ht="15" hidden="1" customHeight="1">
      <c r="A852" s="32">
        <v>1539</v>
      </c>
      <c r="B852" s="395">
        <f>+A852</f>
        <v>1539</v>
      </c>
      <c r="C852" s="247" t="str">
        <f>+VLOOKUP(A852,bd_lista!$A$3:$C$590,3,FALSE)</f>
        <v>Gobierno Autónomo Municipal de Ckochas</v>
      </c>
      <c r="D852" s="393" t="str">
        <f>+C852</f>
        <v>Gobierno Autónomo Municipal de Ckochas</v>
      </c>
      <c r="E852" s="242" t="s">
        <v>1308</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31"/>
        <v>0</v>
      </c>
      <c r="S852" s="250"/>
      <c r="T852" s="243">
        <f ca="1">+T853</f>
        <v>0</v>
      </c>
      <c r="U852" s="242">
        <f t="shared" si="32"/>
        <v>1</v>
      </c>
      <c r="V852" s="343" t="str">
        <f>+VLOOKUP(A852,bd_lista!$A$3:$E$590,5,FALSE)</f>
        <v>Gobiernos Autonomos Municipales</v>
      </c>
      <c r="W852" s="390" t="str">
        <f>+V852</f>
        <v>Gobiernos Autonomos Municipales</v>
      </c>
      <c r="X852" s="242">
        <f>+VLOOKUP(A852,[3]Sheet1!$A$13:$D$744,4,FALSE)</f>
        <v>0</v>
      </c>
      <c r="Y852" s="242" t="e">
        <f>+VLOOKUP(X852,bd_lista!$A$3:$C$590,3,FALSE)</f>
        <v>#N/A</v>
      </c>
      <c r="Z852" s="301">
        <f>+X852</f>
        <v>0</v>
      </c>
      <c r="AA852" s="302" t="e">
        <f>+Y852</f>
        <v>#N/A</v>
      </c>
    </row>
    <row r="853" spans="1:27" customFormat="1" ht="15" hidden="1" customHeight="1">
      <c r="A853" s="32">
        <v>1539</v>
      </c>
      <c r="B853" s="396"/>
      <c r="C853" s="247" t="str">
        <f>+VLOOKUP(A853,bd_lista!$A$3:$C$590,3,FALSE)</f>
        <v>Gobierno Autónomo Municipal de Ckochas</v>
      </c>
      <c r="D853" s="394"/>
      <c r="E853" s="244" t="s">
        <v>1309</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31"/>
        <v>0</v>
      </c>
      <c r="S853" s="262">
        <f ca="1">+R852+R853</f>
        <v>0</v>
      </c>
      <c r="T853" s="245">
        <f ca="1">+S853</f>
        <v>0</v>
      </c>
      <c r="U853" s="244">
        <f t="shared" si="32"/>
        <v>2</v>
      </c>
      <c r="V853" s="343" t="str">
        <f>+VLOOKUP(A853,bd_lista!$A$3:$E$590,5,FALSE)</f>
        <v>Gobiernos Autonomos Municipales</v>
      </c>
      <c r="W853" s="391"/>
      <c r="X853" s="242">
        <f>+VLOOKUP(A853,[3]Sheet1!$A$13:$D$744,4,FALSE)</f>
        <v>0</v>
      </c>
      <c r="Y853" s="242" t="e">
        <f>+VLOOKUP(X853,bd_lista!$A$3:$C$590,3,FALSE)</f>
        <v>#N/A</v>
      </c>
      <c r="Z853" s="299"/>
      <c r="AA853" s="300"/>
    </row>
    <row r="854" spans="1:27" customFormat="1" ht="15" hidden="1" customHeight="1">
      <c r="A854" s="32">
        <v>1540</v>
      </c>
      <c r="B854" s="395">
        <f>+A854</f>
        <v>1540</v>
      </c>
      <c r="C854" s="247" t="str">
        <f>+VLOOKUP(A854,bd_lista!$A$3:$C$590,3,FALSE)</f>
        <v>Gobierno Autónomo Municipal de Chuquihuta Ayllu Jucumani</v>
      </c>
      <c r="D854" s="393" t="str">
        <f>+C854</f>
        <v>Gobierno Autónomo Municipal de Chuquihuta Ayllu Jucumani</v>
      </c>
      <c r="E854" s="242" t="s">
        <v>1308</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31"/>
        <v>0</v>
      </c>
      <c r="S854" s="250"/>
      <c r="T854" s="243">
        <f ca="1">+T855</f>
        <v>0</v>
      </c>
      <c r="U854" s="242">
        <f t="shared" si="32"/>
        <v>1</v>
      </c>
      <c r="V854" s="343" t="str">
        <f>+VLOOKUP(A854,bd_lista!$A$3:$E$590,5,FALSE)</f>
        <v>Gobiernos Autonomos Municipales</v>
      </c>
      <c r="W854" s="390" t="str">
        <f>+V854</f>
        <v>Gobiernos Autonomos Municipales</v>
      </c>
      <c r="X854" s="242">
        <f>+VLOOKUP(A854,[3]Sheet1!$A$13:$D$744,4,FALSE)</f>
        <v>0</v>
      </c>
      <c r="Y854" s="242" t="e">
        <f>+VLOOKUP(X854,bd_lista!$A$3:$C$590,3,FALSE)</f>
        <v>#N/A</v>
      </c>
      <c r="Z854" s="301">
        <f>+X854</f>
        <v>0</v>
      </c>
      <c r="AA854" s="302" t="e">
        <f>+Y854</f>
        <v>#N/A</v>
      </c>
    </row>
    <row r="855" spans="1:27" customFormat="1" ht="15" hidden="1" customHeight="1">
      <c r="A855" s="32">
        <v>1540</v>
      </c>
      <c r="B855" s="396"/>
      <c r="C855" s="247" t="str">
        <f>+VLOOKUP(A855,bd_lista!$A$3:$C$590,3,FALSE)</f>
        <v>Gobierno Autónomo Municipal de Chuquihuta Ayllu Jucumani</v>
      </c>
      <c r="D855" s="394"/>
      <c r="E855" s="244" t="s">
        <v>1309</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31"/>
        <v>0</v>
      </c>
      <c r="S855" s="262">
        <f ca="1">+R854+R855</f>
        <v>0</v>
      </c>
      <c r="T855" s="245">
        <f ca="1">+S855</f>
        <v>0</v>
      </c>
      <c r="U855" s="244">
        <f t="shared" si="32"/>
        <v>2</v>
      </c>
      <c r="V855" s="343" t="str">
        <f>+VLOOKUP(A855,bd_lista!$A$3:$E$590,5,FALSE)</f>
        <v>Gobiernos Autonomos Municipales</v>
      </c>
      <c r="W855" s="391"/>
      <c r="X855" s="242">
        <f>+VLOOKUP(A855,[3]Sheet1!$A$13:$D$744,4,FALSE)</f>
        <v>0</v>
      </c>
      <c r="Y855" s="242" t="e">
        <f>+VLOOKUP(X855,bd_lista!$A$3:$C$590,3,FALSE)</f>
        <v>#N/A</v>
      </c>
      <c r="Z855" s="299"/>
      <c r="AA855" s="300"/>
    </row>
    <row r="856" spans="1:27" customFormat="1" ht="15" hidden="1" customHeight="1">
      <c r="A856" s="32">
        <v>1601</v>
      </c>
      <c r="B856" s="395">
        <f>+A856</f>
        <v>1601</v>
      </c>
      <c r="C856" s="247" t="str">
        <f>+VLOOKUP(A856,bd_lista!$A$3:$C$590,3,FALSE)</f>
        <v>Gobierno Autónomo Municipal de Tarija</v>
      </c>
      <c r="D856" s="393" t="str">
        <f>+C856</f>
        <v>Gobierno Autónomo Municipal de Tarija</v>
      </c>
      <c r="E856" s="242" t="s">
        <v>1308</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31"/>
        <v>0</v>
      </c>
      <c r="S856" s="250"/>
      <c r="T856" s="243">
        <f ca="1">+T857</f>
        <v>0</v>
      </c>
      <c r="U856" s="242">
        <f t="shared" si="32"/>
        <v>1</v>
      </c>
      <c r="V856" s="343" t="str">
        <f>+VLOOKUP(A856,bd_lista!$A$3:$E$590,5,FALSE)</f>
        <v>Gobiernos Autonomos Municipales</v>
      </c>
      <c r="W856" s="390" t="str">
        <f>+V856</f>
        <v>Gobiernos Autonomos Municipales</v>
      </c>
      <c r="X856" s="242">
        <f>+VLOOKUP(A856,[3]Sheet1!$A$13:$D$744,4,FALSE)</f>
        <v>0</v>
      </c>
      <c r="Y856" s="242" t="e">
        <f>+VLOOKUP(X856,bd_lista!$A$3:$C$590,3,FALSE)</f>
        <v>#N/A</v>
      </c>
      <c r="Z856" s="301">
        <f>+X856</f>
        <v>0</v>
      </c>
      <c r="AA856" s="302" t="e">
        <f>+Y856</f>
        <v>#N/A</v>
      </c>
    </row>
    <row r="857" spans="1:27" customFormat="1" ht="15" hidden="1" customHeight="1">
      <c r="A857" s="32">
        <v>1601</v>
      </c>
      <c r="B857" s="396"/>
      <c r="C857" s="247" t="str">
        <f>+VLOOKUP(A857,bd_lista!$A$3:$C$590,3,FALSE)</f>
        <v>Gobierno Autónomo Municipal de Tarija</v>
      </c>
      <c r="D857" s="394"/>
      <c r="E857" s="244" t="s">
        <v>1309</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31"/>
        <v>0</v>
      </c>
      <c r="S857" s="262">
        <f ca="1">+R856+R857</f>
        <v>0</v>
      </c>
      <c r="T857" s="245">
        <f ca="1">+S857</f>
        <v>0</v>
      </c>
      <c r="U857" s="244">
        <f t="shared" si="32"/>
        <v>2</v>
      </c>
      <c r="V857" s="343" t="str">
        <f>+VLOOKUP(A857,bd_lista!$A$3:$E$590,5,FALSE)</f>
        <v>Gobiernos Autonomos Municipales</v>
      </c>
      <c r="W857" s="391"/>
      <c r="X857" s="242">
        <f>+VLOOKUP(A857,[3]Sheet1!$A$13:$D$744,4,FALSE)</f>
        <v>0</v>
      </c>
      <c r="Y857" s="242" t="e">
        <f>+VLOOKUP(X857,bd_lista!$A$3:$C$590,3,FALSE)</f>
        <v>#N/A</v>
      </c>
      <c r="Z857" s="299"/>
      <c r="AA857" s="300"/>
    </row>
    <row r="858" spans="1:27" customFormat="1" ht="15" hidden="1" customHeight="1">
      <c r="A858" s="32">
        <v>1602</v>
      </c>
      <c r="B858" s="395">
        <f>+A858</f>
        <v>1602</v>
      </c>
      <c r="C858" s="247" t="str">
        <f>+VLOOKUP(A858,bd_lista!$A$3:$C$590,3,FALSE)</f>
        <v>Gobierno Autónomo Municipal de Padcaya</v>
      </c>
      <c r="D858" s="393" t="str">
        <f>+C858</f>
        <v>Gobierno Autónomo Municipal de Padcaya</v>
      </c>
      <c r="E858" s="242" t="s">
        <v>1308</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31"/>
        <v>0</v>
      </c>
      <c r="S858" s="250"/>
      <c r="T858" s="243">
        <f ca="1">+T859</f>
        <v>0</v>
      </c>
      <c r="U858" s="242">
        <f t="shared" si="32"/>
        <v>1</v>
      </c>
      <c r="V858" s="343" t="str">
        <f>+VLOOKUP(A858,bd_lista!$A$3:$E$590,5,FALSE)</f>
        <v>Gobiernos Autonomos Municipales</v>
      </c>
      <c r="W858" s="390" t="str">
        <f>+V858</f>
        <v>Gobiernos Autonomos Municipales</v>
      </c>
      <c r="X858" s="242">
        <f>+VLOOKUP(A858,[3]Sheet1!$A$13:$D$744,4,FALSE)</f>
        <v>0</v>
      </c>
      <c r="Y858" s="242" t="e">
        <f>+VLOOKUP(X858,bd_lista!$A$3:$C$590,3,FALSE)</f>
        <v>#N/A</v>
      </c>
      <c r="Z858" s="301">
        <f>+X858</f>
        <v>0</v>
      </c>
      <c r="AA858" s="302" t="e">
        <f>+Y858</f>
        <v>#N/A</v>
      </c>
    </row>
    <row r="859" spans="1:27" customFormat="1" ht="15" hidden="1" customHeight="1">
      <c r="A859" s="32">
        <v>1602</v>
      </c>
      <c r="B859" s="396"/>
      <c r="C859" s="247" t="str">
        <f>+VLOOKUP(A859,bd_lista!$A$3:$C$590,3,FALSE)</f>
        <v>Gobierno Autónomo Municipal de Padcaya</v>
      </c>
      <c r="D859" s="394"/>
      <c r="E859" s="244" t="s">
        <v>1309</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31"/>
        <v>0</v>
      </c>
      <c r="S859" s="262">
        <f ca="1">+R858+R859</f>
        <v>0</v>
      </c>
      <c r="T859" s="245">
        <f ca="1">+S859</f>
        <v>0</v>
      </c>
      <c r="U859" s="244">
        <f t="shared" si="32"/>
        <v>2</v>
      </c>
      <c r="V859" s="343" t="str">
        <f>+VLOOKUP(A859,bd_lista!$A$3:$E$590,5,FALSE)</f>
        <v>Gobiernos Autonomos Municipales</v>
      </c>
      <c r="W859" s="391"/>
      <c r="X859" s="242">
        <f>+VLOOKUP(A859,[3]Sheet1!$A$13:$D$744,4,FALSE)</f>
        <v>0</v>
      </c>
      <c r="Y859" s="242" t="e">
        <f>+VLOOKUP(X859,bd_lista!$A$3:$C$590,3,FALSE)</f>
        <v>#N/A</v>
      </c>
      <c r="Z859" s="299"/>
      <c r="AA859" s="300"/>
    </row>
    <row r="860" spans="1:27" customFormat="1" ht="15" hidden="1" customHeight="1">
      <c r="A860" s="32">
        <v>1603</v>
      </c>
      <c r="B860" s="395">
        <f>+A860</f>
        <v>1603</v>
      </c>
      <c r="C860" s="247" t="str">
        <f>+VLOOKUP(A860,bd_lista!$A$3:$C$590,3,FALSE)</f>
        <v>Gobierno Autónomo Municipal de Bermejo</v>
      </c>
      <c r="D860" s="393" t="str">
        <f>+C860</f>
        <v>Gobierno Autónomo Municipal de Bermejo</v>
      </c>
      <c r="E860" s="242" t="s">
        <v>1308</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31"/>
        <v>0</v>
      </c>
      <c r="S860" s="250"/>
      <c r="T860" s="243">
        <f ca="1">+T861</f>
        <v>0</v>
      </c>
      <c r="U860" s="242">
        <f t="shared" si="32"/>
        <v>1</v>
      </c>
      <c r="V860" s="343" t="str">
        <f>+VLOOKUP(A860,bd_lista!$A$3:$E$590,5,FALSE)</f>
        <v>Gobiernos Autonomos Municipales</v>
      </c>
      <c r="W860" s="390" t="str">
        <f>+V860</f>
        <v>Gobiernos Autonomos Municipales</v>
      </c>
      <c r="X860" s="242">
        <f>+VLOOKUP(A860,[3]Sheet1!$A$13:$D$744,4,FALSE)</f>
        <v>0</v>
      </c>
      <c r="Y860" s="242" t="e">
        <f>+VLOOKUP(X860,bd_lista!$A$3:$C$590,3,FALSE)</f>
        <v>#N/A</v>
      </c>
      <c r="Z860" s="301">
        <f>+X860</f>
        <v>0</v>
      </c>
      <c r="AA860" s="302" t="e">
        <f>+Y860</f>
        <v>#N/A</v>
      </c>
    </row>
    <row r="861" spans="1:27" customFormat="1" ht="15" hidden="1" customHeight="1">
      <c r="A861" s="32">
        <v>1603</v>
      </c>
      <c r="B861" s="396"/>
      <c r="C861" s="247" t="str">
        <f>+VLOOKUP(A861,bd_lista!$A$3:$C$590,3,FALSE)</f>
        <v>Gobierno Autónomo Municipal de Bermejo</v>
      </c>
      <c r="D861" s="394"/>
      <c r="E861" s="244" t="s">
        <v>1309</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31"/>
        <v>0</v>
      </c>
      <c r="S861" s="262">
        <f ca="1">+R860+R861</f>
        <v>0</v>
      </c>
      <c r="T861" s="245">
        <f ca="1">+S861</f>
        <v>0</v>
      </c>
      <c r="U861" s="244">
        <f t="shared" si="32"/>
        <v>2</v>
      </c>
      <c r="V861" s="343" t="str">
        <f>+VLOOKUP(A861,bd_lista!$A$3:$E$590,5,FALSE)</f>
        <v>Gobiernos Autonomos Municipales</v>
      </c>
      <c r="W861" s="391"/>
      <c r="X861" s="242">
        <f>+VLOOKUP(A861,[3]Sheet1!$A$13:$D$744,4,FALSE)</f>
        <v>0</v>
      </c>
      <c r="Y861" s="242" t="e">
        <f>+VLOOKUP(X861,bd_lista!$A$3:$C$590,3,FALSE)</f>
        <v>#N/A</v>
      </c>
      <c r="Z861" s="299"/>
      <c r="AA861" s="300"/>
    </row>
    <row r="862" spans="1:27" customFormat="1" ht="15" hidden="1" customHeight="1">
      <c r="A862" s="32">
        <v>1604</v>
      </c>
      <c r="B862" s="395">
        <f>+A862</f>
        <v>1604</v>
      </c>
      <c r="C862" s="247" t="str">
        <f>+VLOOKUP(A862,bd_lista!$A$3:$C$590,3,FALSE)</f>
        <v>Gobierno Autónomo Municipal de Yacuiba</v>
      </c>
      <c r="D862" s="393" t="str">
        <f>+C862</f>
        <v>Gobierno Autónomo Municipal de Yacuiba</v>
      </c>
      <c r="E862" s="242" t="s">
        <v>1308</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ref="R862:R925" ca="1" si="33">+SUM(F862:Q862)</f>
        <v>0</v>
      </c>
      <c r="S862" s="250"/>
      <c r="T862" s="243">
        <f ca="1">+T863</f>
        <v>0</v>
      </c>
      <c r="U862" s="242">
        <f t="shared" ref="U862:U925" si="34">+IF(E862="Débitos",1,2)</f>
        <v>1</v>
      </c>
      <c r="V862" s="343" t="str">
        <f>+VLOOKUP(A862,bd_lista!$A$3:$E$590,5,FALSE)</f>
        <v>Gobiernos Autonomos Municipales</v>
      </c>
      <c r="W862" s="390" t="str">
        <f>+V862</f>
        <v>Gobiernos Autonomos Municipales</v>
      </c>
      <c r="X862" s="242">
        <f>+VLOOKUP(A862,[3]Sheet1!$A$13:$D$744,4,FALSE)</f>
        <v>0</v>
      </c>
      <c r="Y862" s="242" t="e">
        <f>+VLOOKUP(X862,bd_lista!$A$3:$C$590,3,FALSE)</f>
        <v>#N/A</v>
      </c>
      <c r="Z862" s="301">
        <f>+X862</f>
        <v>0</v>
      </c>
      <c r="AA862" s="302" t="e">
        <f>+Y862</f>
        <v>#N/A</v>
      </c>
    </row>
    <row r="863" spans="1:27" customFormat="1" ht="15" hidden="1" customHeight="1">
      <c r="A863" s="32">
        <v>1604</v>
      </c>
      <c r="B863" s="396"/>
      <c r="C863" s="247" t="str">
        <f>+VLOOKUP(A863,bd_lista!$A$3:$C$590,3,FALSE)</f>
        <v>Gobierno Autónomo Municipal de Yacuiba</v>
      </c>
      <c r="D863" s="394"/>
      <c r="E863" s="244" t="s">
        <v>1309</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33"/>
        <v>0</v>
      </c>
      <c r="S863" s="262">
        <f ca="1">+R862+R863</f>
        <v>0</v>
      </c>
      <c r="T863" s="245">
        <f ca="1">+S863</f>
        <v>0</v>
      </c>
      <c r="U863" s="244">
        <f t="shared" si="34"/>
        <v>2</v>
      </c>
      <c r="V863" s="343" t="str">
        <f>+VLOOKUP(A863,bd_lista!$A$3:$E$590,5,FALSE)</f>
        <v>Gobiernos Autonomos Municipales</v>
      </c>
      <c r="W863" s="391"/>
      <c r="X863" s="242">
        <f>+VLOOKUP(A863,[3]Sheet1!$A$13:$D$744,4,FALSE)</f>
        <v>0</v>
      </c>
      <c r="Y863" s="242" t="e">
        <f>+VLOOKUP(X863,bd_lista!$A$3:$C$590,3,FALSE)</f>
        <v>#N/A</v>
      </c>
      <c r="Z863" s="299"/>
      <c r="AA863" s="300"/>
    </row>
    <row r="864" spans="1:27" customFormat="1" ht="15" hidden="1" customHeight="1">
      <c r="A864" s="32">
        <v>1605</v>
      </c>
      <c r="B864" s="395">
        <f>+A864</f>
        <v>1605</v>
      </c>
      <c r="C864" s="247" t="str">
        <f>+VLOOKUP(A864,bd_lista!$A$3:$C$590,3,FALSE)</f>
        <v>Gobierno Autónomo Municipal de Caraparí</v>
      </c>
      <c r="D864" s="393" t="str">
        <f>+C864</f>
        <v>Gobierno Autónomo Municipal de Caraparí</v>
      </c>
      <c r="E864" s="242" t="s">
        <v>1308</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33"/>
        <v>0</v>
      </c>
      <c r="S864" s="250"/>
      <c r="T864" s="243">
        <f ca="1">+T865</f>
        <v>0</v>
      </c>
      <c r="U864" s="242">
        <f t="shared" si="34"/>
        <v>1</v>
      </c>
      <c r="V864" s="343" t="str">
        <f>+VLOOKUP(A864,bd_lista!$A$3:$E$590,5,FALSE)</f>
        <v>Gobiernos Autonomos Municipales</v>
      </c>
      <c r="W864" s="390" t="str">
        <f>+V864</f>
        <v>Gobiernos Autonomos Municipales</v>
      </c>
      <c r="X864" s="242">
        <f>+VLOOKUP(A864,[3]Sheet1!$A$13:$D$744,4,FALSE)</f>
        <v>0</v>
      </c>
      <c r="Y864" s="242" t="e">
        <f>+VLOOKUP(X864,bd_lista!$A$3:$C$590,3,FALSE)</f>
        <v>#N/A</v>
      </c>
      <c r="Z864" s="301">
        <f>+X864</f>
        <v>0</v>
      </c>
      <c r="AA864" s="302" t="e">
        <f>+Y864</f>
        <v>#N/A</v>
      </c>
    </row>
    <row r="865" spans="1:27" customFormat="1" ht="15" hidden="1" customHeight="1">
      <c r="A865" s="32">
        <v>1605</v>
      </c>
      <c r="B865" s="396"/>
      <c r="C865" s="247" t="str">
        <f>+VLOOKUP(A865,bd_lista!$A$3:$C$590,3,FALSE)</f>
        <v>Gobierno Autónomo Municipal de Caraparí</v>
      </c>
      <c r="D865" s="394"/>
      <c r="E865" s="244" t="s">
        <v>1309</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33"/>
        <v>0</v>
      </c>
      <c r="S865" s="262">
        <f ca="1">+R864+R865</f>
        <v>0</v>
      </c>
      <c r="T865" s="245">
        <f ca="1">+S865</f>
        <v>0</v>
      </c>
      <c r="U865" s="244">
        <f t="shared" si="34"/>
        <v>2</v>
      </c>
      <c r="V865" s="343" t="str">
        <f>+VLOOKUP(A865,bd_lista!$A$3:$E$590,5,FALSE)</f>
        <v>Gobiernos Autonomos Municipales</v>
      </c>
      <c r="W865" s="391"/>
      <c r="X865" s="242">
        <f>+VLOOKUP(A865,[3]Sheet1!$A$13:$D$744,4,FALSE)</f>
        <v>0</v>
      </c>
      <c r="Y865" s="242" t="e">
        <f>+VLOOKUP(X865,bd_lista!$A$3:$C$590,3,FALSE)</f>
        <v>#N/A</v>
      </c>
      <c r="Z865" s="299"/>
      <c r="AA865" s="300"/>
    </row>
    <row r="866" spans="1:27" customFormat="1" ht="15" hidden="1" customHeight="1">
      <c r="A866" s="32">
        <v>1606</v>
      </c>
      <c r="B866" s="395">
        <f>+A866</f>
        <v>1606</v>
      </c>
      <c r="C866" s="247" t="str">
        <f>+VLOOKUP(A866,bd_lista!$A$3:$C$590,3,FALSE)</f>
        <v>Gobierno Autónomo Municipal de Villamontes</v>
      </c>
      <c r="D866" s="393" t="str">
        <f>+C866</f>
        <v>Gobierno Autónomo Municipal de Villamontes</v>
      </c>
      <c r="E866" s="242" t="s">
        <v>1308</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33"/>
        <v>0</v>
      </c>
      <c r="S866" s="250"/>
      <c r="T866" s="243">
        <f ca="1">+T867</f>
        <v>0</v>
      </c>
      <c r="U866" s="242">
        <f t="shared" si="34"/>
        <v>1</v>
      </c>
      <c r="V866" s="343" t="str">
        <f>+VLOOKUP(A866,bd_lista!$A$3:$E$590,5,FALSE)</f>
        <v>Gobiernos Autonomos Municipales</v>
      </c>
      <c r="W866" s="390" t="str">
        <f>+V866</f>
        <v>Gobiernos Autonomos Municipales</v>
      </c>
      <c r="X866" s="242">
        <f>+VLOOKUP(A866,[3]Sheet1!$A$13:$D$744,4,FALSE)</f>
        <v>0</v>
      </c>
      <c r="Y866" s="242" t="e">
        <f>+VLOOKUP(X866,bd_lista!$A$3:$C$590,3,FALSE)</f>
        <v>#N/A</v>
      </c>
      <c r="Z866" s="301">
        <f>+X866</f>
        <v>0</v>
      </c>
      <c r="AA866" s="302" t="e">
        <f>+Y866</f>
        <v>#N/A</v>
      </c>
    </row>
    <row r="867" spans="1:27" customFormat="1" ht="15" hidden="1" customHeight="1">
      <c r="A867" s="32">
        <v>1606</v>
      </c>
      <c r="B867" s="396"/>
      <c r="C867" s="247" t="str">
        <f>+VLOOKUP(A867,bd_lista!$A$3:$C$590,3,FALSE)</f>
        <v>Gobierno Autónomo Municipal de Villamontes</v>
      </c>
      <c r="D867" s="394"/>
      <c r="E867" s="244" t="s">
        <v>1309</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33"/>
        <v>0</v>
      </c>
      <c r="S867" s="262">
        <f ca="1">+R866+R867</f>
        <v>0</v>
      </c>
      <c r="T867" s="245">
        <f ca="1">+S867</f>
        <v>0</v>
      </c>
      <c r="U867" s="244">
        <f t="shared" si="34"/>
        <v>2</v>
      </c>
      <c r="V867" s="343" t="str">
        <f>+VLOOKUP(A867,bd_lista!$A$3:$E$590,5,FALSE)</f>
        <v>Gobiernos Autonomos Municipales</v>
      </c>
      <c r="W867" s="391"/>
      <c r="X867" s="242">
        <f>+VLOOKUP(A867,[3]Sheet1!$A$13:$D$744,4,FALSE)</f>
        <v>0</v>
      </c>
      <c r="Y867" s="242" t="e">
        <f>+VLOOKUP(X867,bd_lista!$A$3:$C$590,3,FALSE)</f>
        <v>#N/A</v>
      </c>
      <c r="Z867" s="299"/>
      <c r="AA867" s="300"/>
    </row>
    <row r="868" spans="1:27" customFormat="1" ht="15" hidden="1" customHeight="1">
      <c r="A868" s="32">
        <v>1607</v>
      </c>
      <c r="B868" s="395">
        <f>+A868</f>
        <v>1607</v>
      </c>
      <c r="C868" s="247" t="str">
        <f>+VLOOKUP(A868,bd_lista!$A$3:$C$590,3,FALSE)</f>
        <v>Gobierno Autónomo Municipal de Uriondo (Concepción)</v>
      </c>
      <c r="D868" s="393" t="str">
        <f>+C868</f>
        <v>Gobierno Autónomo Municipal de Uriondo (Concepción)</v>
      </c>
      <c r="E868" s="242" t="s">
        <v>1308</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33"/>
        <v>0</v>
      </c>
      <c r="S868" s="250"/>
      <c r="T868" s="243">
        <f ca="1">+T869</f>
        <v>0</v>
      </c>
      <c r="U868" s="242">
        <f t="shared" si="34"/>
        <v>1</v>
      </c>
      <c r="V868" s="343" t="str">
        <f>+VLOOKUP(A868,bd_lista!$A$3:$E$590,5,FALSE)</f>
        <v>Gobiernos Autonomos Municipales</v>
      </c>
      <c r="W868" s="390" t="str">
        <f>+V868</f>
        <v>Gobiernos Autonomos Municipales</v>
      </c>
      <c r="X868" s="242">
        <f>+VLOOKUP(A868,[3]Sheet1!$A$13:$D$744,4,FALSE)</f>
        <v>0</v>
      </c>
      <c r="Y868" s="242" t="e">
        <f>+VLOOKUP(X868,bd_lista!$A$3:$C$590,3,FALSE)</f>
        <v>#N/A</v>
      </c>
      <c r="Z868" s="301">
        <f>+X868</f>
        <v>0</v>
      </c>
      <c r="AA868" s="302" t="e">
        <f>+Y868</f>
        <v>#N/A</v>
      </c>
    </row>
    <row r="869" spans="1:27" customFormat="1" ht="15" hidden="1" customHeight="1">
      <c r="A869" s="32">
        <v>1607</v>
      </c>
      <c r="B869" s="396"/>
      <c r="C869" s="247" t="str">
        <f>+VLOOKUP(A869,bd_lista!$A$3:$C$590,3,FALSE)</f>
        <v>Gobierno Autónomo Municipal de Uriondo (Concepción)</v>
      </c>
      <c r="D869" s="394"/>
      <c r="E869" s="244" t="s">
        <v>1309</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33"/>
        <v>0</v>
      </c>
      <c r="S869" s="262">
        <f ca="1">+R868+R869</f>
        <v>0</v>
      </c>
      <c r="T869" s="245">
        <f ca="1">+S869</f>
        <v>0</v>
      </c>
      <c r="U869" s="244">
        <f t="shared" si="34"/>
        <v>2</v>
      </c>
      <c r="V869" s="343" t="str">
        <f>+VLOOKUP(A869,bd_lista!$A$3:$E$590,5,FALSE)</f>
        <v>Gobiernos Autonomos Municipales</v>
      </c>
      <c r="W869" s="391"/>
      <c r="X869" s="242">
        <f>+VLOOKUP(A869,[3]Sheet1!$A$13:$D$744,4,FALSE)</f>
        <v>0</v>
      </c>
      <c r="Y869" s="242" t="e">
        <f>+VLOOKUP(X869,bd_lista!$A$3:$C$590,3,FALSE)</f>
        <v>#N/A</v>
      </c>
      <c r="Z869" s="299"/>
      <c r="AA869" s="300"/>
    </row>
    <row r="870" spans="1:27" customFormat="1" ht="15" hidden="1" customHeight="1">
      <c r="A870" s="32">
        <v>1608</v>
      </c>
      <c r="B870" s="395">
        <f>+A870</f>
        <v>1608</v>
      </c>
      <c r="C870" s="247" t="str">
        <f>+VLOOKUP(A870,bd_lista!$A$3:$C$590,3,FALSE)</f>
        <v>Gobierno Autónomo Municipal de Yunchara</v>
      </c>
      <c r="D870" s="393" t="str">
        <f>+C870</f>
        <v>Gobierno Autónomo Municipal de Yunchara</v>
      </c>
      <c r="E870" s="242" t="s">
        <v>1308</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33"/>
        <v>0</v>
      </c>
      <c r="S870" s="250"/>
      <c r="T870" s="243">
        <f ca="1">+T871</f>
        <v>0</v>
      </c>
      <c r="U870" s="242">
        <f t="shared" si="34"/>
        <v>1</v>
      </c>
      <c r="V870" s="343" t="str">
        <f>+VLOOKUP(A870,bd_lista!$A$3:$E$590,5,FALSE)</f>
        <v>Gobiernos Autonomos Municipales</v>
      </c>
      <c r="W870" s="390" t="str">
        <f>+V870</f>
        <v>Gobiernos Autonomos Municipales</v>
      </c>
      <c r="X870" s="242">
        <f>+VLOOKUP(A870,[3]Sheet1!$A$13:$D$744,4,FALSE)</f>
        <v>0</v>
      </c>
      <c r="Y870" s="242" t="e">
        <f>+VLOOKUP(X870,bd_lista!$A$3:$C$590,3,FALSE)</f>
        <v>#N/A</v>
      </c>
      <c r="Z870" s="301">
        <f>+X870</f>
        <v>0</v>
      </c>
      <c r="AA870" s="302" t="e">
        <f>+Y870</f>
        <v>#N/A</v>
      </c>
    </row>
    <row r="871" spans="1:27" customFormat="1" ht="15" hidden="1" customHeight="1">
      <c r="A871" s="32">
        <v>1608</v>
      </c>
      <c r="B871" s="396"/>
      <c r="C871" s="247" t="str">
        <f>+VLOOKUP(A871,bd_lista!$A$3:$C$590,3,FALSE)</f>
        <v>Gobierno Autónomo Municipal de Yunchara</v>
      </c>
      <c r="D871" s="394"/>
      <c r="E871" s="244" t="s">
        <v>1309</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33"/>
        <v>0</v>
      </c>
      <c r="S871" s="262">
        <f ca="1">+R870+R871</f>
        <v>0</v>
      </c>
      <c r="T871" s="245">
        <f ca="1">+S871</f>
        <v>0</v>
      </c>
      <c r="U871" s="244">
        <f t="shared" si="34"/>
        <v>2</v>
      </c>
      <c r="V871" s="343" t="str">
        <f>+VLOOKUP(A871,bd_lista!$A$3:$E$590,5,FALSE)</f>
        <v>Gobiernos Autonomos Municipales</v>
      </c>
      <c r="W871" s="391"/>
      <c r="X871" s="242">
        <f>+VLOOKUP(A871,[3]Sheet1!$A$13:$D$744,4,FALSE)</f>
        <v>0</v>
      </c>
      <c r="Y871" s="242" t="e">
        <f>+VLOOKUP(X871,bd_lista!$A$3:$C$590,3,FALSE)</f>
        <v>#N/A</v>
      </c>
      <c r="Z871" s="299"/>
      <c r="AA871" s="300"/>
    </row>
    <row r="872" spans="1:27" customFormat="1" ht="15" hidden="1" customHeight="1">
      <c r="A872" s="32">
        <v>1609</v>
      </c>
      <c r="B872" s="395">
        <f>+A872</f>
        <v>1609</v>
      </c>
      <c r="C872" s="247" t="str">
        <f>+VLOOKUP(A872,bd_lista!$A$3:$C$590,3,FALSE)</f>
        <v>Gobierno Autónomo Municipal de San Lorenzo</v>
      </c>
      <c r="D872" s="393" t="str">
        <f>+C872</f>
        <v>Gobierno Autónomo Municipal de San Lorenzo</v>
      </c>
      <c r="E872" s="242" t="s">
        <v>1308</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33"/>
        <v>0</v>
      </c>
      <c r="S872" s="250"/>
      <c r="T872" s="243">
        <f ca="1">+T873</f>
        <v>0</v>
      </c>
      <c r="U872" s="242">
        <f t="shared" si="34"/>
        <v>1</v>
      </c>
      <c r="V872" s="343" t="str">
        <f>+VLOOKUP(A872,bd_lista!$A$3:$E$590,5,FALSE)</f>
        <v>Gobiernos Autonomos Municipales</v>
      </c>
      <c r="W872" s="390" t="str">
        <f>+V872</f>
        <v>Gobiernos Autonomos Municipales</v>
      </c>
      <c r="X872" s="242">
        <f>+VLOOKUP(A872,[3]Sheet1!$A$13:$D$744,4,FALSE)</f>
        <v>0</v>
      </c>
      <c r="Y872" s="242" t="e">
        <f>+VLOOKUP(X872,bd_lista!$A$3:$C$590,3,FALSE)</f>
        <v>#N/A</v>
      </c>
      <c r="Z872" s="301">
        <f>+X872</f>
        <v>0</v>
      </c>
      <c r="AA872" s="302" t="e">
        <f>+Y872</f>
        <v>#N/A</v>
      </c>
    </row>
    <row r="873" spans="1:27" customFormat="1" ht="15" hidden="1" customHeight="1">
      <c r="A873" s="32">
        <v>1609</v>
      </c>
      <c r="B873" s="396"/>
      <c r="C873" s="247" t="str">
        <f>+VLOOKUP(A873,bd_lista!$A$3:$C$590,3,FALSE)</f>
        <v>Gobierno Autónomo Municipal de San Lorenzo</v>
      </c>
      <c r="D873" s="394"/>
      <c r="E873" s="244" t="s">
        <v>1309</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33"/>
        <v>0</v>
      </c>
      <c r="S873" s="262">
        <f ca="1">+R872+R873</f>
        <v>0</v>
      </c>
      <c r="T873" s="245">
        <f ca="1">+S873</f>
        <v>0</v>
      </c>
      <c r="U873" s="244">
        <f t="shared" si="34"/>
        <v>2</v>
      </c>
      <c r="V873" s="343" t="str">
        <f>+VLOOKUP(A873,bd_lista!$A$3:$E$590,5,FALSE)</f>
        <v>Gobiernos Autonomos Municipales</v>
      </c>
      <c r="W873" s="391"/>
      <c r="X873" s="242">
        <f>+VLOOKUP(A873,[3]Sheet1!$A$13:$D$744,4,FALSE)</f>
        <v>0</v>
      </c>
      <c r="Y873" s="242" t="e">
        <f>+VLOOKUP(X873,bd_lista!$A$3:$C$590,3,FALSE)</f>
        <v>#N/A</v>
      </c>
      <c r="Z873" s="299"/>
      <c r="AA873" s="300"/>
    </row>
    <row r="874" spans="1:27" customFormat="1" ht="15" hidden="1" customHeight="1">
      <c r="A874" s="32">
        <v>1610</v>
      </c>
      <c r="B874" s="395">
        <f>+A874</f>
        <v>1610</v>
      </c>
      <c r="C874" s="247" t="str">
        <f>+VLOOKUP(A874,bd_lista!$A$3:$C$590,3,FALSE)</f>
        <v>Gobierno Autónomo Municipal de El Puente</v>
      </c>
      <c r="D874" s="393" t="str">
        <f>+C874</f>
        <v>Gobierno Autónomo Municipal de El Puente</v>
      </c>
      <c r="E874" s="242" t="s">
        <v>1308</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33"/>
        <v>0</v>
      </c>
      <c r="S874" s="250"/>
      <c r="T874" s="243">
        <f ca="1">+T875</f>
        <v>0</v>
      </c>
      <c r="U874" s="242">
        <f t="shared" si="34"/>
        <v>1</v>
      </c>
      <c r="V874" s="343" t="str">
        <f>+VLOOKUP(A874,bd_lista!$A$3:$E$590,5,FALSE)</f>
        <v>Gobiernos Autonomos Municipales</v>
      </c>
      <c r="W874" s="390" t="str">
        <f>+V874</f>
        <v>Gobiernos Autonomos Municipales</v>
      </c>
      <c r="X874" s="242">
        <f>+VLOOKUP(A874,[3]Sheet1!$A$13:$D$744,4,FALSE)</f>
        <v>0</v>
      </c>
      <c r="Y874" s="242" t="e">
        <f>+VLOOKUP(X874,bd_lista!$A$3:$C$590,3,FALSE)</f>
        <v>#N/A</v>
      </c>
      <c r="Z874" s="301">
        <f>+X874</f>
        <v>0</v>
      </c>
      <c r="AA874" s="302" t="e">
        <f>+Y874</f>
        <v>#N/A</v>
      </c>
    </row>
    <row r="875" spans="1:27" customFormat="1" ht="15" hidden="1" customHeight="1">
      <c r="A875" s="32">
        <v>1610</v>
      </c>
      <c r="B875" s="396"/>
      <c r="C875" s="247" t="str">
        <f>+VLOOKUP(A875,bd_lista!$A$3:$C$590,3,FALSE)</f>
        <v>Gobierno Autónomo Municipal de El Puente</v>
      </c>
      <c r="D875" s="394"/>
      <c r="E875" s="244" t="s">
        <v>1309</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33"/>
        <v>0</v>
      </c>
      <c r="S875" s="262">
        <f ca="1">+R874+R875</f>
        <v>0</v>
      </c>
      <c r="T875" s="245">
        <f ca="1">+S875</f>
        <v>0</v>
      </c>
      <c r="U875" s="244">
        <f t="shared" si="34"/>
        <v>2</v>
      </c>
      <c r="V875" s="343" t="str">
        <f>+VLOOKUP(A875,bd_lista!$A$3:$E$590,5,FALSE)</f>
        <v>Gobiernos Autonomos Municipales</v>
      </c>
      <c r="W875" s="391"/>
      <c r="X875" s="242">
        <f>+VLOOKUP(A875,[3]Sheet1!$A$13:$D$744,4,FALSE)</f>
        <v>0</v>
      </c>
      <c r="Y875" s="242" t="e">
        <f>+VLOOKUP(X875,bd_lista!$A$3:$C$590,3,FALSE)</f>
        <v>#N/A</v>
      </c>
      <c r="Z875" s="299"/>
      <c r="AA875" s="300"/>
    </row>
    <row r="876" spans="1:27" customFormat="1" ht="15" hidden="1" customHeight="1">
      <c r="A876" s="32">
        <v>1611</v>
      </c>
      <c r="B876" s="395">
        <f>+A876</f>
        <v>1611</v>
      </c>
      <c r="C876" s="247" t="str">
        <f>+VLOOKUP(A876,bd_lista!$A$3:$C$590,3,FALSE)</f>
        <v>Gobierno Autónomo Municipal de Entre Ríos</v>
      </c>
      <c r="D876" s="393" t="str">
        <f>+C876</f>
        <v>Gobierno Autónomo Municipal de Entre Ríos</v>
      </c>
      <c r="E876" s="242" t="s">
        <v>1308</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33"/>
        <v>0</v>
      </c>
      <c r="S876" s="250"/>
      <c r="T876" s="243">
        <f ca="1">+T877</f>
        <v>0</v>
      </c>
      <c r="U876" s="242">
        <f t="shared" si="34"/>
        <v>1</v>
      </c>
      <c r="V876" s="343" t="str">
        <f>+VLOOKUP(A876,bd_lista!$A$3:$E$590,5,FALSE)</f>
        <v>Gobiernos Autonomos Municipales</v>
      </c>
      <c r="W876" s="390" t="str">
        <f>+V876</f>
        <v>Gobiernos Autonomos Municipales</v>
      </c>
      <c r="X876" s="242">
        <f>+VLOOKUP(A876,[3]Sheet1!$A$13:$D$744,4,FALSE)</f>
        <v>0</v>
      </c>
      <c r="Y876" s="242" t="e">
        <f>+VLOOKUP(X876,bd_lista!$A$3:$C$590,3,FALSE)</f>
        <v>#N/A</v>
      </c>
      <c r="Z876" s="301">
        <f>+X876</f>
        <v>0</v>
      </c>
      <c r="AA876" s="302" t="e">
        <f>+Y876</f>
        <v>#N/A</v>
      </c>
    </row>
    <row r="877" spans="1:27" customFormat="1" ht="15" hidden="1" customHeight="1">
      <c r="A877" s="32">
        <v>1611</v>
      </c>
      <c r="B877" s="396"/>
      <c r="C877" s="247" t="str">
        <f>+VLOOKUP(A877,bd_lista!$A$3:$C$590,3,FALSE)</f>
        <v>Gobierno Autónomo Municipal de Entre Ríos</v>
      </c>
      <c r="D877" s="394"/>
      <c r="E877" s="244" t="s">
        <v>1309</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33"/>
        <v>0</v>
      </c>
      <c r="S877" s="262">
        <f ca="1">+R876+R877</f>
        <v>0</v>
      </c>
      <c r="T877" s="245">
        <f ca="1">+S877</f>
        <v>0</v>
      </c>
      <c r="U877" s="244">
        <f t="shared" si="34"/>
        <v>2</v>
      </c>
      <c r="V877" s="343" t="str">
        <f>+VLOOKUP(A877,bd_lista!$A$3:$E$590,5,FALSE)</f>
        <v>Gobiernos Autonomos Municipales</v>
      </c>
      <c r="W877" s="391"/>
      <c r="X877" s="242">
        <f>+VLOOKUP(A877,[3]Sheet1!$A$13:$D$744,4,FALSE)</f>
        <v>0</v>
      </c>
      <c r="Y877" s="242" t="e">
        <f>+VLOOKUP(X877,bd_lista!$A$3:$C$590,3,FALSE)</f>
        <v>#N/A</v>
      </c>
      <c r="Z877" s="299"/>
      <c r="AA877" s="300"/>
    </row>
    <row r="878" spans="1:27" customFormat="1" ht="15" hidden="1" customHeight="1">
      <c r="A878" s="32">
        <v>1701</v>
      </c>
      <c r="B878" s="395">
        <f>+A878</f>
        <v>1701</v>
      </c>
      <c r="C878" s="247" t="str">
        <f>+VLOOKUP(A878,bd_lista!$A$3:$C$590,3,FALSE)</f>
        <v>Gobierno Autónomo Municipal de Santa Cruz de La Sierra</v>
      </c>
      <c r="D878" s="393" t="str">
        <f>+C878</f>
        <v>Gobierno Autónomo Municipal de Santa Cruz de La Sierra</v>
      </c>
      <c r="E878" s="242" t="s">
        <v>1308</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33"/>
        <v>0</v>
      </c>
      <c r="S878" s="250"/>
      <c r="T878" s="243">
        <f ca="1">+T879</f>
        <v>0</v>
      </c>
      <c r="U878" s="242">
        <f t="shared" si="34"/>
        <v>1</v>
      </c>
      <c r="V878" s="343" t="str">
        <f>+VLOOKUP(A878,bd_lista!$A$3:$E$590,5,FALSE)</f>
        <v>Gobiernos Autonomos Municipales</v>
      </c>
      <c r="W878" s="390" t="str">
        <f>+V878</f>
        <v>Gobiernos Autonomos Municipales</v>
      </c>
      <c r="X878" s="242">
        <f>+VLOOKUP(A878,[3]Sheet1!$A$13:$D$744,4,FALSE)</f>
        <v>0</v>
      </c>
      <c r="Y878" s="242" t="e">
        <f>+VLOOKUP(X878,bd_lista!$A$3:$C$590,3,FALSE)</f>
        <v>#N/A</v>
      </c>
      <c r="Z878" s="301">
        <f>+X878</f>
        <v>0</v>
      </c>
      <c r="AA878" s="302" t="e">
        <f>+Y878</f>
        <v>#N/A</v>
      </c>
    </row>
    <row r="879" spans="1:27" customFormat="1" ht="15" hidden="1" customHeight="1">
      <c r="A879" s="32">
        <v>1701</v>
      </c>
      <c r="B879" s="396"/>
      <c r="C879" s="247" t="str">
        <f>+VLOOKUP(A879,bd_lista!$A$3:$C$590,3,FALSE)</f>
        <v>Gobierno Autónomo Municipal de Santa Cruz de La Sierra</v>
      </c>
      <c r="D879" s="394"/>
      <c r="E879" s="244" t="s">
        <v>1309</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33"/>
        <v>0</v>
      </c>
      <c r="S879" s="262">
        <f ca="1">+R878+R879</f>
        <v>0</v>
      </c>
      <c r="T879" s="245">
        <f ca="1">+S879</f>
        <v>0</v>
      </c>
      <c r="U879" s="244">
        <f t="shared" si="34"/>
        <v>2</v>
      </c>
      <c r="V879" s="343" t="str">
        <f>+VLOOKUP(A879,bd_lista!$A$3:$E$590,5,FALSE)</f>
        <v>Gobiernos Autonomos Municipales</v>
      </c>
      <c r="W879" s="391"/>
      <c r="X879" s="242">
        <f>+VLOOKUP(A879,[3]Sheet1!$A$13:$D$744,4,FALSE)</f>
        <v>0</v>
      </c>
      <c r="Y879" s="242" t="e">
        <f>+VLOOKUP(X879,bd_lista!$A$3:$C$590,3,FALSE)</f>
        <v>#N/A</v>
      </c>
      <c r="Z879" s="299"/>
      <c r="AA879" s="300"/>
    </row>
    <row r="880" spans="1:27" customFormat="1" ht="15" hidden="1" customHeight="1">
      <c r="A880" s="32">
        <v>1702</v>
      </c>
      <c r="B880" s="395">
        <f>+A880</f>
        <v>1702</v>
      </c>
      <c r="C880" s="247" t="str">
        <f>+VLOOKUP(A880,bd_lista!$A$3:$C$590,3,FALSE)</f>
        <v>Gobierno Autónomo Municipal de Cotoca</v>
      </c>
      <c r="D880" s="393" t="str">
        <f>+C880</f>
        <v>Gobierno Autónomo Municipal de Cotoca</v>
      </c>
      <c r="E880" s="242" t="s">
        <v>1308</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33"/>
        <v>0</v>
      </c>
      <c r="S880" s="250"/>
      <c r="T880" s="243">
        <f ca="1">+T881</f>
        <v>0</v>
      </c>
      <c r="U880" s="242">
        <f t="shared" si="34"/>
        <v>1</v>
      </c>
      <c r="V880" s="343" t="str">
        <f>+VLOOKUP(A880,bd_lista!$A$3:$E$590,5,FALSE)</f>
        <v>Gobiernos Autonomos Municipales</v>
      </c>
      <c r="W880" s="390" t="str">
        <f>+V880</f>
        <v>Gobiernos Autonomos Municipales</v>
      </c>
      <c r="X880" s="242">
        <f>+VLOOKUP(A880,[3]Sheet1!$A$13:$D$744,4,FALSE)</f>
        <v>0</v>
      </c>
      <c r="Y880" s="242" t="e">
        <f>+VLOOKUP(X880,bd_lista!$A$3:$C$590,3,FALSE)</f>
        <v>#N/A</v>
      </c>
      <c r="Z880" s="301">
        <f>+X880</f>
        <v>0</v>
      </c>
      <c r="AA880" s="302" t="e">
        <f>+Y880</f>
        <v>#N/A</v>
      </c>
    </row>
    <row r="881" spans="1:27" customFormat="1" ht="15" hidden="1" customHeight="1">
      <c r="A881" s="32">
        <v>1702</v>
      </c>
      <c r="B881" s="396"/>
      <c r="C881" s="247" t="str">
        <f>+VLOOKUP(A881,bd_lista!$A$3:$C$590,3,FALSE)</f>
        <v>Gobierno Autónomo Municipal de Cotoca</v>
      </c>
      <c r="D881" s="394"/>
      <c r="E881" s="244" t="s">
        <v>1309</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33"/>
        <v>0</v>
      </c>
      <c r="S881" s="262">
        <f ca="1">+R880+R881</f>
        <v>0</v>
      </c>
      <c r="T881" s="245">
        <f ca="1">+S881</f>
        <v>0</v>
      </c>
      <c r="U881" s="244">
        <f t="shared" si="34"/>
        <v>2</v>
      </c>
      <c r="V881" s="343" t="str">
        <f>+VLOOKUP(A881,bd_lista!$A$3:$E$590,5,FALSE)</f>
        <v>Gobiernos Autonomos Municipales</v>
      </c>
      <c r="W881" s="391"/>
      <c r="X881" s="242">
        <f>+VLOOKUP(A881,[3]Sheet1!$A$13:$D$744,4,FALSE)</f>
        <v>0</v>
      </c>
      <c r="Y881" s="242" t="e">
        <f>+VLOOKUP(X881,bd_lista!$A$3:$C$590,3,FALSE)</f>
        <v>#N/A</v>
      </c>
      <c r="Z881" s="299"/>
      <c r="AA881" s="300"/>
    </row>
    <row r="882" spans="1:27" customFormat="1" ht="15" hidden="1" customHeight="1">
      <c r="A882" s="32">
        <v>1703</v>
      </c>
      <c r="B882" s="395">
        <f>+A882</f>
        <v>1703</v>
      </c>
      <c r="C882" s="247" t="str">
        <f>+VLOOKUP(A882,bd_lista!$A$3:$C$590,3,FALSE)</f>
        <v>Gobierno Autónomo Municipal de Porongo (Ayacucho)</v>
      </c>
      <c r="D882" s="393" t="str">
        <f>+C882</f>
        <v>Gobierno Autónomo Municipal de Porongo (Ayacucho)</v>
      </c>
      <c r="E882" s="242" t="s">
        <v>1308</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33"/>
        <v>0</v>
      </c>
      <c r="S882" s="250"/>
      <c r="T882" s="243">
        <f ca="1">+T883</f>
        <v>0</v>
      </c>
      <c r="U882" s="242">
        <f t="shared" si="34"/>
        <v>1</v>
      </c>
      <c r="V882" s="343" t="str">
        <f>+VLOOKUP(A882,bd_lista!$A$3:$E$590,5,FALSE)</f>
        <v>Gobiernos Autonomos Municipales</v>
      </c>
      <c r="W882" s="390" t="str">
        <f>+V882</f>
        <v>Gobiernos Autonomos Municipales</v>
      </c>
      <c r="X882" s="242">
        <f>+VLOOKUP(A882,[3]Sheet1!$A$13:$D$744,4,FALSE)</f>
        <v>0</v>
      </c>
      <c r="Y882" s="242" t="e">
        <f>+VLOOKUP(X882,bd_lista!$A$3:$C$590,3,FALSE)</f>
        <v>#N/A</v>
      </c>
      <c r="Z882" s="301">
        <f>+X882</f>
        <v>0</v>
      </c>
      <c r="AA882" s="302" t="e">
        <f>+Y882</f>
        <v>#N/A</v>
      </c>
    </row>
    <row r="883" spans="1:27" customFormat="1" ht="15" hidden="1" customHeight="1">
      <c r="A883" s="32">
        <v>1703</v>
      </c>
      <c r="B883" s="396"/>
      <c r="C883" s="247" t="str">
        <f>+VLOOKUP(A883,bd_lista!$A$3:$C$590,3,FALSE)</f>
        <v>Gobierno Autónomo Municipal de Porongo (Ayacucho)</v>
      </c>
      <c r="D883" s="394"/>
      <c r="E883" s="244" t="s">
        <v>1309</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33"/>
        <v>0</v>
      </c>
      <c r="S883" s="262">
        <f ca="1">+R882+R883</f>
        <v>0</v>
      </c>
      <c r="T883" s="245">
        <f ca="1">+S883</f>
        <v>0</v>
      </c>
      <c r="U883" s="244">
        <f t="shared" si="34"/>
        <v>2</v>
      </c>
      <c r="V883" s="343" t="str">
        <f>+VLOOKUP(A883,bd_lista!$A$3:$E$590,5,FALSE)</f>
        <v>Gobiernos Autonomos Municipales</v>
      </c>
      <c r="W883" s="391"/>
      <c r="X883" s="242">
        <f>+VLOOKUP(A883,[3]Sheet1!$A$13:$D$744,4,FALSE)</f>
        <v>0</v>
      </c>
      <c r="Y883" s="242" t="e">
        <f>+VLOOKUP(X883,bd_lista!$A$3:$C$590,3,FALSE)</f>
        <v>#N/A</v>
      </c>
      <c r="Z883" s="299"/>
      <c r="AA883" s="300"/>
    </row>
    <row r="884" spans="1:27" customFormat="1" ht="15" hidden="1" customHeight="1">
      <c r="A884" s="32">
        <v>1704</v>
      </c>
      <c r="B884" s="395">
        <f>+A884</f>
        <v>1704</v>
      </c>
      <c r="C884" s="247" t="str">
        <f>+VLOOKUP(A884,bd_lista!$A$3:$C$590,3,FALSE)</f>
        <v>Gobierno Autónomo Municipal de La Guardia</v>
      </c>
      <c r="D884" s="393" t="str">
        <f>+C884</f>
        <v>Gobierno Autónomo Municipal de La Guardia</v>
      </c>
      <c r="E884" s="242" t="s">
        <v>1308</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33"/>
        <v>0</v>
      </c>
      <c r="S884" s="250"/>
      <c r="T884" s="243">
        <f ca="1">+T885</f>
        <v>0</v>
      </c>
      <c r="U884" s="242">
        <f t="shared" si="34"/>
        <v>1</v>
      </c>
      <c r="V884" s="343" t="str">
        <f>+VLOOKUP(A884,bd_lista!$A$3:$E$590,5,FALSE)</f>
        <v>Gobiernos Autonomos Municipales</v>
      </c>
      <c r="W884" s="390" t="str">
        <f>+V884</f>
        <v>Gobiernos Autonomos Municipales</v>
      </c>
      <c r="X884" s="242">
        <f>+VLOOKUP(A884,[3]Sheet1!$A$13:$D$744,4,FALSE)</f>
        <v>0</v>
      </c>
      <c r="Y884" s="242" t="e">
        <f>+VLOOKUP(X884,bd_lista!$A$3:$C$590,3,FALSE)</f>
        <v>#N/A</v>
      </c>
      <c r="Z884" s="301">
        <f>+X884</f>
        <v>0</v>
      </c>
      <c r="AA884" s="302" t="e">
        <f>+Y884</f>
        <v>#N/A</v>
      </c>
    </row>
    <row r="885" spans="1:27" customFormat="1" ht="27" hidden="1" customHeight="1">
      <c r="A885" s="32">
        <v>1704</v>
      </c>
      <c r="B885" s="396"/>
      <c r="C885" s="247" t="str">
        <f>+VLOOKUP(A885,bd_lista!$A$3:$C$590,3,FALSE)</f>
        <v>Gobierno Autónomo Municipal de La Guardia</v>
      </c>
      <c r="D885" s="394"/>
      <c r="E885" s="244" t="s">
        <v>1309</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33"/>
        <v>0</v>
      </c>
      <c r="S885" s="262">
        <f ca="1">+R884+R885</f>
        <v>0</v>
      </c>
      <c r="T885" s="245">
        <f ca="1">+S885</f>
        <v>0</v>
      </c>
      <c r="U885" s="244">
        <f t="shared" si="34"/>
        <v>2</v>
      </c>
      <c r="V885" s="343" t="str">
        <f>+VLOOKUP(A885,bd_lista!$A$3:$E$590,5,FALSE)</f>
        <v>Gobiernos Autonomos Municipales</v>
      </c>
      <c r="W885" s="391"/>
      <c r="X885" s="242">
        <f>+VLOOKUP(A885,[3]Sheet1!$A$13:$D$744,4,FALSE)</f>
        <v>0</v>
      </c>
      <c r="Y885" s="242" t="e">
        <f>+VLOOKUP(X885,bd_lista!$A$3:$C$590,3,FALSE)</f>
        <v>#N/A</v>
      </c>
      <c r="Z885" s="299"/>
      <c r="AA885" s="300"/>
    </row>
    <row r="886" spans="1:27" customFormat="1" ht="15" hidden="1" customHeight="1">
      <c r="A886" s="32">
        <v>1705</v>
      </c>
      <c r="B886" s="395">
        <f>+A886</f>
        <v>1705</v>
      </c>
      <c r="C886" s="247" t="str">
        <f>+VLOOKUP(A886,bd_lista!$A$3:$C$590,3,FALSE)</f>
        <v>Gobierno Autónomo Municipal de El Torno</v>
      </c>
      <c r="D886" s="393" t="str">
        <f>+C886</f>
        <v>Gobierno Autónomo Municipal de El Torno</v>
      </c>
      <c r="E886" s="242" t="s">
        <v>1308</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33"/>
        <v>0</v>
      </c>
      <c r="S886" s="250"/>
      <c r="T886" s="243">
        <f ca="1">+T887</f>
        <v>0</v>
      </c>
      <c r="U886" s="242">
        <f t="shared" si="34"/>
        <v>1</v>
      </c>
      <c r="V886" s="343" t="str">
        <f>+VLOOKUP(A886,bd_lista!$A$3:$E$590,5,FALSE)</f>
        <v>Gobiernos Autonomos Municipales</v>
      </c>
      <c r="W886" s="390" t="str">
        <f>+V886</f>
        <v>Gobiernos Autonomos Municipales</v>
      </c>
      <c r="X886" s="242">
        <f>+VLOOKUP(A886,[3]Sheet1!$A$13:$D$744,4,FALSE)</f>
        <v>0</v>
      </c>
      <c r="Y886" s="242" t="e">
        <f>+VLOOKUP(X886,bd_lista!$A$3:$C$590,3,FALSE)</f>
        <v>#N/A</v>
      </c>
      <c r="Z886" s="301">
        <f>+X886</f>
        <v>0</v>
      </c>
      <c r="AA886" s="302" t="e">
        <f>+Y886</f>
        <v>#N/A</v>
      </c>
    </row>
    <row r="887" spans="1:27" customFormat="1" ht="15" hidden="1" customHeight="1">
      <c r="A887" s="32">
        <v>1705</v>
      </c>
      <c r="B887" s="396"/>
      <c r="C887" s="247" t="str">
        <f>+VLOOKUP(A887,bd_lista!$A$3:$C$590,3,FALSE)</f>
        <v>Gobierno Autónomo Municipal de El Torno</v>
      </c>
      <c r="D887" s="394"/>
      <c r="E887" s="244" t="s">
        <v>1309</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33"/>
        <v>0</v>
      </c>
      <c r="S887" s="262">
        <f ca="1">+R886+R887</f>
        <v>0</v>
      </c>
      <c r="T887" s="245">
        <f ca="1">+S887</f>
        <v>0</v>
      </c>
      <c r="U887" s="244">
        <f t="shared" si="34"/>
        <v>2</v>
      </c>
      <c r="V887" s="343" t="str">
        <f>+VLOOKUP(A887,bd_lista!$A$3:$E$590,5,FALSE)</f>
        <v>Gobiernos Autonomos Municipales</v>
      </c>
      <c r="W887" s="391"/>
      <c r="X887" s="242">
        <f>+VLOOKUP(A887,[3]Sheet1!$A$13:$D$744,4,FALSE)</f>
        <v>0</v>
      </c>
      <c r="Y887" s="242" t="e">
        <f>+VLOOKUP(X887,bd_lista!$A$3:$C$590,3,FALSE)</f>
        <v>#N/A</v>
      </c>
      <c r="Z887" s="299"/>
      <c r="AA887" s="300"/>
    </row>
    <row r="888" spans="1:27" customFormat="1" ht="15" hidden="1" customHeight="1">
      <c r="A888" s="32">
        <v>1706</v>
      </c>
      <c r="B888" s="395">
        <f>+A888</f>
        <v>1706</v>
      </c>
      <c r="C888" s="247" t="str">
        <f>+VLOOKUP(A888,bd_lista!$A$3:$C$590,3,FALSE)</f>
        <v>Gobierno Autónomo Municipal de Warnes</v>
      </c>
      <c r="D888" s="393" t="str">
        <f>+C888</f>
        <v>Gobierno Autónomo Municipal de Warnes</v>
      </c>
      <c r="E888" s="242" t="s">
        <v>1308</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33"/>
        <v>0</v>
      </c>
      <c r="S888" s="250"/>
      <c r="T888" s="243">
        <f ca="1">+T889</f>
        <v>0</v>
      </c>
      <c r="U888" s="242">
        <f t="shared" si="34"/>
        <v>1</v>
      </c>
      <c r="V888" s="343" t="str">
        <f>+VLOOKUP(A888,bd_lista!$A$3:$E$590,5,FALSE)</f>
        <v>Gobiernos Autonomos Municipales</v>
      </c>
      <c r="W888" s="390" t="str">
        <f>+V888</f>
        <v>Gobiernos Autonomos Municipales</v>
      </c>
      <c r="X888" s="242">
        <f>+VLOOKUP(A888,[3]Sheet1!$A$13:$D$744,4,FALSE)</f>
        <v>0</v>
      </c>
      <c r="Y888" s="242" t="e">
        <f>+VLOOKUP(X888,bd_lista!$A$3:$C$590,3,FALSE)</f>
        <v>#N/A</v>
      </c>
      <c r="Z888" s="301">
        <f>+X888</f>
        <v>0</v>
      </c>
      <c r="AA888" s="302" t="e">
        <f>+Y888</f>
        <v>#N/A</v>
      </c>
    </row>
    <row r="889" spans="1:27" customFormat="1" ht="15" hidden="1" customHeight="1">
      <c r="A889" s="32">
        <v>1706</v>
      </c>
      <c r="B889" s="396"/>
      <c r="C889" s="247" t="str">
        <f>+VLOOKUP(A889,bd_lista!$A$3:$C$590,3,FALSE)</f>
        <v>Gobierno Autónomo Municipal de Warnes</v>
      </c>
      <c r="D889" s="394"/>
      <c r="E889" s="244" t="s">
        <v>1309</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33"/>
        <v>0</v>
      </c>
      <c r="S889" s="262">
        <f ca="1">+R888+R889</f>
        <v>0</v>
      </c>
      <c r="T889" s="245">
        <f ca="1">+S889</f>
        <v>0</v>
      </c>
      <c r="U889" s="244">
        <f t="shared" si="34"/>
        <v>2</v>
      </c>
      <c r="V889" s="343" t="str">
        <f>+VLOOKUP(A889,bd_lista!$A$3:$E$590,5,FALSE)</f>
        <v>Gobiernos Autonomos Municipales</v>
      </c>
      <c r="W889" s="391"/>
      <c r="X889" s="242">
        <f>+VLOOKUP(A889,[3]Sheet1!$A$13:$D$744,4,FALSE)</f>
        <v>0</v>
      </c>
      <c r="Y889" s="242" t="e">
        <f>+VLOOKUP(X889,bd_lista!$A$3:$C$590,3,FALSE)</f>
        <v>#N/A</v>
      </c>
      <c r="Z889" s="299"/>
      <c r="AA889" s="300"/>
    </row>
    <row r="890" spans="1:27" customFormat="1" ht="15" hidden="1" customHeight="1">
      <c r="A890" s="32">
        <v>1707</v>
      </c>
      <c r="B890" s="395">
        <f>+A890</f>
        <v>1707</v>
      </c>
      <c r="C890" s="247" t="str">
        <f>+VLOOKUP(A890,bd_lista!$A$3:$C$590,3,FALSE)</f>
        <v>Gobierno Autónomo Municipal de San Ignacio (San Ignacio de Velasco)</v>
      </c>
      <c r="D890" s="393" t="str">
        <f>+C890</f>
        <v>Gobierno Autónomo Municipal de San Ignacio (San Ignacio de Velasco)</v>
      </c>
      <c r="E890" s="242" t="s">
        <v>1308</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33"/>
        <v>0</v>
      </c>
      <c r="S890" s="250"/>
      <c r="T890" s="243">
        <f ca="1">+T891</f>
        <v>0</v>
      </c>
      <c r="U890" s="242">
        <f t="shared" si="34"/>
        <v>1</v>
      </c>
      <c r="V890" s="343" t="str">
        <f>+VLOOKUP(A890,bd_lista!$A$3:$E$590,5,FALSE)</f>
        <v>Gobiernos Autonomos Municipales</v>
      </c>
      <c r="W890" s="390" t="str">
        <f>+V890</f>
        <v>Gobiernos Autonomos Municipales</v>
      </c>
      <c r="X890" s="242">
        <f>+VLOOKUP(A890,[3]Sheet1!$A$13:$D$744,4,FALSE)</f>
        <v>0</v>
      </c>
      <c r="Y890" s="242" t="e">
        <f>+VLOOKUP(X890,bd_lista!$A$3:$C$590,3,FALSE)</f>
        <v>#N/A</v>
      </c>
      <c r="Z890" s="301">
        <f>+X890</f>
        <v>0</v>
      </c>
      <c r="AA890" s="302" t="e">
        <f>+Y890</f>
        <v>#N/A</v>
      </c>
    </row>
    <row r="891" spans="1:27" customFormat="1" ht="15" hidden="1" customHeight="1">
      <c r="A891" s="32">
        <v>1707</v>
      </c>
      <c r="B891" s="396"/>
      <c r="C891" s="247" t="str">
        <f>+VLOOKUP(A891,bd_lista!$A$3:$C$590,3,FALSE)</f>
        <v>Gobierno Autónomo Municipal de San Ignacio (San Ignacio de Velasco)</v>
      </c>
      <c r="D891" s="394"/>
      <c r="E891" s="244" t="s">
        <v>1309</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33"/>
        <v>0</v>
      </c>
      <c r="S891" s="262">
        <f ca="1">+R890+R891</f>
        <v>0</v>
      </c>
      <c r="T891" s="245">
        <f ca="1">+S891</f>
        <v>0</v>
      </c>
      <c r="U891" s="244">
        <f t="shared" si="34"/>
        <v>2</v>
      </c>
      <c r="V891" s="343" t="str">
        <f>+VLOOKUP(A891,bd_lista!$A$3:$E$590,5,FALSE)</f>
        <v>Gobiernos Autonomos Municipales</v>
      </c>
      <c r="W891" s="391"/>
      <c r="X891" s="242">
        <f>+VLOOKUP(A891,[3]Sheet1!$A$13:$D$744,4,FALSE)</f>
        <v>0</v>
      </c>
      <c r="Y891" s="242" t="e">
        <f>+VLOOKUP(X891,bd_lista!$A$3:$C$590,3,FALSE)</f>
        <v>#N/A</v>
      </c>
      <c r="Z891" s="299"/>
      <c r="AA891" s="300"/>
    </row>
    <row r="892" spans="1:27" customFormat="1" ht="15" hidden="1" customHeight="1">
      <c r="A892" s="32">
        <v>1708</v>
      </c>
      <c r="B892" s="395">
        <f>+A892</f>
        <v>1708</v>
      </c>
      <c r="C892" s="247" t="str">
        <f>+VLOOKUP(A892,bd_lista!$A$3:$C$590,3,FALSE)</f>
        <v>Gobierno Autónomo Municipal de San Miguel (San Miguel de Velasco)</v>
      </c>
      <c r="D892" s="393" t="str">
        <f>+C892</f>
        <v>Gobierno Autónomo Municipal de San Miguel (San Miguel de Velasco)</v>
      </c>
      <c r="E892" s="242" t="s">
        <v>1308</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33"/>
        <v>0</v>
      </c>
      <c r="S892" s="250"/>
      <c r="T892" s="243">
        <f ca="1">+T893</f>
        <v>0</v>
      </c>
      <c r="U892" s="242">
        <f t="shared" si="34"/>
        <v>1</v>
      </c>
      <c r="V892" s="343" t="str">
        <f>+VLOOKUP(A892,bd_lista!$A$3:$E$590,5,FALSE)</f>
        <v>Gobiernos Autonomos Municipales</v>
      </c>
      <c r="W892" s="390" t="str">
        <f>+V892</f>
        <v>Gobiernos Autonomos Municipales</v>
      </c>
      <c r="X892" s="242">
        <f>+VLOOKUP(A892,[3]Sheet1!$A$13:$D$744,4,FALSE)</f>
        <v>0</v>
      </c>
      <c r="Y892" s="242" t="e">
        <f>+VLOOKUP(X892,bd_lista!$A$3:$C$590,3,FALSE)</f>
        <v>#N/A</v>
      </c>
      <c r="Z892" s="301">
        <f>+X892</f>
        <v>0</v>
      </c>
      <c r="AA892" s="302" t="e">
        <f>+Y892</f>
        <v>#N/A</v>
      </c>
    </row>
    <row r="893" spans="1:27" customFormat="1" ht="15" hidden="1" customHeight="1">
      <c r="A893" s="32">
        <v>1708</v>
      </c>
      <c r="B893" s="396"/>
      <c r="C893" s="247" t="str">
        <f>+VLOOKUP(A893,bd_lista!$A$3:$C$590,3,FALSE)</f>
        <v>Gobierno Autónomo Municipal de San Miguel (San Miguel de Velasco)</v>
      </c>
      <c r="D893" s="394"/>
      <c r="E893" s="244" t="s">
        <v>1309</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33"/>
        <v>0</v>
      </c>
      <c r="S893" s="262">
        <f ca="1">+R892+R893</f>
        <v>0</v>
      </c>
      <c r="T893" s="245">
        <f ca="1">+S893</f>
        <v>0</v>
      </c>
      <c r="U893" s="244">
        <f t="shared" si="34"/>
        <v>2</v>
      </c>
      <c r="V893" s="343" t="str">
        <f>+VLOOKUP(A893,bd_lista!$A$3:$E$590,5,FALSE)</f>
        <v>Gobiernos Autonomos Municipales</v>
      </c>
      <c r="W893" s="391"/>
      <c r="X893" s="242">
        <f>+VLOOKUP(A893,[3]Sheet1!$A$13:$D$744,4,FALSE)</f>
        <v>0</v>
      </c>
      <c r="Y893" s="242" t="e">
        <f>+VLOOKUP(X893,bd_lista!$A$3:$C$590,3,FALSE)</f>
        <v>#N/A</v>
      </c>
      <c r="Z893" s="299"/>
      <c r="AA893" s="300"/>
    </row>
    <row r="894" spans="1:27" customFormat="1" ht="15" hidden="1" customHeight="1">
      <c r="A894" s="32">
        <v>1709</v>
      </c>
      <c r="B894" s="395">
        <f>+A894</f>
        <v>1709</v>
      </c>
      <c r="C894" s="247" t="str">
        <f>+VLOOKUP(A894,bd_lista!$A$3:$C$590,3,FALSE)</f>
        <v>Gobierno Autónomo Municipal de San Rafael</v>
      </c>
      <c r="D894" s="393" t="str">
        <f>+C894</f>
        <v>Gobierno Autónomo Municipal de San Rafael</v>
      </c>
      <c r="E894" s="242" t="s">
        <v>1308</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33"/>
        <v>0</v>
      </c>
      <c r="S894" s="250"/>
      <c r="T894" s="243">
        <f ca="1">+T895</f>
        <v>0</v>
      </c>
      <c r="U894" s="242">
        <f t="shared" si="34"/>
        <v>1</v>
      </c>
      <c r="V894" s="343" t="str">
        <f>+VLOOKUP(A894,bd_lista!$A$3:$E$590,5,FALSE)</f>
        <v>Gobiernos Autonomos Municipales</v>
      </c>
      <c r="W894" s="390" t="str">
        <f>+V894</f>
        <v>Gobiernos Autonomos Municipales</v>
      </c>
      <c r="X894" s="242">
        <f>+VLOOKUP(A894,[3]Sheet1!$A$13:$D$744,4,FALSE)</f>
        <v>0</v>
      </c>
      <c r="Y894" s="242" t="e">
        <f>+VLOOKUP(X894,bd_lista!$A$3:$C$590,3,FALSE)</f>
        <v>#N/A</v>
      </c>
      <c r="Z894" s="301">
        <f>+X894</f>
        <v>0</v>
      </c>
      <c r="AA894" s="302" t="e">
        <f>+Y894</f>
        <v>#N/A</v>
      </c>
    </row>
    <row r="895" spans="1:27" customFormat="1" ht="15" hidden="1" customHeight="1">
      <c r="A895" s="32">
        <v>1709</v>
      </c>
      <c r="B895" s="396"/>
      <c r="C895" s="247" t="str">
        <f>+VLOOKUP(A895,bd_lista!$A$3:$C$590,3,FALSE)</f>
        <v>Gobierno Autónomo Municipal de San Rafael</v>
      </c>
      <c r="D895" s="394"/>
      <c r="E895" s="244" t="s">
        <v>1309</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33"/>
        <v>0</v>
      </c>
      <c r="S895" s="262">
        <f ca="1">+R894+R895</f>
        <v>0</v>
      </c>
      <c r="T895" s="245">
        <f ca="1">+S895</f>
        <v>0</v>
      </c>
      <c r="U895" s="244">
        <f t="shared" si="34"/>
        <v>2</v>
      </c>
      <c r="V895" s="343" t="str">
        <f>+VLOOKUP(A895,bd_lista!$A$3:$E$590,5,FALSE)</f>
        <v>Gobiernos Autonomos Municipales</v>
      </c>
      <c r="W895" s="391"/>
      <c r="X895" s="242">
        <f>+VLOOKUP(A895,[3]Sheet1!$A$13:$D$744,4,FALSE)</f>
        <v>0</v>
      </c>
      <c r="Y895" s="242" t="e">
        <f>+VLOOKUP(X895,bd_lista!$A$3:$C$590,3,FALSE)</f>
        <v>#N/A</v>
      </c>
      <c r="Z895" s="299"/>
      <c r="AA895" s="300"/>
    </row>
    <row r="896" spans="1:27" customFormat="1" ht="15" hidden="1" customHeight="1">
      <c r="A896" s="32">
        <v>1710</v>
      </c>
      <c r="B896" s="395">
        <f>+A896</f>
        <v>1710</v>
      </c>
      <c r="C896" s="247" t="str">
        <f>+VLOOKUP(A896,bd_lista!$A$3:$C$590,3,FALSE)</f>
        <v>Gobierno Autónomo Municipal de Buena Vista</v>
      </c>
      <c r="D896" s="393" t="str">
        <f>+C896</f>
        <v>Gobierno Autónomo Municipal de Buena Vista</v>
      </c>
      <c r="E896" s="242" t="s">
        <v>1308</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33"/>
        <v>0</v>
      </c>
      <c r="S896" s="250"/>
      <c r="T896" s="243">
        <f ca="1">+T897</f>
        <v>0</v>
      </c>
      <c r="U896" s="242">
        <f t="shared" si="34"/>
        <v>1</v>
      </c>
      <c r="V896" s="343" t="str">
        <f>+VLOOKUP(A896,bd_lista!$A$3:$E$590,5,FALSE)</f>
        <v>Gobiernos Autonomos Municipales</v>
      </c>
      <c r="W896" s="390" t="str">
        <f>+V896</f>
        <v>Gobiernos Autonomos Municipales</v>
      </c>
      <c r="X896" s="242">
        <f>+VLOOKUP(A896,[3]Sheet1!$A$13:$D$744,4,FALSE)</f>
        <v>0</v>
      </c>
      <c r="Y896" s="242" t="e">
        <f>+VLOOKUP(X896,bd_lista!$A$3:$C$590,3,FALSE)</f>
        <v>#N/A</v>
      </c>
      <c r="Z896" s="301">
        <f>+X896</f>
        <v>0</v>
      </c>
      <c r="AA896" s="302" t="e">
        <f>+Y896</f>
        <v>#N/A</v>
      </c>
    </row>
    <row r="897" spans="1:27" customFormat="1" ht="15" hidden="1" customHeight="1">
      <c r="A897" s="32">
        <v>1710</v>
      </c>
      <c r="B897" s="396"/>
      <c r="C897" s="247" t="str">
        <f>+VLOOKUP(A897,bd_lista!$A$3:$C$590,3,FALSE)</f>
        <v>Gobierno Autónomo Municipal de Buena Vista</v>
      </c>
      <c r="D897" s="394"/>
      <c r="E897" s="244" t="s">
        <v>1309</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33"/>
        <v>0</v>
      </c>
      <c r="S897" s="262">
        <f ca="1">+R896+R897</f>
        <v>0</v>
      </c>
      <c r="T897" s="245">
        <f ca="1">+S897</f>
        <v>0</v>
      </c>
      <c r="U897" s="244">
        <f t="shared" si="34"/>
        <v>2</v>
      </c>
      <c r="V897" s="343" t="str">
        <f>+VLOOKUP(A897,bd_lista!$A$3:$E$590,5,FALSE)</f>
        <v>Gobiernos Autonomos Municipales</v>
      </c>
      <c r="W897" s="391"/>
      <c r="X897" s="242">
        <f>+VLOOKUP(A897,[3]Sheet1!$A$13:$D$744,4,FALSE)</f>
        <v>0</v>
      </c>
      <c r="Y897" s="242" t="e">
        <f>+VLOOKUP(X897,bd_lista!$A$3:$C$590,3,FALSE)</f>
        <v>#N/A</v>
      </c>
      <c r="Z897" s="299"/>
      <c r="AA897" s="300"/>
    </row>
    <row r="898" spans="1:27" customFormat="1" ht="15" hidden="1" customHeight="1">
      <c r="A898" s="32">
        <v>1711</v>
      </c>
      <c r="B898" s="395">
        <f>+A898</f>
        <v>1711</v>
      </c>
      <c r="C898" s="247" t="str">
        <f>+VLOOKUP(A898,bd_lista!$A$3:$C$590,3,FALSE)</f>
        <v>Gobierno Autónomo Municipal de San Carlos</v>
      </c>
      <c r="D898" s="393" t="str">
        <f>+C898</f>
        <v>Gobierno Autónomo Municipal de San Carlos</v>
      </c>
      <c r="E898" s="242" t="s">
        <v>1308</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33"/>
        <v>0</v>
      </c>
      <c r="S898" s="250"/>
      <c r="T898" s="243">
        <f ca="1">+T899</f>
        <v>0</v>
      </c>
      <c r="U898" s="242">
        <f t="shared" si="34"/>
        <v>1</v>
      </c>
      <c r="V898" s="343" t="str">
        <f>+VLOOKUP(A898,bd_lista!$A$3:$E$590,5,FALSE)</f>
        <v>Gobiernos Autonomos Municipales</v>
      </c>
      <c r="W898" s="390" t="str">
        <f>+V898</f>
        <v>Gobiernos Autonomos Municipales</v>
      </c>
      <c r="X898" s="242">
        <f>+VLOOKUP(A898,[3]Sheet1!$A$13:$D$744,4,FALSE)</f>
        <v>0</v>
      </c>
      <c r="Y898" s="242" t="e">
        <f>+VLOOKUP(X898,bd_lista!$A$3:$C$590,3,FALSE)</f>
        <v>#N/A</v>
      </c>
      <c r="Z898" s="301">
        <f>+X898</f>
        <v>0</v>
      </c>
      <c r="AA898" s="302" t="e">
        <f>+Y898</f>
        <v>#N/A</v>
      </c>
    </row>
    <row r="899" spans="1:27" customFormat="1" ht="15" hidden="1" customHeight="1">
      <c r="A899" s="32">
        <v>1711</v>
      </c>
      <c r="B899" s="396"/>
      <c r="C899" s="247" t="str">
        <f>+VLOOKUP(A899,bd_lista!$A$3:$C$590,3,FALSE)</f>
        <v>Gobierno Autónomo Municipal de San Carlos</v>
      </c>
      <c r="D899" s="394"/>
      <c r="E899" s="244" t="s">
        <v>1309</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33"/>
        <v>0</v>
      </c>
      <c r="S899" s="262">
        <f ca="1">+R898+R899</f>
        <v>0</v>
      </c>
      <c r="T899" s="245">
        <f ca="1">+S899</f>
        <v>0</v>
      </c>
      <c r="U899" s="244">
        <f t="shared" si="34"/>
        <v>2</v>
      </c>
      <c r="V899" s="343" t="str">
        <f>+VLOOKUP(A899,bd_lista!$A$3:$E$590,5,FALSE)</f>
        <v>Gobiernos Autonomos Municipales</v>
      </c>
      <c r="W899" s="391"/>
      <c r="X899" s="242">
        <f>+VLOOKUP(A899,[3]Sheet1!$A$13:$D$744,4,FALSE)</f>
        <v>0</v>
      </c>
      <c r="Y899" s="242" t="e">
        <f>+VLOOKUP(X899,bd_lista!$A$3:$C$590,3,FALSE)</f>
        <v>#N/A</v>
      </c>
      <c r="Z899" s="299"/>
      <c r="AA899" s="300"/>
    </row>
    <row r="900" spans="1:27" customFormat="1" ht="15" hidden="1" customHeight="1">
      <c r="A900" s="32">
        <v>1712</v>
      </c>
      <c r="B900" s="395">
        <f>+A900</f>
        <v>1712</v>
      </c>
      <c r="C900" s="247" t="str">
        <f>+VLOOKUP(A900,bd_lista!$A$3:$C$590,3,FALSE)</f>
        <v>Gobierno Autónomo Municipal de Yapacaní</v>
      </c>
      <c r="D900" s="393" t="str">
        <f>+C900</f>
        <v>Gobierno Autónomo Municipal de Yapacaní</v>
      </c>
      <c r="E900" s="242" t="s">
        <v>1308</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33"/>
        <v>0</v>
      </c>
      <c r="S900" s="250"/>
      <c r="T900" s="243">
        <f ca="1">+T901</f>
        <v>0</v>
      </c>
      <c r="U900" s="242">
        <f t="shared" si="34"/>
        <v>1</v>
      </c>
      <c r="V900" s="343" t="str">
        <f>+VLOOKUP(A900,bd_lista!$A$3:$E$590,5,FALSE)</f>
        <v>Gobiernos Autonomos Municipales</v>
      </c>
      <c r="W900" s="390" t="str">
        <f>+V900</f>
        <v>Gobiernos Autonomos Municipales</v>
      </c>
      <c r="X900" s="242">
        <f>+VLOOKUP(A900,[3]Sheet1!$A$13:$D$744,4,FALSE)</f>
        <v>0</v>
      </c>
      <c r="Y900" s="242" t="e">
        <f>+VLOOKUP(X900,bd_lista!$A$3:$C$590,3,FALSE)</f>
        <v>#N/A</v>
      </c>
      <c r="Z900" s="301">
        <f>+X900</f>
        <v>0</v>
      </c>
      <c r="AA900" s="302" t="e">
        <f>+Y900</f>
        <v>#N/A</v>
      </c>
    </row>
    <row r="901" spans="1:27" customFormat="1" ht="15" hidden="1" customHeight="1">
      <c r="A901" s="32">
        <v>1712</v>
      </c>
      <c r="B901" s="396"/>
      <c r="C901" s="247" t="str">
        <f>+VLOOKUP(A901,bd_lista!$A$3:$C$590,3,FALSE)</f>
        <v>Gobierno Autónomo Municipal de Yapacaní</v>
      </c>
      <c r="D901" s="394"/>
      <c r="E901" s="244" t="s">
        <v>1309</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33"/>
        <v>0</v>
      </c>
      <c r="S901" s="262">
        <f ca="1">+R900+R901</f>
        <v>0</v>
      </c>
      <c r="T901" s="245">
        <f ca="1">+S901</f>
        <v>0</v>
      </c>
      <c r="U901" s="244">
        <f t="shared" si="34"/>
        <v>2</v>
      </c>
      <c r="V901" s="343" t="str">
        <f>+VLOOKUP(A901,bd_lista!$A$3:$E$590,5,FALSE)</f>
        <v>Gobiernos Autonomos Municipales</v>
      </c>
      <c r="W901" s="391"/>
      <c r="X901" s="242">
        <f>+VLOOKUP(A901,[3]Sheet1!$A$13:$D$744,4,FALSE)</f>
        <v>0</v>
      </c>
      <c r="Y901" s="242" t="e">
        <f>+VLOOKUP(X901,bd_lista!$A$3:$C$590,3,FALSE)</f>
        <v>#N/A</v>
      </c>
      <c r="Z901" s="299"/>
      <c r="AA901" s="300"/>
    </row>
    <row r="902" spans="1:27" customFormat="1" ht="15" hidden="1" customHeight="1">
      <c r="A902" s="32">
        <v>1713</v>
      </c>
      <c r="B902" s="395">
        <f>+A902</f>
        <v>1713</v>
      </c>
      <c r="C902" s="247" t="str">
        <f>+VLOOKUP(A902,bd_lista!$A$3:$C$590,3,FALSE)</f>
        <v>Gobierno Autónomo Municipal de San José</v>
      </c>
      <c r="D902" s="393" t="str">
        <f>+C902</f>
        <v>Gobierno Autónomo Municipal de San José</v>
      </c>
      <c r="E902" s="242" t="s">
        <v>1308</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ca="1" si="33"/>
        <v>0</v>
      </c>
      <c r="S902" s="250"/>
      <c r="T902" s="243">
        <f ca="1">+T903</f>
        <v>0</v>
      </c>
      <c r="U902" s="242">
        <f t="shared" si="34"/>
        <v>1</v>
      </c>
      <c r="V902" s="343" t="str">
        <f>+VLOOKUP(A902,bd_lista!$A$3:$E$590,5,FALSE)</f>
        <v>Gobiernos Autonomos Municipales</v>
      </c>
      <c r="W902" s="390" t="str">
        <f>+V902</f>
        <v>Gobiernos Autonomos Municipales</v>
      </c>
      <c r="X902" s="242">
        <f>+VLOOKUP(A902,[3]Sheet1!$A$13:$D$744,4,FALSE)</f>
        <v>0</v>
      </c>
      <c r="Y902" s="242" t="e">
        <f>+VLOOKUP(X902,bd_lista!$A$3:$C$590,3,FALSE)</f>
        <v>#N/A</v>
      </c>
      <c r="Z902" s="301">
        <f>+X902</f>
        <v>0</v>
      </c>
      <c r="AA902" s="302" t="e">
        <f>+Y902</f>
        <v>#N/A</v>
      </c>
    </row>
    <row r="903" spans="1:27" customFormat="1" ht="15" hidden="1" customHeight="1">
      <c r="A903" s="32">
        <v>1713</v>
      </c>
      <c r="B903" s="396"/>
      <c r="C903" s="247" t="str">
        <f>+VLOOKUP(A903,bd_lista!$A$3:$C$590,3,FALSE)</f>
        <v>Gobierno Autónomo Municipal de San José</v>
      </c>
      <c r="D903" s="394"/>
      <c r="E903" s="244" t="s">
        <v>1309</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3"/>
        <v>0</v>
      </c>
      <c r="S903" s="262">
        <f ca="1">+R902+R903</f>
        <v>0</v>
      </c>
      <c r="T903" s="245">
        <f ca="1">+S903</f>
        <v>0</v>
      </c>
      <c r="U903" s="244">
        <f t="shared" si="34"/>
        <v>2</v>
      </c>
      <c r="V903" s="343" t="str">
        <f>+VLOOKUP(A903,bd_lista!$A$3:$E$590,5,FALSE)</f>
        <v>Gobiernos Autonomos Municipales</v>
      </c>
      <c r="W903" s="391"/>
      <c r="X903" s="242">
        <f>+VLOOKUP(A903,[3]Sheet1!$A$13:$D$744,4,FALSE)</f>
        <v>0</v>
      </c>
      <c r="Y903" s="242" t="e">
        <f>+VLOOKUP(X903,bd_lista!$A$3:$C$590,3,FALSE)</f>
        <v>#N/A</v>
      </c>
      <c r="Z903" s="299"/>
      <c r="AA903" s="300"/>
    </row>
    <row r="904" spans="1:27" customFormat="1" ht="15" hidden="1" customHeight="1">
      <c r="A904" s="32">
        <v>1714</v>
      </c>
      <c r="B904" s="395">
        <f>+A904</f>
        <v>1714</v>
      </c>
      <c r="C904" s="247" t="str">
        <f>+VLOOKUP(A904,bd_lista!$A$3:$C$590,3,FALSE)</f>
        <v>Gobierno Autónomo Municipal de Pailón</v>
      </c>
      <c r="D904" s="393" t="str">
        <f>+C904</f>
        <v>Gobierno Autónomo Municipal de Pailón</v>
      </c>
      <c r="E904" s="242" t="s">
        <v>1308</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3"/>
        <v>0</v>
      </c>
      <c r="S904" s="250"/>
      <c r="T904" s="243">
        <f ca="1">+T905</f>
        <v>0</v>
      </c>
      <c r="U904" s="242">
        <f t="shared" si="34"/>
        <v>1</v>
      </c>
      <c r="V904" s="343" t="str">
        <f>+VLOOKUP(A904,bd_lista!$A$3:$E$590,5,FALSE)</f>
        <v>Gobiernos Autonomos Municipales</v>
      </c>
      <c r="W904" s="390" t="str">
        <f>+V904</f>
        <v>Gobiernos Autonomos Municipales</v>
      </c>
      <c r="X904" s="242">
        <f>+VLOOKUP(A904,[3]Sheet1!$A$13:$D$744,4,FALSE)</f>
        <v>0</v>
      </c>
      <c r="Y904" s="242" t="e">
        <f>+VLOOKUP(X904,bd_lista!$A$3:$C$590,3,FALSE)</f>
        <v>#N/A</v>
      </c>
      <c r="Z904" s="301">
        <f>+X904</f>
        <v>0</v>
      </c>
      <c r="AA904" s="302" t="e">
        <f>+Y904</f>
        <v>#N/A</v>
      </c>
    </row>
    <row r="905" spans="1:27" customFormat="1" ht="15" hidden="1" customHeight="1">
      <c r="A905" s="32">
        <v>1714</v>
      </c>
      <c r="B905" s="396"/>
      <c r="C905" s="247" t="str">
        <f>+VLOOKUP(A905,bd_lista!$A$3:$C$590,3,FALSE)</f>
        <v>Gobierno Autónomo Municipal de Pailón</v>
      </c>
      <c r="D905" s="394"/>
      <c r="E905" s="244" t="s">
        <v>1309</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3"/>
        <v>0</v>
      </c>
      <c r="S905" s="262">
        <f ca="1">+R904+R905</f>
        <v>0</v>
      </c>
      <c r="T905" s="245">
        <f ca="1">+S905</f>
        <v>0</v>
      </c>
      <c r="U905" s="244">
        <f t="shared" si="34"/>
        <v>2</v>
      </c>
      <c r="V905" s="343" t="str">
        <f>+VLOOKUP(A905,bd_lista!$A$3:$E$590,5,FALSE)</f>
        <v>Gobiernos Autonomos Municipales</v>
      </c>
      <c r="W905" s="391"/>
      <c r="X905" s="242">
        <f>+VLOOKUP(A905,[3]Sheet1!$A$13:$D$744,4,FALSE)</f>
        <v>0</v>
      </c>
      <c r="Y905" s="242" t="e">
        <f>+VLOOKUP(X905,bd_lista!$A$3:$C$590,3,FALSE)</f>
        <v>#N/A</v>
      </c>
      <c r="Z905" s="299"/>
      <c r="AA905" s="300"/>
    </row>
    <row r="906" spans="1:27" customFormat="1" ht="15" hidden="1" customHeight="1">
      <c r="A906" s="32">
        <v>1715</v>
      </c>
      <c r="B906" s="395">
        <f>+A906</f>
        <v>1715</v>
      </c>
      <c r="C906" s="247" t="str">
        <f>+VLOOKUP(A906,bd_lista!$A$3:$C$590,3,FALSE)</f>
        <v>Gobierno Autónomo Municipal de Roboré</v>
      </c>
      <c r="D906" s="393" t="str">
        <f>+C906</f>
        <v>Gobierno Autónomo Municipal de Roboré</v>
      </c>
      <c r="E906" s="242" t="s">
        <v>1308</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3"/>
        <v>0</v>
      </c>
      <c r="S906" s="250"/>
      <c r="T906" s="243">
        <f ca="1">+T907</f>
        <v>0</v>
      </c>
      <c r="U906" s="242">
        <f t="shared" si="34"/>
        <v>1</v>
      </c>
      <c r="V906" s="343" t="str">
        <f>+VLOOKUP(A906,bd_lista!$A$3:$E$590,5,FALSE)</f>
        <v>Gobiernos Autonomos Municipales</v>
      </c>
      <c r="W906" s="390" t="str">
        <f>+V906</f>
        <v>Gobiernos Autonomos Municipales</v>
      </c>
      <c r="X906" s="242">
        <f>+VLOOKUP(A906,[3]Sheet1!$A$13:$D$744,4,FALSE)</f>
        <v>0</v>
      </c>
      <c r="Y906" s="242" t="e">
        <f>+VLOOKUP(X906,bd_lista!$A$3:$C$590,3,FALSE)</f>
        <v>#N/A</v>
      </c>
      <c r="Z906" s="301">
        <f>+X906</f>
        <v>0</v>
      </c>
      <c r="AA906" s="302" t="e">
        <f>+Y906</f>
        <v>#N/A</v>
      </c>
    </row>
    <row r="907" spans="1:27" customFormat="1" ht="15" hidden="1" customHeight="1">
      <c r="A907" s="32">
        <v>1715</v>
      </c>
      <c r="B907" s="396"/>
      <c r="C907" s="247" t="str">
        <f>+VLOOKUP(A907,bd_lista!$A$3:$C$590,3,FALSE)</f>
        <v>Gobierno Autónomo Municipal de Roboré</v>
      </c>
      <c r="D907" s="394"/>
      <c r="E907" s="244" t="s">
        <v>1309</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3"/>
        <v>0</v>
      </c>
      <c r="S907" s="262">
        <f ca="1">+R906+R907</f>
        <v>0</v>
      </c>
      <c r="T907" s="245">
        <f ca="1">+S907</f>
        <v>0</v>
      </c>
      <c r="U907" s="244">
        <f t="shared" si="34"/>
        <v>2</v>
      </c>
      <c r="V907" s="343" t="str">
        <f>+VLOOKUP(A907,bd_lista!$A$3:$E$590,5,FALSE)</f>
        <v>Gobiernos Autonomos Municipales</v>
      </c>
      <c r="W907" s="391"/>
      <c r="X907" s="242">
        <f>+VLOOKUP(A907,[3]Sheet1!$A$13:$D$744,4,FALSE)</f>
        <v>0</v>
      </c>
      <c r="Y907" s="242" t="e">
        <f>+VLOOKUP(X907,bd_lista!$A$3:$C$590,3,FALSE)</f>
        <v>#N/A</v>
      </c>
      <c r="Z907" s="299"/>
      <c r="AA907" s="300"/>
    </row>
    <row r="908" spans="1:27" customFormat="1" ht="15" hidden="1" customHeight="1">
      <c r="A908" s="32">
        <v>1716</v>
      </c>
      <c r="B908" s="395">
        <f>+A908</f>
        <v>1716</v>
      </c>
      <c r="C908" s="247" t="str">
        <f>+VLOOKUP(A908,bd_lista!$A$3:$C$590,3,FALSE)</f>
        <v>Gobierno Autónomo Municipal de Portachuelo</v>
      </c>
      <c r="D908" s="393" t="str">
        <f>+C908</f>
        <v>Gobierno Autónomo Municipal de Portachuelo</v>
      </c>
      <c r="E908" s="242" t="s">
        <v>1308</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3"/>
        <v>0</v>
      </c>
      <c r="S908" s="250"/>
      <c r="T908" s="243">
        <f ca="1">+T909</f>
        <v>0</v>
      </c>
      <c r="U908" s="242">
        <f t="shared" si="34"/>
        <v>1</v>
      </c>
      <c r="V908" s="343" t="str">
        <f>+VLOOKUP(A908,bd_lista!$A$3:$E$590,5,FALSE)</f>
        <v>Gobiernos Autonomos Municipales</v>
      </c>
      <c r="W908" s="390" t="str">
        <f>+V908</f>
        <v>Gobiernos Autonomos Municipales</v>
      </c>
      <c r="X908" s="242">
        <f>+VLOOKUP(A908,[3]Sheet1!$A$13:$D$744,4,FALSE)</f>
        <v>0</v>
      </c>
      <c r="Y908" s="242" t="e">
        <f>+VLOOKUP(X908,bd_lista!$A$3:$C$590,3,FALSE)</f>
        <v>#N/A</v>
      </c>
      <c r="Z908" s="301">
        <f>+X908</f>
        <v>0</v>
      </c>
      <c r="AA908" s="302" t="e">
        <f>+Y908</f>
        <v>#N/A</v>
      </c>
    </row>
    <row r="909" spans="1:27" customFormat="1" ht="15" hidden="1" customHeight="1">
      <c r="A909" s="32">
        <v>1716</v>
      </c>
      <c r="B909" s="396"/>
      <c r="C909" s="247" t="str">
        <f>+VLOOKUP(A909,bd_lista!$A$3:$C$590,3,FALSE)</f>
        <v>Gobierno Autónomo Municipal de Portachuelo</v>
      </c>
      <c r="D909" s="394"/>
      <c r="E909" s="244" t="s">
        <v>1309</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3"/>
        <v>0</v>
      </c>
      <c r="S909" s="262">
        <f ca="1">+R908+R909</f>
        <v>0</v>
      </c>
      <c r="T909" s="245">
        <f ca="1">+S909</f>
        <v>0</v>
      </c>
      <c r="U909" s="244">
        <f t="shared" si="34"/>
        <v>2</v>
      </c>
      <c r="V909" s="343" t="str">
        <f>+VLOOKUP(A909,bd_lista!$A$3:$E$590,5,FALSE)</f>
        <v>Gobiernos Autonomos Municipales</v>
      </c>
      <c r="W909" s="391"/>
      <c r="X909" s="242">
        <f>+VLOOKUP(A909,[3]Sheet1!$A$13:$D$744,4,FALSE)</f>
        <v>0</v>
      </c>
      <c r="Y909" s="242" t="e">
        <f>+VLOOKUP(X909,bd_lista!$A$3:$C$590,3,FALSE)</f>
        <v>#N/A</v>
      </c>
      <c r="Z909" s="299"/>
      <c r="AA909" s="300"/>
    </row>
    <row r="910" spans="1:27" customFormat="1" ht="15" hidden="1" customHeight="1">
      <c r="A910" s="32">
        <v>1717</v>
      </c>
      <c r="B910" s="395">
        <f>+A910</f>
        <v>1717</v>
      </c>
      <c r="C910" s="247" t="str">
        <f>+VLOOKUP(A910,bd_lista!$A$3:$C$590,3,FALSE)</f>
        <v>Gobierno Autónomo Municipal de Santa Rosa del Sara</v>
      </c>
      <c r="D910" s="393" t="str">
        <f>+C910</f>
        <v>Gobierno Autónomo Municipal de Santa Rosa del Sara</v>
      </c>
      <c r="E910" s="242" t="s">
        <v>1308</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3"/>
        <v>0</v>
      </c>
      <c r="S910" s="250"/>
      <c r="T910" s="243">
        <f ca="1">+T911</f>
        <v>0</v>
      </c>
      <c r="U910" s="242">
        <f t="shared" si="34"/>
        <v>1</v>
      </c>
      <c r="V910" s="343" t="str">
        <f>+VLOOKUP(A910,bd_lista!$A$3:$E$590,5,FALSE)</f>
        <v>Gobiernos Autonomos Municipales</v>
      </c>
      <c r="W910" s="390" t="str">
        <f>+V910</f>
        <v>Gobiernos Autonomos Municipales</v>
      </c>
      <c r="X910" s="242">
        <f>+VLOOKUP(A910,[3]Sheet1!$A$13:$D$744,4,FALSE)</f>
        <v>0</v>
      </c>
      <c r="Y910" s="242" t="e">
        <f>+VLOOKUP(X910,bd_lista!$A$3:$C$590,3,FALSE)</f>
        <v>#N/A</v>
      </c>
      <c r="Z910" s="301">
        <f>+X910</f>
        <v>0</v>
      </c>
      <c r="AA910" s="302" t="e">
        <f>+Y910</f>
        <v>#N/A</v>
      </c>
    </row>
    <row r="911" spans="1:27" customFormat="1" ht="15" hidden="1" customHeight="1">
      <c r="A911" s="32">
        <v>1717</v>
      </c>
      <c r="B911" s="396"/>
      <c r="C911" s="247" t="str">
        <f>+VLOOKUP(A911,bd_lista!$A$3:$C$590,3,FALSE)</f>
        <v>Gobierno Autónomo Municipal de Santa Rosa del Sara</v>
      </c>
      <c r="D911" s="394"/>
      <c r="E911" s="244" t="s">
        <v>1309</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3"/>
        <v>0</v>
      </c>
      <c r="S911" s="262">
        <f ca="1">+R910+R911</f>
        <v>0</v>
      </c>
      <c r="T911" s="245">
        <f ca="1">+S911</f>
        <v>0</v>
      </c>
      <c r="U911" s="244">
        <f t="shared" si="34"/>
        <v>2</v>
      </c>
      <c r="V911" s="343" t="str">
        <f>+VLOOKUP(A911,bd_lista!$A$3:$E$590,5,FALSE)</f>
        <v>Gobiernos Autonomos Municipales</v>
      </c>
      <c r="W911" s="391"/>
      <c r="X911" s="242">
        <f>+VLOOKUP(A911,[3]Sheet1!$A$13:$D$744,4,FALSE)</f>
        <v>0</v>
      </c>
      <c r="Y911" s="242" t="e">
        <f>+VLOOKUP(X911,bd_lista!$A$3:$C$590,3,FALSE)</f>
        <v>#N/A</v>
      </c>
      <c r="Z911" s="299"/>
      <c r="AA911" s="300"/>
    </row>
    <row r="912" spans="1:27" customFormat="1" ht="15" hidden="1" customHeight="1">
      <c r="A912" s="32">
        <v>1718</v>
      </c>
      <c r="B912" s="395">
        <f>+A912</f>
        <v>1718</v>
      </c>
      <c r="C912" s="247" t="str">
        <f>+VLOOKUP(A912,bd_lista!$A$3:$C$590,3,FALSE)</f>
        <v>Gobierno Autónomo Municipal de Lagunillas</v>
      </c>
      <c r="D912" s="393" t="str">
        <f>+C912</f>
        <v>Gobierno Autónomo Municipal de Lagunillas</v>
      </c>
      <c r="E912" s="242" t="s">
        <v>1308</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3"/>
        <v>0</v>
      </c>
      <c r="S912" s="250"/>
      <c r="T912" s="243">
        <f ca="1">+T913</f>
        <v>0</v>
      </c>
      <c r="U912" s="242">
        <f t="shared" si="34"/>
        <v>1</v>
      </c>
      <c r="V912" s="343" t="str">
        <f>+VLOOKUP(A912,bd_lista!$A$3:$E$590,5,FALSE)</f>
        <v>Gobiernos Autonomos Municipales</v>
      </c>
      <c r="W912" s="390" t="str">
        <f>+V912</f>
        <v>Gobiernos Autonomos Municipales</v>
      </c>
      <c r="X912" s="242">
        <f>+VLOOKUP(A912,[3]Sheet1!$A$13:$D$744,4,FALSE)</f>
        <v>0</v>
      </c>
      <c r="Y912" s="242" t="e">
        <f>+VLOOKUP(X912,bd_lista!$A$3:$C$590,3,FALSE)</f>
        <v>#N/A</v>
      </c>
      <c r="Z912" s="301">
        <f>+X912</f>
        <v>0</v>
      </c>
      <c r="AA912" s="302" t="e">
        <f>+Y912</f>
        <v>#N/A</v>
      </c>
    </row>
    <row r="913" spans="1:27" customFormat="1" ht="15" hidden="1" customHeight="1">
      <c r="A913" s="32">
        <v>1718</v>
      </c>
      <c r="B913" s="396"/>
      <c r="C913" s="247" t="str">
        <f>+VLOOKUP(A913,bd_lista!$A$3:$C$590,3,FALSE)</f>
        <v>Gobierno Autónomo Municipal de Lagunillas</v>
      </c>
      <c r="D913" s="394"/>
      <c r="E913" s="244" t="s">
        <v>1309</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3"/>
        <v>0</v>
      </c>
      <c r="S913" s="262">
        <f ca="1">+R912+R913</f>
        <v>0</v>
      </c>
      <c r="T913" s="245">
        <f ca="1">+S913</f>
        <v>0</v>
      </c>
      <c r="U913" s="244">
        <f t="shared" si="34"/>
        <v>2</v>
      </c>
      <c r="V913" s="343" t="str">
        <f>+VLOOKUP(A913,bd_lista!$A$3:$E$590,5,FALSE)</f>
        <v>Gobiernos Autonomos Municipales</v>
      </c>
      <c r="W913" s="391"/>
      <c r="X913" s="242">
        <f>+VLOOKUP(A913,[3]Sheet1!$A$13:$D$744,4,FALSE)</f>
        <v>0</v>
      </c>
      <c r="Y913" s="242" t="e">
        <f>+VLOOKUP(X913,bd_lista!$A$3:$C$590,3,FALSE)</f>
        <v>#N/A</v>
      </c>
      <c r="Z913" s="299"/>
      <c r="AA913" s="300"/>
    </row>
    <row r="914" spans="1:27" customFormat="1" ht="15" hidden="1" customHeight="1">
      <c r="A914" s="32">
        <v>1720</v>
      </c>
      <c r="B914" s="395">
        <f>+A914</f>
        <v>1720</v>
      </c>
      <c r="C914" s="247" t="str">
        <f>+VLOOKUP(A914,bd_lista!$A$3:$C$590,3,FALSE)</f>
        <v>Gobierno Autónomo Municipal de Cabezas</v>
      </c>
      <c r="D914" s="393" t="str">
        <f>+C914</f>
        <v>Gobierno Autónomo Municipal de Cabezas</v>
      </c>
      <c r="E914" s="242" t="s">
        <v>1308</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3"/>
        <v>0</v>
      </c>
      <c r="S914" s="250"/>
      <c r="T914" s="243">
        <f ca="1">+T915</f>
        <v>0</v>
      </c>
      <c r="U914" s="242">
        <f t="shared" si="34"/>
        <v>1</v>
      </c>
      <c r="V914" s="343" t="str">
        <f>+VLOOKUP(A914,bd_lista!$A$3:$E$590,5,FALSE)</f>
        <v>Gobiernos Autonomos Municipales</v>
      </c>
      <c r="W914" s="390" t="str">
        <f>+V914</f>
        <v>Gobiernos Autonomos Municipales</v>
      </c>
      <c r="X914" s="242">
        <f>+VLOOKUP(A914,[3]Sheet1!$A$13:$D$744,4,FALSE)</f>
        <v>0</v>
      </c>
      <c r="Y914" s="242" t="e">
        <f>+VLOOKUP(X914,bd_lista!$A$3:$C$590,3,FALSE)</f>
        <v>#N/A</v>
      </c>
      <c r="Z914" s="301">
        <f>+X914</f>
        <v>0</v>
      </c>
      <c r="AA914" s="302" t="e">
        <f>+Y914</f>
        <v>#N/A</v>
      </c>
    </row>
    <row r="915" spans="1:27" customFormat="1" ht="15" hidden="1" customHeight="1">
      <c r="A915" s="32">
        <v>1720</v>
      </c>
      <c r="B915" s="396"/>
      <c r="C915" s="247" t="str">
        <f>+VLOOKUP(A915,bd_lista!$A$3:$C$590,3,FALSE)</f>
        <v>Gobierno Autónomo Municipal de Cabezas</v>
      </c>
      <c r="D915" s="394"/>
      <c r="E915" s="244" t="s">
        <v>1309</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3"/>
        <v>0</v>
      </c>
      <c r="S915" s="262">
        <f ca="1">+R914+R915</f>
        <v>0</v>
      </c>
      <c r="T915" s="245">
        <f ca="1">+S915</f>
        <v>0</v>
      </c>
      <c r="U915" s="244">
        <f t="shared" si="34"/>
        <v>2</v>
      </c>
      <c r="V915" s="343" t="str">
        <f>+VLOOKUP(A915,bd_lista!$A$3:$E$590,5,FALSE)</f>
        <v>Gobiernos Autonomos Municipales</v>
      </c>
      <c r="W915" s="391"/>
      <c r="X915" s="242">
        <f>+VLOOKUP(A915,[3]Sheet1!$A$13:$D$744,4,FALSE)</f>
        <v>0</v>
      </c>
      <c r="Y915" s="242" t="e">
        <f>+VLOOKUP(X915,bd_lista!$A$3:$C$590,3,FALSE)</f>
        <v>#N/A</v>
      </c>
      <c r="Z915" s="299"/>
      <c r="AA915" s="300"/>
    </row>
    <row r="916" spans="1:27" customFormat="1" ht="15" hidden="1" customHeight="1">
      <c r="A916" s="32">
        <v>1721</v>
      </c>
      <c r="B916" s="395">
        <f>+A916</f>
        <v>1721</v>
      </c>
      <c r="C916" s="247" t="str">
        <f>+VLOOKUP(A916,bd_lista!$A$3:$C$590,3,FALSE)</f>
        <v>Gobierno Autónomo Municipal de Cuevo</v>
      </c>
      <c r="D916" s="393" t="str">
        <f>+C916</f>
        <v>Gobierno Autónomo Municipal de Cuevo</v>
      </c>
      <c r="E916" s="242" t="s">
        <v>1308</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3"/>
        <v>0</v>
      </c>
      <c r="S916" s="250"/>
      <c r="T916" s="243">
        <f ca="1">+T917</f>
        <v>0</v>
      </c>
      <c r="U916" s="242">
        <f t="shared" si="34"/>
        <v>1</v>
      </c>
      <c r="V916" s="343" t="str">
        <f>+VLOOKUP(A916,bd_lista!$A$3:$E$590,5,FALSE)</f>
        <v>Gobiernos Autonomos Municipales</v>
      </c>
      <c r="W916" s="390" t="str">
        <f>+V916</f>
        <v>Gobiernos Autonomos Municipales</v>
      </c>
      <c r="X916" s="242">
        <f>+VLOOKUP(A916,[3]Sheet1!$A$13:$D$744,4,FALSE)</f>
        <v>0</v>
      </c>
      <c r="Y916" s="242" t="e">
        <f>+VLOOKUP(X916,bd_lista!$A$3:$C$590,3,FALSE)</f>
        <v>#N/A</v>
      </c>
      <c r="Z916" s="301">
        <f>+X916</f>
        <v>0</v>
      </c>
      <c r="AA916" s="302" t="e">
        <f>+Y916</f>
        <v>#N/A</v>
      </c>
    </row>
    <row r="917" spans="1:27" customFormat="1" ht="15" hidden="1" customHeight="1">
      <c r="A917" s="32">
        <v>1721</v>
      </c>
      <c r="B917" s="396"/>
      <c r="C917" s="247" t="str">
        <f>+VLOOKUP(A917,bd_lista!$A$3:$C$590,3,FALSE)</f>
        <v>Gobierno Autónomo Municipal de Cuevo</v>
      </c>
      <c r="D917" s="394"/>
      <c r="E917" s="244" t="s">
        <v>1309</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3"/>
        <v>0</v>
      </c>
      <c r="S917" s="262">
        <f ca="1">+R916+R917</f>
        <v>0</v>
      </c>
      <c r="T917" s="245">
        <f ca="1">+S917</f>
        <v>0</v>
      </c>
      <c r="U917" s="244">
        <f t="shared" si="34"/>
        <v>2</v>
      </c>
      <c r="V917" s="343" t="str">
        <f>+VLOOKUP(A917,bd_lista!$A$3:$E$590,5,FALSE)</f>
        <v>Gobiernos Autonomos Municipales</v>
      </c>
      <c r="W917" s="391"/>
      <c r="X917" s="242">
        <f>+VLOOKUP(A917,[3]Sheet1!$A$13:$D$744,4,FALSE)</f>
        <v>0</v>
      </c>
      <c r="Y917" s="242" t="e">
        <f>+VLOOKUP(X917,bd_lista!$A$3:$C$590,3,FALSE)</f>
        <v>#N/A</v>
      </c>
      <c r="Z917" s="299"/>
      <c r="AA917" s="300"/>
    </row>
    <row r="918" spans="1:27" customFormat="1" ht="15" hidden="1" customHeight="1">
      <c r="A918" s="32">
        <v>1722</v>
      </c>
      <c r="B918" s="395">
        <f>+A918</f>
        <v>1722</v>
      </c>
      <c r="C918" s="247" t="str">
        <f>+VLOOKUP(A918,bd_lista!$A$3:$C$590,3,FALSE)</f>
        <v>Gobierno Autónomo Municipal de Gutiérrez</v>
      </c>
      <c r="D918" s="393" t="str">
        <f>+C918</f>
        <v>Gobierno Autónomo Municipal de Gutiérrez</v>
      </c>
      <c r="E918" s="242" t="s">
        <v>1308</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3"/>
        <v>0</v>
      </c>
      <c r="S918" s="250"/>
      <c r="T918" s="243">
        <f ca="1">+T919</f>
        <v>0</v>
      </c>
      <c r="U918" s="242">
        <f t="shared" si="34"/>
        <v>1</v>
      </c>
      <c r="V918" s="343" t="str">
        <f>+VLOOKUP(A918,bd_lista!$A$3:$E$590,5,FALSE)</f>
        <v>Gobiernos Autonomos Municipales</v>
      </c>
      <c r="W918" s="390" t="str">
        <f>+V918</f>
        <v>Gobiernos Autonomos Municipales</v>
      </c>
      <c r="X918" s="242">
        <f>+VLOOKUP(A918,[3]Sheet1!$A$13:$D$744,4,FALSE)</f>
        <v>0</v>
      </c>
      <c r="Y918" s="242" t="e">
        <f>+VLOOKUP(X918,bd_lista!$A$3:$C$590,3,FALSE)</f>
        <v>#N/A</v>
      </c>
      <c r="Z918" s="301">
        <f>+X918</f>
        <v>0</v>
      </c>
      <c r="AA918" s="302" t="e">
        <f>+Y918</f>
        <v>#N/A</v>
      </c>
    </row>
    <row r="919" spans="1:27" customFormat="1" ht="15" hidden="1" customHeight="1">
      <c r="A919" s="32">
        <v>1722</v>
      </c>
      <c r="B919" s="396"/>
      <c r="C919" s="247" t="str">
        <f>+VLOOKUP(A919,bd_lista!$A$3:$C$590,3,FALSE)</f>
        <v>Gobierno Autónomo Municipal de Gutiérrez</v>
      </c>
      <c r="D919" s="394"/>
      <c r="E919" s="244" t="s">
        <v>1309</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3"/>
        <v>0</v>
      </c>
      <c r="S919" s="262">
        <f ca="1">+R918+R919</f>
        <v>0</v>
      </c>
      <c r="T919" s="245">
        <f ca="1">+S919</f>
        <v>0</v>
      </c>
      <c r="U919" s="244">
        <f t="shared" si="34"/>
        <v>2</v>
      </c>
      <c r="V919" s="343" t="str">
        <f>+VLOOKUP(A919,bd_lista!$A$3:$E$590,5,FALSE)</f>
        <v>Gobiernos Autonomos Municipales</v>
      </c>
      <c r="W919" s="391"/>
      <c r="X919" s="242">
        <f>+VLOOKUP(A919,[3]Sheet1!$A$13:$D$744,4,FALSE)</f>
        <v>0</v>
      </c>
      <c r="Y919" s="242" t="e">
        <f>+VLOOKUP(X919,bd_lista!$A$3:$C$590,3,FALSE)</f>
        <v>#N/A</v>
      </c>
      <c r="Z919" s="299"/>
      <c r="AA919" s="300"/>
    </row>
    <row r="920" spans="1:27" customFormat="1" ht="15" hidden="1" customHeight="1">
      <c r="A920" s="32">
        <v>1723</v>
      </c>
      <c r="B920" s="395">
        <f>+A920</f>
        <v>1723</v>
      </c>
      <c r="C920" s="247" t="str">
        <f>+VLOOKUP(A920,bd_lista!$A$3:$C$590,3,FALSE)</f>
        <v>Gobierno Autónomo Municipal de Camiri</v>
      </c>
      <c r="D920" s="393" t="str">
        <f>+C920</f>
        <v>Gobierno Autónomo Municipal de Camiri</v>
      </c>
      <c r="E920" s="242" t="s">
        <v>1308</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3"/>
        <v>0</v>
      </c>
      <c r="S920" s="250"/>
      <c r="T920" s="243">
        <f ca="1">+T921</f>
        <v>0</v>
      </c>
      <c r="U920" s="242">
        <f t="shared" si="34"/>
        <v>1</v>
      </c>
      <c r="V920" s="343" t="str">
        <f>+VLOOKUP(A920,bd_lista!$A$3:$E$590,5,FALSE)</f>
        <v>Gobiernos Autonomos Municipales</v>
      </c>
      <c r="W920" s="390" t="str">
        <f>+V920</f>
        <v>Gobiernos Autonomos Municipales</v>
      </c>
      <c r="X920" s="242">
        <f>+VLOOKUP(A920,[3]Sheet1!$A$13:$D$744,4,FALSE)</f>
        <v>0</v>
      </c>
      <c r="Y920" s="242" t="e">
        <f>+VLOOKUP(X920,bd_lista!$A$3:$C$590,3,FALSE)</f>
        <v>#N/A</v>
      </c>
      <c r="Z920" s="301">
        <f>+X920</f>
        <v>0</v>
      </c>
      <c r="AA920" s="302" t="e">
        <f>+Y920</f>
        <v>#N/A</v>
      </c>
    </row>
    <row r="921" spans="1:27" customFormat="1" ht="15" hidden="1" customHeight="1">
      <c r="A921" s="32">
        <v>1723</v>
      </c>
      <c r="B921" s="396"/>
      <c r="C921" s="247" t="str">
        <f>+VLOOKUP(A921,bd_lista!$A$3:$C$590,3,FALSE)</f>
        <v>Gobierno Autónomo Municipal de Camiri</v>
      </c>
      <c r="D921" s="394"/>
      <c r="E921" s="244" t="s">
        <v>1309</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3"/>
        <v>0</v>
      </c>
      <c r="S921" s="262">
        <f ca="1">+R920+R921</f>
        <v>0</v>
      </c>
      <c r="T921" s="245">
        <f ca="1">+S921</f>
        <v>0</v>
      </c>
      <c r="U921" s="244">
        <f t="shared" si="34"/>
        <v>2</v>
      </c>
      <c r="V921" s="343" t="str">
        <f>+VLOOKUP(A921,bd_lista!$A$3:$E$590,5,FALSE)</f>
        <v>Gobiernos Autonomos Municipales</v>
      </c>
      <c r="W921" s="391"/>
      <c r="X921" s="242">
        <f>+VLOOKUP(A921,[3]Sheet1!$A$13:$D$744,4,FALSE)</f>
        <v>0</v>
      </c>
      <c r="Y921" s="242" t="e">
        <f>+VLOOKUP(X921,bd_lista!$A$3:$C$590,3,FALSE)</f>
        <v>#N/A</v>
      </c>
      <c r="Z921" s="299"/>
      <c r="AA921" s="300"/>
    </row>
    <row r="922" spans="1:27" customFormat="1" ht="15" hidden="1" customHeight="1">
      <c r="A922" s="32">
        <v>1724</v>
      </c>
      <c r="B922" s="395">
        <f>+A922</f>
        <v>1724</v>
      </c>
      <c r="C922" s="247" t="str">
        <f>+VLOOKUP(A922,bd_lista!$A$3:$C$590,3,FALSE)</f>
        <v>Gobierno Autónomo Municipal de Boyuibe</v>
      </c>
      <c r="D922" s="393" t="str">
        <f>+C922</f>
        <v>Gobierno Autónomo Municipal de Boyuibe</v>
      </c>
      <c r="E922" s="242" t="s">
        <v>1308</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3"/>
        <v>0</v>
      </c>
      <c r="S922" s="250"/>
      <c r="T922" s="243">
        <f ca="1">+T923</f>
        <v>0</v>
      </c>
      <c r="U922" s="242">
        <f t="shared" si="34"/>
        <v>1</v>
      </c>
      <c r="V922" s="343" t="str">
        <f>+VLOOKUP(A922,bd_lista!$A$3:$E$590,5,FALSE)</f>
        <v>Gobiernos Autonomos Municipales</v>
      </c>
      <c r="W922" s="390" t="str">
        <f>+V922</f>
        <v>Gobiernos Autonomos Municipales</v>
      </c>
      <c r="X922" s="242">
        <f>+VLOOKUP(A922,[3]Sheet1!$A$13:$D$744,4,FALSE)</f>
        <v>0</v>
      </c>
      <c r="Y922" s="242" t="e">
        <f>+VLOOKUP(X922,bd_lista!$A$3:$C$590,3,FALSE)</f>
        <v>#N/A</v>
      </c>
      <c r="Z922" s="301">
        <f>+X922</f>
        <v>0</v>
      </c>
      <c r="AA922" s="302" t="e">
        <f>+Y922</f>
        <v>#N/A</v>
      </c>
    </row>
    <row r="923" spans="1:27" customFormat="1" ht="15" hidden="1" customHeight="1">
      <c r="A923" s="32">
        <v>1724</v>
      </c>
      <c r="B923" s="396"/>
      <c r="C923" s="247" t="str">
        <f>+VLOOKUP(A923,bd_lista!$A$3:$C$590,3,FALSE)</f>
        <v>Gobierno Autónomo Municipal de Boyuibe</v>
      </c>
      <c r="D923" s="394"/>
      <c r="E923" s="244" t="s">
        <v>1309</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3"/>
        <v>0</v>
      </c>
      <c r="S923" s="262">
        <f ca="1">+R922+R923</f>
        <v>0</v>
      </c>
      <c r="T923" s="245">
        <f ca="1">+S923</f>
        <v>0</v>
      </c>
      <c r="U923" s="244">
        <f t="shared" si="34"/>
        <v>2</v>
      </c>
      <c r="V923" s="343" t="str">
        <f>+VLOOKUP(A923,bd_lista!$A$3:$E$590,5,FALSE)</f>
        <v>Gobiernos Autonomos Municipales</v>
      </c>
      <c r="W923" s="391"/>
      <c r="X923" s="242">
        <f>+VLOOKUP(A923,[3]Sheet1!$A$13:$D$744,4,FALSE)</f>
        <v>0</v>
      </c>
      <c r="Y923" s="242" t="e">
        <f>+VLOOKUP(X923,bd_lista!$A$3:$C$590,3,FALSE)</f>
        <v>#N/A</v>
      </c>
      <c r="Z923" s="299"/>
      <c r="AA923" s="300"/>
    </row>
    <row r="924" spans="1:27" customFormat="1" ht="15" hidden="1" customHeight="1">
      <c r="A924" s="32">
        <v>1725</v>
      </c>
      <c r="B924" s="395">
        <f>+A924</f>
        <v>1725</v>
      </c>
      <c r="C924" s="247" t="str">
        <f>+VLOOKUP(A924,bd_lista!$A$3:$C$590,3,FALSE)</f>
        <v>Gobierno Autónomo Municipal de Vallegrande</v>
      </c>
      <c r="D924" s="393" t="str">
        <f>+C924</f>
        <v>Gobierno Autónomo Municipal de Vallegrande</v>
      </c>
      <c r="E924" s="242" t="s">
        <v>1308</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3"/>
        <v>0</v>
      </c>
      <c r="S924" s="250"/>
      <c r="T924" s="243">
        <f ca="1">+T925</f>
        <v>0</v>
      </c>
      <c r="U924" s="242">
        <f t="shared" si="34"/>
        <v>1</v>
      </c>
      <c r="V924" s="343" t="str">
        <f>+VLOOKUP(A924,bd_lista!$A$3:$E$590,5,FALSE)</f>
        <v>Gobiernos Autonomos Municipales</v>
      </c>
      <c r="W924" s="390" t="str">
        <f>+V924</f>
        <v>Gobiernos Autonomos Municipales</v>
      </c>
      <c r="X924" s="242">
        <f>+VLOOKUP(A924,[3]Sheet1!$A$13:$D$744,4,FALSE)</f>
        <v>0</v>
      </c>
      <c r="Y924" s="242" t="e">
        <f>+VLOOKUP(X924,bd_lista!$A$3:$C$590,3,FALSE)</f>
        <v>#N/A</v>
      </c>
      <c r="Z924" s="301">
        <f>+X924</f>
        <v>0</v>
      </c>
      <c r="AA924" s="302" t="e">
        <f>+Y924</f>
        <v>#N/A</v>
      </c>
    </row>
    <row r="925" spans="1:27" customFormat="1" ht="15" hidden="1" customHeight="1">
      <c r="A925" s="32">
        <v>1725</v>
      </c>
      <c r="B925" s="396"/>
      <c r="C925" s="247" t="str">
        <f>+VLOOKUP(A925,bd_lista!$A$3:$C$590,3,FALSE)</f>
        <v>Gobierno Autónomo Municipal de Vallegrande</v>
      </c>
      <c r="D925" s="394"/>
      <c r="E925" s="244" t="s">
        <v>1309</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3"/>
        <v>0</v>
      </c>
      <c r="S925" s="262">
        <f ca="1">+R924+R925</f>
        <v>0</v>
      </c>
      <c r="T925" s="245">
        <f ca="1">+S925</f>
        <v>0</v>
      </c>
      <c r="U925" s="244">
        <f t="shared" si="34"/>
        <v>2</v>
      </c>
      <c r="V925" s="343" t="str">
        <f>+VLOOKUP(A925,bd_lista!$A$3:$E$590,5,FALSE)</f>
        <v>Gobiernos Autonomos Municipales</v>
      </c>
      <c r="W925" s="391"/>
      <c r="X925" s="242">
        <f>+VLOOKUP(A925,[3]Sheet1!$A$13:$D$744,4,FALSE)</f>
        <v>0</v>
      </c>
      <c r="Y925" s="242" t="e">
        <f>+VLOOKUP(X925,bd_lista!$A$3:$C$590,3,FALSE)</f>
        <v>#N/A</v>
      </c>
      <c r="Z925" s="299"/>
      <c r="AA925" s="300"/>
    </row>
    <row r="926" spans="1:27" customFormat="1" ht="15" hidden="1" customHeight="1">
      <c r="A926" s="32">
        <v>1726</v>
      </c>
      <c r="B926" s="395">
        <f>+A926</f>
        <v>1726</v>
      </c>
      <c r="C926" s="247" t="str">
        <f>+VLOOKUP(A926,bd_lista!$A$3:$C$590,3,FALSE)</f>
        <v>Gobierno Autónomo Municipal de Trigal</v>
      </c>
      <c r="D926" s="393" t="str">
        <f>+C926</f>
        <v>Gobierno Autónomo Municipal de Trigal</v>
      </c>
      <c r="E926" s="242" t="s">
        <v>1308</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ref="R926:R989" ca="1" si="35">+SUM(F926:Q926)</f>
        <v>0</v>
      </c>
      <c r="S926" s="250"/>
      <c r="T926" s="243">
        <f ca="1">+T927</f>
        <v>0</v>
      </c>
      <c r="U926" s="242">
        <f t="shared" ref="U926:U989" si="36">+IF(E926="Débitos",1,2)</f>
        <v>1</v>
      </c>
      <c r="V926" s="343" t="str">
        <f>+VLOOKUP(A926,bd_lista!$A$3:$E$590,5,FALSE)</f>
        <v>Gobiernos Autonomos Municipales</v>
      </c>
      <c r="W926" s="390" t="str">
        <f>+V926</f>
        <v>Gobiernos Autonomos Municipales</v>
      </c>
      <c r="X926" s="242">
        <f>+VLOOKUP(A926,[3]Sheet1!$A$13:$D$744,4,FALSE)</f>
        <v>0</v>
      </c>
      <c r="Y926" s="242" t="e">
        <f>+VLOOKUP(X926,bd_lista!$A$3:$C$590,3,FALSE)</f>
        <v>#N/A</v>
      </c>
      <c r="Z926" s="301">
        <f>+X926</f>
        <v>0</v>
      </c>
      <c r="AA926" s="302" t="e">
        <f>+Y926</f>
        <v>#N/A</v>
      </c>
    </row>
    <row r="927" spans="1:27" customFormat="1" ht="15" hidden="1" customHeight="1">
      <c r="A927" s="32">
        <v>1726</v>
      </c>
      <c r="B927" s="396"/>
      <c r="C927" s="247" t="str">
        <f>+VLOOKUP(A927,bd_lista!$A$3:$C$590,3,FALSE)</f>
        <v>Gobierno Autónomo Municipal de Trigal</v>
      </c>
      <c r="D927" s="394"/>
      <c r="E927" s="244" t="s">
        <v>1309</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5"/>
        <v>0</v>
      </c>
      <c r="S927" s="262">
        <f ca="1">+R926+R927</f>
        <v>0</v>
      </c>
      <c r="T927" s="245">
        <f ca="1">+S927</f>
        <v>0</v>
      </c>
      <c r="U927" s="244">
        <f t="shared" si="36"/>
        <v>2</v>
      </c>
      <c r="V927" s="343" t="str">
        <f>+VLOOKUP(A927,bd_lista!$A$3:$E$590,5,FALSE)</f>
        <v>Gobiernos Autonomos Municipales</v>
      </c>
      <c r="W927" s="391"/>
      <c r="X927" s="242">
        <f>+VLOOKUP(A927,[3]Sheet1!$A$13:$D$744,4,FALSE)</f>
        <v>0</v>
      </c>
      <c r="Y927" s="242" t="e">
        <f>+VLOOKUP(X927,bd_lista!$A$3:$C$590,3,FALSE)</f>
        <v>#N/A</v>
      </c>
      <c r="Z927" s="299"/>
      <c r="AA927" s="300"/>
    </row>
    <row r="928" spans="1:27" customFormat="1" ht="15" hidden="1" customHeight="1">
      <c r="A928" s="32">
        <v>1727</v>
      </c>
      <c r="B928" s="395">
        <f>+A928</f>
        <v>1727</v>
      </c>
      <c r="C928" s="247" t="str">
        <f>+VLOOKUP(A928,bd_lista!$A$3:$C$590,3,FALSE)</f>
        <v>Gobierno Autónomo Municipal de Moro Moro</v>
      </c>
      <c r="D928" s="393" t="str">
        <f>+C928</f>
        <v>Gobierno Autónomo Municipal de Moro Moro</v>
      </c>
      <c r="E928" s="242" t="s">
        <v>1308</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5"/>
        <v>0</v>
      </c>
      <c r="S928" s="250"/>
      <c r="T928" s="243">
        <f ca="1">+T929</f>
        <v>0</v>
      </c>
      <c r="U928" s="242">
        <f t="shared" si="36"/>
        <v>1</v>
      </c>
      <c r="V928" s="343" t="str">
        <f>+VLOOKUP(A928,bd_lista!$A$3:$E$590,5,FALSE)</f>
        <v>Gobiernos Autonomos Municipales</v>
      </c>
      <c r="W928" s="390" t="str">
        <f>+V928</f>
        <v>Gobiernos Autonomos Municipales</v>
      </c>
      <c r="X928" s="242">
        <f>+VLOOKUP(A928,[3]Sheet1!$A$13:$D$744,4,FALSE)</f>
        <v>0</v>
      </c>
      <c r="Y928" s="242" t="e">
        <f>+VLOOKUP(X928,bd_lista!$A$3:$C$590,3,FALSE)</f>
        <v>#N/A</v>
      </c>
      <c r="Z928" s="301">
        <f>+X928</f>
        <v>0</v>
      </c>
      <c r="AA928" s="302" t="e">
        <f>+Y928</f>
        <v>#N/A</v>
      </c>
    </row>
    <row r="929" spans="1:27" customFormat="1" ht="15" hidden="1" customHeight="1">
      <c r="A929" s="32">
        <v>1727</v>
      </c>
      <c r="B929" s="396"/>
      <c r="C929" s="247" t="str">
        <f>+VLOOKUP(A929,bd_lista!$A$3:$C$590,3,FALSE)</f>
        <v>Gobierno Autónomo Municipal de Moro Moro</v>
      </c>
      <c r="D929" s="394"/>
      <c r="E929" s="244" t="s">
        <v>1309</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5"/>
        <v>0</v>
      </c>
      <c r="S929" s="262">
        <f ca="1">+R928+R929</f>
        <v>0</v>
      </c>
      <c r="T929" s="245">
        <f ca="1">+S929</f>
        <v>0</v>
      </c>
      <c r="U929" s="244">
        <f t="shared" si="36"/>
        <v>2</v>
      </c>
      <c r="V929" s="343" t="str">
        <f>+VLOOKUP(A929,bd_lista!$A$3:$E$590,5,FALSE)</f>
        <v>Gobiernos Autonomos Municipales</v>
      </c>
      <c r="W929" s="391"/>
      <c r="X929" s="242">
        <f>+VLOOKUP(A929,[3]Sheet1!$A$13:$D$744,4,FALSE)</f>
        <v>0</v>
      </c>
      <c r="Y929" s="242" t="e">
        <f>+VLOOKUP(X929,bd_lista!$A$3:$C$590,3,FALSE)</f>
        <v>#N/A</v>
      </c>
      <c r="Z929" s="299"/>
      <c r="AA929" s="300"/>
    </row>
    <row r="930" spans="1:27" customFormat="1" ht="15" hidden="1" customHeight="1">
      <c r="A930" s="32">
        <v>1728</v>
      </c>
      <c r="B930" s="395">
        <f>+A930</f>
        <v>1728</v>
      </c>
      <c r="C930" s="247" t="str">
        <f>+VLOOKUP(A930,bd_lista!$A$3:$C$590,3,FALSE)</f>
        <v>Gobierno Autónomo Municipal de Postrer Valle</v>
      </c>
      <c r="D930" s="393" t="str">
        <f>+C930</f>
        <v>Gobierno Autónomo Municipal de Postrer Valle</v>
      </c>
      <c r="E930" s="242" t="s">
        <v>1308</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5"/>
        <v>0</v>
      </c>
      <c r="S930" s="250"/>
      <c r="T930" s="243">
        <f ca="1">+T931</f>
        <v>0</v>
      </c>
      <c r="U930" s="242">
        <f t="shared" si="36"/>
        <v>1</v>
      </c>
      <c r="V930" s="343" t="str">
        <f>+VLOOKUP(A930,bd_lista!$A$3:$E$590,5,FALSE)</f>
        <v>Gobiernos Autonomos Municipales</v>
      </c>
      <c r="W930" s="390" t="str">
        <f>+V930</f>
        <v>Gobiernos Autonomos Municipales</v>
      </c>
      <c r="X930" s="242">
        <f>+VLOOKUP(A930,[3]Sheet1!$A$13:$D$744,4,FALSE)</f>
        <v>0</v>
      </c>
      <c r="Y930" s="242" t="e">
        <f>+VLOOKUP(X930,bd_lista!$A$3:$C$590,3,FALSE)</f>
        <v>#N/A</v>
      </c>
      <c r="Z930" s="301">
        <f>+X930</f>
        <v>0</v>
      </c>
      <c r="AA930" s="302" t="e">
        <f>+Y930</f>
        <v>#N/A</v>
      </c>
    </row>
    <row r="931" spans="1:27" customFormat="1" ht="15" hidden="1" customHeight="1">
      <c r="A931" s="32">
        <v>1728</v>
      </c>
      <c r="B931" s="396"/>
      <c r="C931" s="247" t="str">
        <f>+VLOOKUP(A931,bd_lista!$A$3:$C$590,3,FALSE)</f>
        <v>Gobierno Autónomo Municipal de Postrer Valle</v>
      </c>
      <c r="D931" s="394"/>
      <c r="E931" s="244" t="s">
        <v>1309</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5"/>
        <v>0</v>
      </c>
      <c r="S931" s="262">
        <f ca="1">+R930+R931</f>
        <v>0</v>
      </c>
      <c r="T931" s="245">
        <f ca="1">+S931</f>
        <v>0</v>
      </c>
      <c r="U931" s="244">
        <f t="shared" si="36"/>
        <v>2</v>
      </c>
      <c r="V931" s="343" t="str">
        <f>+VLOOKUP(A931,bd_lista!$A$3:$E$590,5,FALSE)</f>
        <v>Gobiernos Autonomos Municipales</v>
      </c>
      <c r="W931" s="391"/>
      <c r="X931" s="242">
        <f>+VLOOKUP(A931,[3]Sheet1!$A$13:$D$744,4,FALSE)</f>
        <v>0</v>
      </c>
      <c r="Y931" s="242" t="e">
        <f>+VLOOKUP(X931,bd_lista!$A$3:$C$590,3,FALSE)</f>
        <v>#N/A</v>
      </c>
      <c r="Z931" s="299"/>
      <c r="AA931" s="300"/>
    </row>
    <row r="932" spans="1:27" customFormat="1" ht="15" hidden="1" customHeight="1">
      <c r="A932" s="32">
        <v>1729</v>
      </c>
      <c r="B932" s="395">
        <f>+A932</f>
        <v>1729</v>
      </c>
      <c r="C932" s="247" t="str">
        <f>+VLOOKUP(A932,bd_lista!$A$3:$C$590,3,FALSE)</f>
        <v>Gobierno Autónomo Municipal de Pucara</v>
      </c>
      <c r="D932" s="393" t="str">
        <f>+C932</f>
        <v>Gobierno Autónomo Municipal de Pucara</v>
      </c>
      <c r="E932" s="242" t="s">
        <v>1308</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5"/>
        <v>0</v>
      </c>
      <c r="S932" s="250"/>
      <c r="T932" s="243">
        <f ca="1">+T933</f>
        <v>0</v>
      </c>
      <c r="U932" s="242">
        <f t="shared" si="36"/>
        <v>1</v>
      </c>
      <c r="V932" s="343" t="str">
        <f>+VLOOKUP(A932,bd_lista!$A$3:$E$590,5,FALSE)</f>
        <v>Gobiernos Autonomos Municipales</v>
      </c>
      <c r="W932" s="390" t="str">
        <f>+V932</f>
        <v>Gobiernos Autonomos Municipales</v>
      </c>
      <c r="X932" s="242">
        <f>+VLOOKUP(A932,[3]Sheet1!$A$13:$D$744,4,FALSE)</f>
        <v>0</v>
      </c>
      <c r="Y932" s="242" t="e">
        <f>+VLOOKUP(X932,bd_lista!$A$3:$C$590,3,FALSE)</f>
        <v>#N/A</v>
      </c>
      <c r="Z932" s="301">
        <f>+X932</f>
        <v>0</v>
      </c>
      <c r="AA932" s="302" t="e">
        <f>+Y932</f>
        <v>#N/A</v>
      </c>
    </row>
    <row r="933" spans="1:27" customFormat="1" ht="15" hidden="1" customHeight="1">
      <c r="A933" s="32">
        <v>1729</v>
      </c>
      <c r="B933" s="396"/>
      <c r="C933" s="247" t="str">
        <f>+VLOOKUP(A933,bd_lista!$A$3:$C$590,3,FALSE)</f>
        <v>Gobierno Autónomo Municipal de Pucara</v>
      </c>
      <c r="D933" s="394"/>
      <c r="E933" s="244" t="s">
        <v>1309</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5"/>
        <v>0</v>
      </c>
      <c r="S933" s="262">
        <f ca="1">+R932+R933</f>
        <v>0</v>
      </c>
      <c r="T933" s="245">
        <f ca="1">+S933</f>
        <v>0</v>
      </c>
      <c r="U933" s="244">
        <f t="shared" si="36"/>
        <v>2</v>
      </c>
      <c r="V933" s="343" t="str">
        <f>+VLOOKUP(A933,bd_lista!$A$3:$E$590,5,FALSE)</f>
        <v>Gobiernos Autonomos Municipales</v>
      </c>
      <c r="W933" s="391"/>
      <c r="X933" s="242">
        <f>+VLOOKUP(A933,[3]Sheet1!$A$13:$D$744,4,FALSE)</f>
        <v>0</v>
      </c>
      <c r="Y933" s="242" t="e">
        <f>+VLOOKUP(X933,bd_lista!$A$3:$C$590,3,FALSE)</f>
        <v>#N/A</v>
      </c>
      <c r="Z933" s="299"/>
      <c r="AA933" s="300"/>
    </row>
    <row r="934" spans="1:27" customFormat="1" ht="15" hidden="1" customHeight="1">
      <c r="A934" s="32">
        <v>1730</v>
      </c>
      <c r="B934" s="395">
        <f>+A934</f>
        <v>1730</v>
      </c>
      <c r="C934" s="247" t="str">
        <f>+VLOOKUP(A934,bd_lista!$A$3:$C$590,3,FALSE)</f>
        <v>Gobierno Autónomo Municipal de Samaipata</v>
      </c>
      <c r="D934" s="393" t="str">
        <f>+C934</f>
        <v>Gobierno Autónomo Municipal de Samaipata</v>
      </c>
      <c r="E934" s="242" t="s">
        <v>1308</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5"/>
        <v>0</v>
      </c>
      <c r="S934" s="250"/>
      <c r="T934" s="243">
        <f ca="1">+T935</f>
        <v>0</v>
      </c>
      <c r="U934" s="242">
        <f t="shared" si="36"/>
        <v>1</v>
      </c>
      <c r="V934" s="343" t="str">
        <f>+VLOOKUP(A934,bd_lista!$A$3:$E$590,5,FALSE)</f>
        <v>Gobiernos Autonomos Municipales</v>
      </c>
      <c r="W934" s="390" t="str">
        <f>+V934</f>
        <v>Gobiernos Autonomos Municipales</v>
      </c>
      <c r="X934" s="242">
        <f>+VLOOKUP(A934,[3]Sheet1!$A$13:$D$744,4,FALSE)</f>
        <v>0</v>
      </c>
      <c r="Y934" s="242" t="e">
        <f>+VLOOKUP(X934,bd_lista!$A$3:$C$590,3,FALSE)</f>
        <v>#N/A</v>
      </c>
      <c r="Z934" s="301">
        <f>+X934</f>
        <v>0</v>
      </c>
      <c r="AA934" s="302" t="e">
        <f>+Y934</f>
        <v>#N/A</v>
      </c>
    </row>
    <row r="935" spans="1:27" customFormat="1" ht="15" hidden="1" customHeight="1">
      <c r="A935" s="32">
        <v>1730</v>
      </c>
      <c r="B935" s="396"/>
      <c r="C935" s="247" t="str">
        <f>+VLOOKUP(A935,bd_lista!$A$3:$C$590,3,FALSE)</f>
        <v>Gobierno Autónomo Municipal de Samaipata</v>
      </c>
      <c r="D935" s="394"/>
      <c r="E935" s="244" t="s">
        <v>1309</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5"/>
        <v>0</v>
      </c>
      <c r="S935" s="262">
        <f ca="1">+R934+R935</f>
        <v>0</v>
      </c>
      <c r="T935" s="245">
        <f ca="1">+S935</f>
        <v>0</v>
      </c>
      <c r="U935" s="244">
        <f t="shared" si="36"/>
        <v>2</v>
      </c>
      <c r="V935" s="343" t="str">
        <f>+VLOOKUP(A935,bd_lista!$A$3:$E$590,5,FALSE)</f>
        <v>Gobiernos Autonomos Municipales</v>
      </c>
      <c r="W935" s="391"/>
      <c r="X935" s="242">
        <f>+VLOOKUP(A935,[3]Sheet1!$A$13:$D$744,4,FALSE)</f>
        <v>0</v>
      </c>
      <c r="Y935" s="242" t="e">
        <f>+VLOOKUP(X935,bd_lista!$A$3:$C$590,3,FALSE)</f>
        <v>#N/A</v>
      </c>
      <c r="Z935" s="299"/>
      <c r="AA935" s="300"/>
    </row>
    <row r="936" spans="1:27" customFormat="1" ht="15" hidden="1" customHeight="1">
      <c r="A936" s="32">
        <v>1731</v>
      </c>
      <c r="B936" s="395">
        <f>+A936</f>
        <v>1731</v>
      </c>
      <c r="C936" s="247" t="str">
        <f>+VLOOKUP(A936,bd_lista!$A$3:$C$590,3,FALSE)</f>
        <v>Gobierno Autónomo Municipal de Pampa Grande</v>
      </c>
      <c r="D936" s="393" t="str">
        <f>+C936</f>
        <v>Gobierno Autónomo Municipal de Pampa Grande</v>
      </c>
      <c r="E936" s="242" t="s">
        <v>1308</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5"/>
        <v>0</v>
      </c>
      <c r="S936" s="250"/>
      <c r="T936" s="243">
        <f ca="1">+T937</f>
        <v>0</v>
      </c>
      <c r="U936" s="242">
        <f t="shared" si="36"/>
        <v>1</v>
      </c>
      <c r="V936" s="343" t="str">
        <f>+VLOOKUP(A936,bd_lista!$A$3:$E$590,5,FALSE)</f>
        <v>Gobiernos Autonomos Municipales</v>
      </c>
      <c r="W936" s="390" t="str">
        <f>+V936</f>
        <v>Gobiernos Autonomos Municipales</v>
      </c>
      <c r="X936" s="242">
        <f>+VLOOKUP(A936,[3]Sheet1!$A$13:$D$744,4,FALSE)</f>
        <v>0</v>
      </c>
      <c r="Y936" s="242" t="e">
        <f>+VLOOKUP(X936,bd_lista!$A$3:$C$590,3,FALSE)</f>
        <v>#N/A</v>
      </c>
      <c r="Z936" s="301">
        <f>+X936</f>
        <v>0</v>
      </c>
      <c r="AA936" s="302" t="e">
        <f>+Y936</f>
        <v>#N/A</v>
      </c>
    </row>
    <row r="937" spans="1:27" customFormat="1" ht="15" hidden="1" customHeight="1">
      <c r="A937" s="32">
        <v>1731</v>
      </c>
      <c r="B937" s="396"/>
      <c r="C937" s="247" t="str">
        <f>+VLOOKUP(A937,bd_lista!$A$3:$C$590,3,FALSE)</f>
        <v>Gobierno Autónomo Municipal de Pampa Grande</v>
      </c>
      <c r="D937" s="394"/>
      <c r="E937" s="244" t="s">
        <v>1309</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5"/>
        <v>0</v>
      </c>
      <c r="S937" s="262">
        <f ca="1">+R936+R937</f>
        <v>0</v>
      </c>
      <c r="T937" s="245">
        <f ca="1">+S937</f>
        <v>0</v>
      </c>
      <c r="U937" s="244">
        <f t="shared" si="36"/>
        <v>2</v>
      </c>
      <c r="V937" s="343" t="str">
        <f>+VLOOKUP(A937,bd_lista!$A$3:$E$590,5,FALSE)</f>
        <v>Gobiernos Autonomos Municipales</v>
      </c>
      <c r="W937" s="391"/>
      <c r="X937" s="242">
        <f>+VLOOKUP(A937,[3]Sheet1!$A$13:$D$744,4,FALSE)</f>
        <v>0</v>
      </c>
      <c r="Y937" s="242" t="e">
        <f>+VLOOKUP(X937,bd_lista!$A$3:$C$590,3,FALSE)</f>
        <v>#N/A</v>
      </c>
      <c r="Z937" s="299"/>
      <c r="AA937" s="300"/>
    </row>
    <row r="938" spans="1:27" customFormat="1" ht="15" hidden="1" customHeight="1">
      <c r="A938" s="32">
        <v>1732</v>
      </c>
      <c r="B938" s="395">
        <f>+A938</f>
        <v>1732</v>
      </c>
      <c r="C938" s="247" t="str">
        <f>+VLOOKUP(A938,bd_lista!$A$3:$C$590,3,FALSE)</f>
        <v>Gobierno Autónomo Municipal de Mairana</v>
      </c>
      <c r="D938" s="393" t="str">
        <f>+C938</f>
        <v>Gobierno Autónomo Municipal de Mairana</v>
      </c>
      <c r="E938" s="242" t="s">
        <v>1308</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5"/>
        <v>0</v>
      </c>
      <c r="S938" s="250"/>
      <c r="T938" s="243">
        <f ca="1">+T939</f>
        <v>0</v>
      </c>
      <c r="U938" s="242">
        <f t="shared" si="36"/>
        <v>1</v>
      </c>
      <c r="V938" s="343" t="str">
        <f>+VLOOKUP(A938,bd_lista!$A$3:$E$590,5,FALSE)</f>
        <v>Gobiernos Autonomos Municipales</v>
      </c>
      <c r="W938" s="390" t="str">
        <f>+V938</f>
        <v>Gobiernos Autonomos Municipales</v>
      </c>
      <c r="X938" s="242">
        <f>+VLOOKUP(A938,[3]Sheet1!$A$13:$D$744,4,FALSE)</f>
        <v>0</v>
      </c>
      <c r="Y938" s="242" t="e">
        <f>+VLOOKUP(X938,bd_lista!$A$3:$C$590,3,FALSE)</f>
        <v>#N/A</v>
      </c>
      <c r="Z938" s="301">
        <f>+X938</f>
        <v>0</v>
      </c>
      <c r="AA938" s="302" t="e">
        <f>+Y938</f>
        <v>#N/A</v>
      </c>
    </row>
    <row r="939" spans="1:27" customFormat="1" ht="15" hidden="1" customHeight="1">
      <c r="A939" s="32">
        <v>1732</v>
      </c>
      <c r="B939" s="396"/>
      <c r="C939" s="247" t="str">
        <f>+VLOOKUP(A939,bd_lista!$A$3:$C$590,3,FALSE)</f>
        <v>Gobierno Autónomo Municipal de Mairana</v>
      </c>
      <c r="D939" s="394"/>
      <c r="E939" s="244" t="s">
        <v>1309</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5"/>
        <v>0</v>
      </c>
      <c r="S939" s="262">
        <f ca="1">+R938+R939</f>
        <v>0</v>
      </c>
      <c r="T939" s="245">
        <f ca="1">+S939</f>
        <v>0</v>
      </c>
      <c r="U939" s="244">
        <f t="shared" si="36"/>
        <v>2</v>
      </c>
      <c r="V939" s="343" t="str">
        <f>+VLOOKUP(A939,bd_lista!$A$3:$E$590,5,FALSE)</f>
        <v>Gobiernos Autonomos Municipales</v>
      </c>
      <c r="W939" s="391"/>
      <c r="X939" s="242">
        <f>+VLOOKUP(A939,[3]Sheet1!$A$13:$D$744,4,FALSE)</f>
        <v>0</v>
      </c>
      <c r="Y939" s="242" t="e">
        <f>+VLOOKUP(X939,bd_lista!$A$3:$C$590,3,FALSE)</f>
        <v>#N/A</v>
      </c>
      <c r="Z939" s="299"/>
      <c r="AA939" s="300"/>
    </row>
    <row r="940" spans="1:27" customFormat="1" ht="15" hidden="1" customHeight="1">
      <c r="A940" s="32">
        <v>1733</v>
      </c>
      <c r="B940" s="395">
        <f>+A940</f>
        <v>1733</v>
      </c>
      <c r="C940" s="247" t="str">
        <f>+VLOOKUP(A940,bd_lista!$A$3:$C$590,3,FALSE)</f>
        <v>Gobierno Autónomo Municipal de Quirusillas</v>
      </c>
      <c r="D940" s="393" t="str">
        <f>+C940</f>
        <v>Gobierno Autónomo Municipal de Quirusillas</v>
      </c>
      <c r="E940" s="242" t="s">
        <v>1308</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5"/>
        <v>0</v>
      </c>
      <c r="S940" s="250"/>
      <c r="T940" s="243">
        <f ca="1">+T941</f>
        <v>0</v>
      </c>
      <c r="U940" s="242">
        <f t="shared" si="36"/>
        <v>1</v>
      </c>
      <c r="V940" s="343" t="str">
        <f>+VLOOKUP(A940,bd_lista!$A$3:$E$590,5,FALSE)</f>
        <v>Gobiernos Autonomos Municipales</v>
      </c>
      <c r="W940" s="390" t="str">
        <f>+V940</f>
        <v>Gobiernos Autonomos Municipales</v>
      </c>
      <c r="X940" s="242">
        <f>+VLOOKUP(A940,[3]Sheet1!$A$13:$D$744,4,FALSE)</f>
        <v>0</v>
      </c>
      <c r="Y940" s="242" t="e">
        <f>+VLOOKUP(X940,bd_lista!$A$3:$C$590,3,FALSE)</f>
        <v>#N/A</v>
      </c>
      <c r="Z940" s="301">
        <f>+X940</f>
        <v>0</v>
      </c>
      <c r="AA940" s="302" t="e">
        <f>+Y940</f>
        <v>#N/A</v>
      </c>
    </row>
    <row r="941" spans="1:27" customFormat="1" ht="15" hidden="1" customHeight="1">
      <c r="A941" s="32">
        <v>1733</v>
      </c>
      <c r="B941" s="396"/>
      <c r="C941" s="247" t="str">
        <f>+VLOOKUP(A941,bd_lista!$A$3:$C$590,3,FALSE)</f>
        <v>Gobierno Autónomo Municipal de Quirusillas</v>
      </c>
      <c r="D941" s="394"/>
      <c r="E941" s="244" t="s">
        <v>1309</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5"/>
        <v>0</v>
      </c>
      <c r="S941" s="262">
        <f ca="1">+R940+R941</f>
        <v>0</v>
      </c>
      <c r="T941" s="245">
        <f ca="1">+S941</f>
        <v>0</v>
      </c>
      <c r="U941" s="244">
        <f t="shared" si="36"/>
        <v>2</v>
      </c>
      <c r="V941" s="343" t="str">
        <f>+VLOOKUP(A941,bd_lista!$A$3:$E$590,5,FALSE)</f>
        <v>Gobiernos Autonomos Municipales</v>
      </c>
      <c r="W941" s="391"/>
      <c r="X941" s="242">
        <f>+VLOOKUP(A941,[3]Sheet1!$A$13:$D$744,4,FALSE)</f>
        <v>0</v>
      </c>
      <c r="Y941" s="242" t="e">
        <f>+VLOOKUP(X941,bd_lista!$A$3:$C$590,3,FALSE)</f>
        <v>#N/A</v>
      </c>
      <c r="Z941" s="299"/>
      <c r="AA941" s="300"/>
    </row>
    <row r="942" spans="1:27" customFormat="1" ht="15" hidden="1" customHeight="1">
      <c r="A942" s="32">
        <v>1734</v>
      </c>
      <c r="B942" s="395">
        <f>+A942</f>
        <v>1734</v>
      </c>
      <c r="C942" s="247" t="str">
        <f>+VLOOKUP(A942,bd_lista!$A$3:$C$590,3,FALSE)</f>
        <v>Gobierno Autónomo Municipal de Montero</v>
      </c>
      <c r="D942" s="393" t="str">
        <f>+C942</f>
        <v>Gobierno Autónomo Municipal de Montero</v>
      </c>
      <c r="E942" s="242" t="s">
        <v>1308</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5"/>
        <v>0</v>
      </c>
      <c r="S942" s="250"/>
      <c r="T942" s="243">
        <f ca="1">+T943</f>
        <v>0</v>
      </c>
      <c r="U942" s="242">
        <f t="shared" si="36"/>
        <v>1</v>
      </c>
      <c r="V942" s="343" t="str">
        <f>+VLOOKUP(A942,bd_lista!$A$3:$E$590,5,FALSE)</f>
        <v>Gobiernos Autonomos Municipales</v>
      </c>
      <c r="W942" s="390" t="str">
        <f>+V942</f>
        <v>Gobiernos Autonomos Municipales</v>
      </c>
      <c r="X942" s="242">
        <f>+VLOOKUP(A942,[3]Sheet1!$A$13:$D$744,4,FALSE)</f>
        <v>0</v>
      </c>
      <c r="Y942" s="242" t="e">
        <f>+VLOOKUP(X942,bd_lista!$A$3:$C$590,3,FALSE)</f>
        <v>#N/A</v>
      </c>
      <c r="Z942" s="301">
        <f>+X942</f>
        <v>0</v>
      </c>
      <c r="AA942" s="302" t="e">
        <f>+Y942</f>
        <v>#N/A</v>
      </c>
    </row>
    <row r="943" spans="1:27" customFormat="1" ht="15" hidden="1" customHeight="1">
      <c r="A943" s="32">
        <v>1734</v>
      </c>
      <c r="B943" s="396"/>
      <c r="C943" s="247" t="str">
        <f>+VLOOKUP(A943,bd_lista!$A$3:$C$590,3,FALSE)</f>
        <v>Gobierno Autónomo Municipal de Montero</v>
      </c>
      <c r="D943" s="394"/>
      <c r="E943" s="244" t="s">
        <v>1309</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5"/>
        <v>0</v>
      </c>
      <c r="S943" s="262">
        <f ca="1">+R942+R943</f>
        <v>0</v>
      </c>
      <c r="T943" s="245">
        <f ca="1">+S943</f>
        <v>0</v>
      </c>
      <c r="U943" s="244">
        <f t="shared" si="36"/>
        <v>2</v>
      </c>
      <c r="V943" s="343" t="str">
        <f>+VLOOKUP(A943,bd_lista!$A$3:$E$590,5,FALSE)</f>
        <v>Gobiernos Autonomos Municipales</v>
      </c>
      <c r="W943" s="391"/>
      <c r="X943" s="242">
        <f>+VLOOKUP(A943,[3]Sheet1!$A$13:$D$744,4,FALSE)</f>
        <v>0</v>
      </c>
      <c r="Y943" s="242" t="e">
        <f>+VLOOKUP(X943,bd_lista!$A$3:$C$590,3,FALSE)</f>
        <v>#N/A</v>
      </c>
      <c r="Z943" s="299"/>
      <c r="AA943" s="300"/>
    </row>
    <row r="944" spans="1:27" customFormat="1" ht="15" hidden="1" customHeight="1">
      <c r="A944" s="32">
        <v>1735</v>
      </c>
      <c r="B944" s="395">
        <f>+A944</f>
        <v>1735</v>
      </c>
      <c r="C944" s="247" t="str">
        <f>+VLOOKUP(A944,bd_lista!$A$3:$C$590,3,FALSE)</f>
        <v>Gobierno Autónomo Municipal de General Agustín Saavedra</v>
      </c>
      <c r="D944" s="393" t="str">
        <f>+C944</f>
        <v>Gobierno Autónomo Municipal de General Agustín Saavedra</v>
      </c>
      <c r="E944" s="242" t="s">
        <v>1308</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5"/>
        <v>0</v>
      </c>
      <c r="S944" s="250"/>
      <c r="T944" s="243">
        <f ca="1">+T945</f>
        <v>0</v>
      </c>
      <c r="U944" s="242">
        <f t="shared" si="36"/>
        <v>1</v>
      </c>
      <c r="V944" s="343" t="str">
        <f>+VLOOKUP(A944,bd_lista!$A$3:$E$590,5,FALSE)</f>
        <v>Gobiernos Autonomos Municipales</v>
      </c>
      <c r="W944" s="390" t="str">
        <f>+V944</f>
        <v>Gobiernos Autonomos Municipales</v>
      </c>
      <c r="X944" s="242">
        <f>+VLOOKUP(A944,[3]Sheet1!$A$13:$D$744,4,FALSE)</f>
        <v>0</v>
      </c>
      <c r="Y944" s="242" t="e">
        <f>+VLOOKUP(X944,bd_lista!$A$3:$C$590,3,FALSE)</f>
        <v>#N/A</v>
      </c>
      <c r="Z944" s="301">
        <f>+X944</f>
        <v>0</v>
      </c>
      <c r="AA944" s="302" t="e">
        <f>+Y944</f>
        <v>#N/A</v>
      </c>
    </row>
    <row r="945" spans="1:27" customFormat="1" ht="15" hidden="1" customHeight="1">
      <c r="A945" s="32">
        <v>1735</v>
      </c>
      <c r="B945" s="396"/>
      <c r="C945" s="247" t="str">
        <f>+VLOOKUP(A945,bd_lista!$A$3:$C$590,3,FALSE)</f>
        <v>Gobierno Autónomo Municipal de General Agustín Saavedra</v>
      </c>
      <c r="D945" s="394"/>
      <c r="E945" s="244" t="s">
        <v>1309</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5"/>
        <v>0</v>
      </c>
      <c r="S945" s="262">
        <f ca="1">+R944+R945</f>
        <v>0</v>
      </c>
      <c r="T945" s="245">
        <f ca="1">+S945</f>
        <v>0</v>
      </c>
      <c r="U945" s="244">
        <f t="shared" si="36"/>
        <v>2</v>
      </c>
      <c r="V945" s="343" t="str">
        <f>+VLOOKUP(A945,bd_lista!$A$3:$E$590,5,FALSE)</f>
        <v>Gobiernos Autonomos Municipales</v>
      </c>
      <c r="W945" s="391"/>
      <c r="X945" s="242">
        <f>+VLOOKUP(A945,[3]Sheet1!$A$13:$D$744,4,FALSE)</f>
        <v>0</v>
      </c>
      <c r="Y945" s="242" t="e">
        <f>+VLOOKUP(X945,bd_lista!$A$3:$C$590,3,FALSE)</f>
        <v>#N/A</v>
      </c>
      <c r="Z945" s="299"/>
      <c r="AA945" s="300"/>
    </row>
    <row r="946" spans="1:27" customFormat="1" ht="15" hidden="1" customHeight="1">
      <c r="A946" s="32">
        <v>1736</v>
      </c>
      <c r="B946" s="395">
        <f>+A946</f>
        <v>1736</v>
      </c>
      <c r="C946" s="247" t="str">
        <f>+VLOOKUP(A946,bd_lista!$A$3:$C$590,3,FALSE)</f>
        <v>Gobierno Autónomo Municipal de Mineros</v>
      </c>
      <c r="D946" s="393" t="str">
        <f>+C946</f>
        <v>Gobierno Autónomo Municipal de Mineros</v>
      </c>
      <c r="E946" s="242" t="s">
        <v>1308</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5"/>
        <v>0</v>
      </c>
      <c r="S946" s="250"/>
      <c r="T946" s="243">
        <f ca="1">+T947</f>
        <v>0</v>
      </c>
      <c r="U946" s="242">
        <f t="shared" si="36"/>
        <v>1</v>
      </c>
      <c r="V946" s="343" t="str">
        <f>+VLOOKUP(A946,bd_lista!$A$3:$E$590,5,FALSE)</f>
        <v>Gobiernos Autonomos Municipales</v>
      </c>
      <c r="W946" s="390" t="str">
        <f>+V946</f>
        <v>Gobiernos Autonomos Municipales</v>
      </c>
      <c r="X946" s="242">
        <f>+VLOOKUP(A946,[3]Sheet1!$A$13:$D$744,4,FALSE)</f>
        <v>0</v>
      </c>
      <c r="Y946" s="242" t="e">
        <f>+VLOOKUP(X946,bd_lista!$A$3:$C$590,3,FALSE)</f>
        <v>#N/A</v>
      </c>
      <c r="Z946" s="301">
        <f>+X946</f>
        <v>0</v>
      </c>
      <c r="AA946" s="302" t="e">
        <f>+Y946</f>
        <v>#N/A</v>
      </c>
    </row>
    <row r="947" spans="1:27" customFormat="1" ht="15" hidden="1" customHeight="1">
      <c r="A947" s="32">
        <v>1736</v>
      </c>
      <c r="B947" s="396"/>
      <c r="C947" s="247" t="str">
        <f>+VLOOKUP(A947,bd_lista!$A$3:$C$590,3,FALSE)</f>
        <v>Gobierno Autónomo Municipal de Mineros</v>
      </c>
      <c r="D947" s="394"/>
      <c r="E947" s="244" t="s">
        <v>1309</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5"/>
        <v>0</v>
      </c>
      <c r="S947" s="262">
        <f ca="1">+R946+R947</f>
        <v>0</v>
      </c>
      <c r="T947" s="245">
        <f ca="1">+S947</f>
        <v>0</v>
      </c>
      <c r="U947" s="244">
        <f t="shared" si="36"/>
        <v>2</v>
      </c>
      <c r="V947" s="343" t="str">
        <f>+VLOOKUP(A947,bd_lista!$A$3:$E$590,5,FALSE)</f>
        <v>Gobiernos Autonomos Municipales</v>
      </c>
      <c r="W947" s="391"/>
      <c r="X947" s="242">
        <f>+VLOOKUP(A947,[3]Sheet1!$A$13:$D$744,4,FALSE)</f>
        <v>0</v>
      </c>
      <c r="Y947" s="242" t="e">
        <f>+VLOOKUP(X947,bd_lista!$A$3:$C$590,3,FALSE)</f>
        <v>#N/A</v>
      </c>
      <c r="Z947" s="299"/>
      <c r="AA947" s="300"/>
    </row>
    <row r="948" spans="1:27" customFormat="1" ht="15" hidden="1" customHeight="1">
      <c r="A948" s="32">
        <v>1737</v>
      </c>
      <c r="B948" s="395">
        <f>+A948</f>
        <v>1737</v>
      </c>
      <c r="C948" s="247" t="str">
        <f>+VLOOKUP(A948,bd_lista!$A$3:$C$590,3,FALSE)</f>
        <v>Gobierno Autónomo Municipal de Concepción</v>
      </c>
      <c r="D948" s="393" t="str">
        <f>+C948</f>
        <v>Gobierno Autónomo Municipal de Concepción</v>
      </c>
      <c r="E948" s="242" t="s">
        <v>1308</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5"/>
        <v>0</v>
      </c>
      <c r="S948" s="250"/>
      <c r="T948" s="243">
        <f ca="1">+T949</f>
        <v>0</v>
      </c>
      <c r="U948" s="242">
        <f t="shared" si="36"/>
        <v>1</v>
      </c>
      <c r="V948" s="343" t="str">
        <f>+VLOOKUP(A948,bd_lista!$A$3:$E$590,5,FALSE)</f>
        <v>Gobiernos Autonomos Municipales</v>
      </c>
      <c r="W948" s="390" t="str">
        <f>+V948</f>
        <v>Gobiernos Autonomos Municipales</v>
      </c>
      <c r="X948" s="242">
        <f>+VLOOKUP(A948,[3]Sheet1!$A$13:$D$744,4,FALSE)</f>
        <v>0</v>
      </c>
      <c r="Y948" s="242" t="e">
        <f>+VLOOKUP(X948,bd_lista!$A$3:$C$590,3,FALSE)</f>
        <v>#N/A</v>
      </c>
      <c r="Z948" s="301">
        <f>+X948</f>
        <v>0</v>
      </c>
      <c r="AA948" s="302" t="e">
        <f>+Y948</f>
        <v>#N/A</v>
      </c>
    </row>
    <row r="949" spans="1:27" customFormat="1" ht="15" hidden="1" customHeight="1">
      <c r="A949" s="32">
        <v>1737</v>
      </c>
      <c r="B949" s="396"/>
      <c r="C949" s="247" t="str">
        <f>+VLOOKUP(A949,bd_lista!$A$3:$C$590,3,FALSE)</f>
        <v>Gobierno Autónomo Municipal de Concepción</v>
      </c>
      <c r="D949" s="394"/>
      <c r="E949" s="244" t="s">
        <v>1309</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5"/>
        <v>0</v>
      </c>
      <c r="S949" s="262">
        <f ca="1">+R948+R949</f>
        <v>0</v>
      </c>
      <c r="T949" s="245">
        <f ca="1">+S949</f>
        <v>0</v>
      </c>
      <c r="U949" s="244">
        <f t="shared" si="36"/>
        <v>2</v>
      </c>
      <c r="V949" s="343" t="str">
        <f>+VLOOKUP(A949,bd_lista!$A$3:$E$590,5,FALSE)</f>
        <v>Gobiernos Autonomos Municipales</v>
      </c>
      <c r="W949" s="391"/>
      <c r="X949" s="242">
        <f>+VLOOKUP(A949,[3]Sheet1!$A$13:$D$744,4,FALSE)</f>
        <v>0</v>
      </c>
      <c r="Y949" s="242" t="e">
        <f>+VLOOKUP(X949,bd_lista!$A$3:$C$590,3,FALSE)</f>
        <v>#N/A</v>
      </c>
      <c r="Z949" s="299"/>
      <c r="AA949" s="300"/>
    </row>
    <row r="950" spans="1:27" customFormat="1" ht="15" hidden="1" customHeight="1">
      <c r="A950" s="32">
        <v>1738</v>
      </c>
      <c r="B950" s="395">
        <f>+A950</f>
        <v>1738</v>
      </c>
      <c r="C950" s="247" t="str">
        <f>+VLOOKUP(A950,bd_lista!$A$3:$C$590,3,FALSE)</f>
        <v>Gobierno Autónomo Municipal de San Javier</v>
      </c>
      <c r="D950" s="393" t="str">
        <f>+C950</f>
        <v>Gobierno Autónomo Municipal de San Javier</v>
      </c>
      <c r="E950" s="242" t="s">
        <v>1308</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5"/>
        <v>0</v>
      </c>
      <c r="S950" s="250"/>
      <c r="T950" s="243">
        <f ca="1">+T951</f>
        <v>0</v>
      </c>
      <c r="U950" s="242">
        <f t="shared" si="36"/>
        <v>1</v>
      </c>
      <c r="V950" s="343" t="str">
        <f>+VLOOKUP(A950,bd_lista!$A$3:$E$590,5,FALSE)</f>
        <v>Gobiernos Autonomos Municipales</v>
      </c>
      <c r="W950" s="390" t="str">
        <f>+V950</f>
        <v>Gobiernos Autonomos Municipales</v>
      </c>
      <c r="X950" s="242">
        <f>+VLOOKUP(A950,[3]Sheet1!$A$13:$D$744,4,FALSE)</f>
        <v>0</v>
      </c>
      <c r="Y950" s="242" t="e">
        <f>+VLOOKUP(X950,bd_lista!$A$3:$C$590,3,FALSE)</f>
        <v>#N/A</v>
      </c>
      <c r="Z950" s="301">
        <f>+X950</f>
        <v>0</v>
      </c>
      <c r="AA950" s="302" t="e">
        <f>+Y950</f>
        <v>#N/A</v>
      </c>
    </row>
    <row r="951" spans="1:27" customFormat="1" ht="15" hidden="1" customHeight="1">
      <c r="A951" s="32">
        <v>1738</v>
      </c>
      <c r="B951" s="396"/>
      <c r="C951" s="247" t="str">
        <f>+VLOOKUP(A951,bd_lista!$A$3:$C$590,3,FALSE)</f>
        <v>Gobierno Autónomo Municipal de San Javier</v>
      </c>
      <c r="D951" s="394"/>
      <c r="E951" s="244" t="s">
        <v>1309</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5"/>
        <v>0</v>
      </c>
      <c r="S951" s="262">
        <f ca="1">+R950+R951</f>
        <v>0</v>
      </c>
      <c r="T951" s="245">
        <f ca="1">+S951</f>
        <v>0</v>
      </c>
      <c r="U951" s="244">
        <f t="shared" si="36"/>
        <v>2</v>
      </c>
      <c r="V951" s="343" t="str">
        <f>+VLOOKUP(A951,bd_lista!$A$3:$E$590,5,FALSE)</f>
        <v>Gobiernos Autonomos Municipales</v>
      </c>
      <c r="W951" s="391"/>
      <c r="X951" s="242">
        <f>+VLOOKUP(A951,[3]Sheet1!$A$13:$D$744,4,FALSE)</f>
        <v>0</v>
      </c>
      <c r="Y951" s="242" t="e">
        <f>+VLOOKUP(X951,bd_lista!$A$3:$C$590,3,FALSE)</f>
        <v>#N/A</v>
      </c>
      <c r="Z951" s="299"/>
      <c r="AA951" s="300"/>
    </row>
    <row r="952" spans="1:27" customFormat="1" ht="15" hidden="1" customHeight="1">
      <c r="A952" s="32">
        <v>1739</v>
      </c>
      <c r="B952" s="395">
        <f>+A952</f>
        <v>1739</v>
      </c>
      <c r="C952" s="247" t="str">
        <f>+VLOOKUP(A952,bd_lista!$A$3:$C$590,3,FALSE)</f>
        <v>Gobierno Autónomo Municipal de San Julián</v>
      </c>
      <c r="D952" s="393" t="str">
        <f>+C952</f>
        <v>Gobierno Autónomo Municipal de San Julián</v>
      </c>
      <c r="E952" s="242" t="s">
        <v>1308</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5"/>
        <v>0</v>
      </c>
      <c r="S952" s="250"/>
      <c r="T952" s="243">
        <f ca="1">+T953</f>
        <v>0</v>
      </c>
      <c r="U952" s="242">
        <f t="shared" si="36"/>
        <v>1</v>
      </c>
      <c r="V952" s="343" t="str">
        <f>+VLOOKUP(A952,bd_lista!$A$3:$E$590,5,FALSE)</f>
        <v>Gobiernos Autonomos Municipales</v>
      </c>
      <c r="W952" s="390" t="str">
        <f>+V952</f>
        <v>Gobiernos Autonomos Municipales</v>
      </c>
      <c r="X952" s="242">
        <f>+VLOOKUP(A952,[3]Sheet1!$A$13:$D$744,4,FALSE)</f>
        <v>0</v>
      </c>
      <c r="Y952" s="242" t="e">
        <f>+VLOOKUP(X952,bd_lista!$A$3:$C$590,3,FALSE)</f>
        <v>#N/A</v>
      </c>
      <c r="Z952" s="301">
        <f>+X952</f>
        <v>0</v>
      </c>
      <c r="AA952" s="302" t="e">
        <f>+Y952</f>
        <v>#N/A</v>
      </c>
    </row>
    <row r="953" spans="1:27" customFormat="1" ht="15" hidden="1" customHeight="1">
      <c r="A953" s="32">
        <v>1739</v>
      </c>
      <c r="B953" s="396"/>
      <c r="C953" s="247" t="str">
        <f>+VLOOKUP(A953,bd_lista!$A$3:$C$590,3,FALSE)</f>
        <v>Gobierno Autónomo Municipal de San Julián</v>
      </c>
      <c r="D953" s="394"/>
      <c r="E953" s="244" t="s">
        <v>1309</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5"/>
        <v>0</v>
      </c>
      <c r="S953" s="262">
        <f ca="1">+R952+R953</f>
        <v>0</v>
      </c>
      <c r="T953" s="245">
        <f ca="1">+S953</f>
        <v>0</v>
      </c>
      <c r="U953" s="244">
        <f t="shared" si="36"/>
        <v>2</v>
      </c>
      <c r="V953" s="343" t="str">
        <f>+VLOOKUP(A953,bd_lista!$A$3:$E$590,5,FALSE)</f>
        <v>Gobiernos Autonomos Municipales</v>
      </c>
      <c r="W953" s="391"/>
      <c r="X953" s="242">
        <f>+VLOOKUP(A953,[3]Sheet1!$A$13:$D$744,4,FALSE)</f>
        <v>0</v>
      </c>
      <c r="Y953" s="242" t="e">
        <f>+VLOOKUP(X953,bd_lista!$A$3:$C$590,3,FALSE)</f>
        <v>#N/A</v>
      </c>
      <c r="Z953" s="299"/>
      <c r="AA953" s="300"/>
    </row>
    <row r="954" spans="1:27" customFormat="1" ht="15" hidden="1" customHeight="1">
      <c r="A954" s="32">
        <v>1740</v>
      </c>
      <c r="B954" s="395">
        <f>+A954</f>
        <v>1740</v>
      </c>
      <c r="C954" s="247" t="str">
        <f>+VLOOKUP(A954,bd_lista!$A$3:$C$590,3,FALSE)</f>
        <v>Gobierno Autónomo Municipal de San Matías</v>
      </c>
      <c r="D954" s="393" t="str">
        <f>+C954</f>
        <v>Gobierno Autónomo Municipal de San Matías</v>
      </c>
      <c r="E954" s="242" t="s">
        <v>1308</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5"/>
        <v>0</v>
      </c>
      <c r="S954" s="250"/>
      <c r="T954" s="243">
        <f ca="1">+T955</f>
        <v>0</v>
      </c>
      <c r="U954" s="242">
        <f t="shared" si="36"/>
        <v>1</v>
      </c>
      <c r="V954" s="343" t="str">
        <f>+VLOOKUP(A954,bd_lista!$A$3:$E$590,5,FALSE)</f>
        <v>Gobiernos Autonomos Municipales</v>
      </c>
      <c r="W954" s="390" t="str">
        <f>+V954</f>
        <v>Gobiernos Autonomos Municipales</v>
      </c>
      <c r="X954" s="242">
        <f>+VLOOKUP(A954,[3]Sheet1!$A$13:$D$744,4,FALSE)</f>
        <v>0</v>
      </c>
      <c r="Y954" s="242" t="e">
        <f>+VLOOKUP(X954,bd_lista!$A$3:$C$590,3,FALSE)</f>
        <v>#N/A</v>
      </c>
      <c r="Z954" s="301">
        <f>+X954</f>
        <v>0</v>
      </c>
      <c r="AA954" s="302" t="e">
        <f>+Y954</f>
        <v>#N/A</v>
      </c>
    </row>
    <row r="955" spans="1:27" customFormat="1" ht="15" hidden="1" customHeight="1">
      <c r="A955" s="32">
        <v>1740</v>
      </c>
      <c r="B955" s="396"/>
      <c r="C955" s="247" t="str">
        <f>+VLOOKUP(A955,bd_lista!$A$3:$C$590,3,FALSE)</f>
        <v>Gobierno Autónomo Municipal de San Matías</v>
      </c>
      <c r="D955" s="394"/>
      <c r="E955" s="244" t="s">
        <v>1309</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5"/>
        <v>0</v>
      </c>
      <c r="S955" s="262">
        <f ca="1">+R954+R955</f>
        <v>0</v>
      </c>
      <c r="T955" s="245">
        <f ca="1">+S955</f>
        <v>0</v>
      </c>
      <c r="U955" s="244">
        <f t="shared" si="36"/>
        <v>2</v>
      </c>
      <c r="V955" s="343" t="str">
        <f>+VLOOKUP(A955,bd_lista!$A$3:$E$590,5,FALSE)</f>
        <v>Gobiernos Autonomos Municipales</v>
      </c>
      <c r="W955" s="391"/>
      <c r="X955" s="242">
        <f>+VLOOKUP(A955,[3]Sheet1!$A$13:$D$744,4,FALSE)</f>
        <v>0</v>
      </c>
      <c r="Y955" s="242" t="e">
        <f>+VLOOKUP(X955,bd_lista!$A$3:$C$590,3,FALSE)</f>
        <v>#N/A</v>
      </c>
      <c r="Z955" s="299"/>
      <c r="AA955" s="300"/>
    </row>
    <row r="956" spans="1:27" customFormat="1" ht="15" hidden="1" customHeight="1">
      <c r="A956" s="32">
        <v>1741</v>
      </c>
      <c r="B956" s="395">
        <f>+A956</f>
        <v>1741</v>
      </c>
      <c r="C956" s="247" t="str">
        <f>+VLOOKUP(A956,bd_lista!$A$3:$C$590,3,FALSE)</f>
        <v>Gobierno Autónomo Municipal de Comarapa</v>
      </c>
      <c r="D956" s="393" t="str">
        <f>+C956</f>
        <v>Gobierno Autónomo Municipal de Comarapa</v>
      </c>
      <c r="E956" s="242" t="s">
        <v>1308</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1">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5"/>
        <v>0</v>
      </c>
      <c r="S956" s="250"/>
      <c r="T956" s="243">
        <f ca="1">+T957</f>
        <v>0</v>
      </c>
      <c r="U956" s="242">
        <f t="shared" si="36"/>
        <v>1</v>
      </c>
      <c r="V956" s="343" t="str">
        <f>+VLOOKUP(A956,bd_lista!$A$3:$E$590,5,FALSE)</f>
        <v>Gobiernos Autonomos Municipales</v>
      </c>
      <c r="W956" s="390" t="str">
        <f>+V956</f>
        <v>Gobiernos Autonomos Municipales</v>
      </c>
      <c r="X956" s="242">
        <f>+VLOOKUP(A956,[3]Sheet1!$A$13:$D$744,4,FALSE)</f>
        <v>0</v>
      </c>
      <c r="Y956" s="242" t="e">
        <f>+VLOOKUP(X956,bd_lista!$A$3:$C$590,3,FALSE)</f>
        <v>#N/A</v>
      </c>
      <c r="Z956" s="301">
        <f>+X956</f>
        <v>0</v>
      </c>
      <c r="AA956" s="302" t="e">
        <f>+Y956</f>
        <v>#N/A</v>
      </c>
    </row>
    <row r="957" spans="1:27" customFormat="1" ht="15" hidden="1" customHeight="1">
      <c r="A957" s="32">
        <v>1741</v>
      </c>
      <c r="B957" s="396"/>
      <c r="C957" s="247" t="str">
        <f>+VLOOKUP(A957,bd_lista!$A$3:$C$590,3,FALSE)</f>
        <v>Gobierno Autónomo Municipal de Comarapa</v>
      </c>
      <c r="D957" s="394"/>
      <c r="E957" s="244" t="s">
        <v>1309</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5"/>
        <v>0</v>
      </c>
      <c r="S957" s="262">
        <f ca="1">+R956+R957</f>
        <v>0</v>
      </c>
      <c r="T957" s="245">
        <f ca="1">+S957</f>
        <v>0</v>
      </c>
      <c r="U957" s="244">
        <f t="shared" si="36"/>
        <v>2</v>
      </c>
      <c r="V957" s="343" t="str">
        <f>+VLOOKUP(A957,bd_lista!$A$3:$E$590,5,FALSE)</f>
        <v>Gobiernos Autonomos Municipales</v>
      </c>
      <c r="W957" s="391"/>
      <c r="X957" s="242">
        <f>+VLOOKUP(A957,[3]Sheet1!$A$13:$D$744,4,FALSE)</f>
        <v>0</v>
      </c>
      <c r="Y957" s="242" t="e">
        <f>+VLOOKUP(X957,bd_lista!$A$3:$C$590,3,FALSE)</f>
        <v>#N/A</v>
      </c>
      <c r="Z957" s="299"/>
      <c r="AA957" s="300"/>
    </row>
    <row r="958" spans="1:27" customFormat="1" ht="15" hidden="1" customHeight="1">
      <c r="A958" s="32">
        <v>1742</v>
      </c>
      <c r="B958" s="395">
        <f>+A958</f>
        <v>1742</v>
      </c>
      <c r="C958" s="247" t="str">
        <f>+VLOOKUP(A958,bd_lista!$A$3:$C$590,3,FALSE)</f>
        <v>Gobierno Autónomo Municipal de Saipina</v>
      </c>
      <c r="D958" s="393" t="str">
        <f>+C958</f>
        <v>Gobierno Autónomo Municipal de Saipina</v>
      </c>
      <c r="E958" s="242" t="s">
        <v>1308</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5"/>
        <v>0</v>
      </c>
      <c r="S958" s="250"/>
      <c r="T958" s="243">
        <f ca="1">+T959</f>
        <v>0</v>
      </c>
      <c r="U958" s="242">
        <f t="shared" si="36"/>
        <v>1</v>
      </c>
      <c r="V958" s="343" t="str">
        <f>+VLOOKUP(A958,bd_lista!$A$3:$E$590,5,FALSE)</f>
        <v>Gobiernos Autonomos Municipales</v>
      </c>
      <c r="W958" s="390" t="str">
        <f>+V958</f>
        <v>Gobiernos Autonomos Municipales</v>
      </c>
      <c r="X958" s="242">
        <f>+VLOOKUP(A958,[3]Sheet1!$A$13:$D$744,4,FALSE)</f>
        <v>0</v>
      </c>
      <c r="Y958" s="242" t="e">
        <f>+VLOOKUP(X958,bd_lista!$A$3:$C$590,3,FALSE)</f>
        <v>#N/A</v>
      </c>
      <c r="Z958" s="301">
        <f>+X958</f>
        <v>0</v>
      </c>
      <c r="AA958" s="302" t="e">
        <f>+Y958</f>
        <v>#N/A</v>
      </c>
    </row>
    <row r="959" spans="1:27" customFormat="1" ht="15" hidden="1" customHeight="1">
      <c r="A959" s="32">
        <v>1742</v>
      </c>
      <c r="B959" s="396"/>
      <c r="C959" s="247" t="str">
        <f>+VLOOKUP(A959,bd_lista!$A$3:$C$590,3,FALSE)</f>
        <v>Gobierno Autónomo Municipal de Saipina</v>
      </c>
      <c r="D959" s="394"/>
      <c r="E959" s="244" t="s">
        <v>1309</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5"/>
        <v>0</v>
      </c>
      <c r="S959" s="262">
        <f ca="1">+R958+R959</f>
        <v>0</v>
      </c>
      <c r="T959" s="245">
        <f ca="1">+S959</f>
        <v>0</v>
      </c>
      <c r="U959" s="244">
        <f t="shared" si="36"/>
        <v>2</v>
      </c>
      <c r="V959" s="343" t="str">
        <f>+VLOOKUP(A959,bd_lista!$A$3:$E$590,5,FALSE)</f>
        <v>Gobiernos Autonomos Municipales</v>
      </c>
      <c r="W959" s="391"/>
      <c r="X959" s="242">
        <f>+VLOOKUP(A959,[3]Sheet1!$A$13:$D$744,4,FALSE)</f>
        <v>0</v>
      </c>
      <c r="Y959" s="242" t="e">
        <f>+VLOOKUP(X959,bd_lista!$A$3:$C$590,3,FALSE)</f>
        <v>#N/A</v>
      </c>
      <c r="Z959" s="299"/>
      <c r="AA959" s="300"/>
    </row>
    <row r="960" spans="1:27" customFormat="1" ht="15" hidden="1" customHeight="1">
      <c r="A960" s="32">
        <v>1743</v>
      </c>
      <c r="B960" s="395">
        <f>+A960</f>
        <v>1743</v>
      </c>
      <c r="C960" s="247" t="str">
        <f>+VLOOKUP(A960,bd_lista!$A$3:$C$590,3,FALSE)</f>
        <v>Gobierno Autónomo Municipal de Puerto Suárez</v>
      </c>
      <c r="D960" s="393" t="str">
        <f>+C960</f>
        <v>Gobierno Autónomo Municipal de Puerto Suárez</v>
      </c>
      <c r="E960" s="242" t="s">
        <v>1308</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5"/>
        <v>0</v>
      </c>
      <c r="S960" s="250"/>
      <c r="T960" s="243">
        <f ca="1">+T961</f>
        <v>0</v>
      </c>
      <c r="U960" s="242">
        <f t="shared" si="36"/>
        <v>1</v>
      </c>
      <c r="V960" s="343" t="str">
        <f>+VLOOKUP(A960,bd_lista!$A$3:$E$590,5,FALSE)</f>
        <v>Gobiernos Autonomos Municipales</v>
      </c>
      <c r="W960" s="390" t="str">
        <f>+V960</f>
        <v>Gobiernos Autonomos Municipales</v>
      </c>
      <c r="X960" s="242">
        <f>+VLOOKUP(A960,[3]Sheet1!$A$13:$D$744,4,FALSE)</f>
        <v>0</v>
      </c>
      <c r="Y960" s="242" t="e">
        <f>+VLOOKUP(X960,bd_lista!$A$3:$C$590,3,FALSE)</f>
        <v>#N/A</v>
      </c>
      <c r="Z960" s="301">
        <f>+X960</f>
        <v>0</v>
      </c>
      <c r="AA960" s="302" t="e">
        <f>+Y960</f>
        <v>#N/A</v>
      </c>
    </row>
    <row r="961" spans="1:27" customFormat="1" ht="15" hidden="1" customHeight="1">
      <c r="A961" s="32">
        <v>1743</v>
      </c>
      <c r="B961" s="396"/>
      <c r="C961" s="247" t="str">
        <f>+VLOOKUP(A961,bd_lista!$A$3:$C$590,3,FALSE)</f>
        <v>Gobierno Autónomo Municipal de Puerto Suárez</v>
      </c>
      <c r="D961" s="394"/>
      <c r="E961" s="244" t="s">
        <v>1309</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5"/>
        <v>0</v>
      </c>
      <c r="S961" s="262">
        <f ca="1">+R960+R961</f>
        <v>0</v>
      </c>
      <c r="T961" s="245">
        <f ca="1">+S961</f>
        <v>0</v>
      </c>
      <c r="U961" s="244">
        <f t="shared" si="36"/>
        <v>2</v>
      </c>
      <c r="V961" s="343" t="str">
        <f>+VLOOKUP(A961,bd_lista!$A$3:$E$590,5,FALSE)</f>
        <v>Gobiernos Autonomos Municipales</v>
      </c>
      <c r="W961" s="391"/>
      <c r="X961" s="242">
        <f>+VLOOKUP(A961,[3]Sheet1!$A$13:$D$744,4,FALSE)</f>
        <v>0</v>
      </c>
      <c r="Y961" s="242" t="e">
        <f>+VLOOKUP(X961,bd_lista!$A$3:$C$590,3,FALSE)</f>
        <v>#N/A</v>
      </c>
      <c r="Z961" s="299"/>
      <c r="AA961" s="300"/>
    </row>
    <row r="962" spans="1:27" customFormat="1" ht="15" hidden="1" customHeight="1">
      <c r="A962" s="32">
        <v>1744</v>
      </c>
      <c r="B962" s="395">
        <f>+A962</f>
        <v>1744</v>
      </c>
      <c r="C962" s="247" t="str">
        <f>+VLOOKUP(A962,bd_lista!$A$3:$C$590,3,FALSE)</f>
        <v>Gobierno Autónomo Municipal de Puerto Quijarro</v>
      </c>
      <c r="D962" s="393" t="str">
        <f>+C962</f>
        <v>Gobierno Autónomo Municipal de Puerto Quijarro</v>
      </c>
      <c r="E962" s="242" t="s">
        <v>1308</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5"/>
        <v>0</v>
      </c>
      <c r="S962" s="250"/>
      <c r="T962" s="243">
        <f ca="1">+T963</f>
        <v>0</v>
      </c>
      <c r="U962" s="242">
        <f t="shared" si="36"/>
        <v>1</v>
      </c>
      <c r="V962" s="343" t="str">
        <f>+VLOOKUP(A962,bd_lista!$A$3:$E$590,5,FALSE)</f>
        <v>Gobiernos Autonomos Municipales</v>
      </c>
      <c r="W962" s="390" t="str">
        <f>+V962</f>
        <v>Gobiernos Autonomos Municipales</v>
      </c>
      <c r="X962" s="242">
        <f>+VLOOKUP(A962,[3]Sheet1!$A$13:$D$744,4,FALSE)</f>
        <v>0</v>
      </c>
      <c r="Y962" s="242" t="e">
        <f>+VLOOKUP(X962,bd_lista!$A$3:$C$590,3,FALSE)</f>
        <v>#N/A</v>
      </c>
      <c r="Z962" s="301">
        <f>+X962</f>
        <v>0</v>
      </c>
      <c r="AA962" s="302" t="e">
        <f>+Y962</f>
        <v>#N/A</v>
      </c>
    </row>
    <row r="963" spans="1:27" customFormat="1" ht="15" hidden="1" customHeight="1">
      <c r="A963" s="32">
        <v>1744</v>
      </c>
      <c r="B963" s="396"/>
      <c r="C963" s="247" t="str">
        <f>+VLOOKUP(A963,bd_lista!$A$3:$C$590,3,FALSE)</f>
        <v>Gobierno Autónomo Municipal de Puerto Quijarro</v>
      </c>
      <c r="D963" s="394"/>
      <c r="E963" s="244" t="s">
        <v>1309</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5"/>
        <v>0</v>
      </c>
      <c r="S963" s="262">
        <f ca="1">+R962+R963</f>
        <v>0</v>
      </c>
      <c r="T963" s="243">
        <f ca="1">+S963</f>
        <v>0</v>
      </c>
      <c r="U963" s="242">
        <f t="shared" si="36"/>
        <v>2</v>
      </c>
      <c r="V963" s="343" t="str">
        <f>+VLOOKUP(A963,bd_lista!$A$3:$E$590,5,FALSE)</f>
        <v>Gobiernos Autonomos Municipales</v>
      </c>
      <c r="W963" s="391"/>
      <c r="X963" s="242">
        <f>+VLOOKUP(A963,[3]Sheet1!$A$13:$D$744,4,FALSE)</f>
        <v>0</v>
      </c>
      <c r="Y963" s="242" t="e">
        <f>+VLOOKUP(X963,bd_lista!$A$3:$C$590,3,FALSE)</f>
        <v>#N/A</v>
      </c>
      <c r="Z963" s="299"/>
      <c r="AA963" s="300"/>
    </row>
    <row r="964" spans="1:27" customFormat="1" ht="15" hidden="1" customHeight="1">
      <c r="A964" s="32">
        <v>1745</v>
      </c>
      <c r="B964" s="395">
        <f>+A964</f>
        <v>1745</v>
      </c>
      <c r="C964" s="247" t="str">
        <f>+VLOOKUP(A964,bd_lista!$A$3:$C$590,3,FALSE)</f>
        <v>Gobierno Autónomo Municipal de Ascención de Guarayos</v>
      </c>
      <c r="D964" s="393" t="str">
        <f>+C964</f>
        <v>Gobierno Autónomo Municipal de Ascención de Guarayos</v>
      </c>
      <c r="E964" s="242" t="s">
        <v>1308</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5"/>
        <v>0</v>
      </c>
      <c r="S964" s="250"/>
      <c r="T964" s="243">
        <f ca="1">+T965</f>
        <v>0</v>
      </c>
      <c r="U964" s="242">
        <f t="shared" si="36"/>
        <v>1</v>
      </c>
      <c r="V964" s="343" t="str">
        <f>+VLOOKUP(A964,bd_lista!$A$3:$E$590,5,FALSE)</f>
        <v>Gobiernos Autonomos Municipales</v>
      </c>
      <c r="W964" s="390" t="str">
        <f>+V964</f>
        <v>Gobiernos Autonomos Municipales</v>
      </c>
      <c r="X964" s="242">
        <f>+VLOOKUP(A964,[3]Sheet1!$A$13:$D$744,4,FALSE)</f>
        <v>0</v>
      </c>
      <c r="Y964" s="242" t="e">
        <f>+VLOOKUP(X964,bd_lista!$A$3:$C$590,3,FALSE)</f>
        <v>#N/A</v>
      </c>
      <c r="Z964" s="301">
        <f>+X964</f>
        <v>0</v>
      </c>
      <c r="AA964" s="302" t="e">
        <f>+Y964</f>
        <v>#N/A</v>
      </c>
    </row>
    <row r="965" spans="1:27" customFormat="1" ht="15" hidden="1" customHeight="1">
      <c r="A965" s="32">
        <v>1745</v>
      </c>
      <c r="B965" s="396"/>
      <c r="C965" s="247" t="str">
        <f>+VLOOKUP(A965,bd_lista!$A$3:$C$590,3,FALSE)</f>
        <v>Gobierno Autónomo Municipal de Ascención de Guarayos</v>
      </c>
      <c r="D965" s="394"/>
      <c r="E965" s="244" t="s">
        <v>1309</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5"/>
        <v>0</v>
      </c>
      <c r="S965" s="262">
        <f ca="1">+R964+R965</f>
        <v>0</v>
      </c>
      <c r="T965" s="245">
        <f ca="1">+S965</f>
        <v>0</v>
      </c>
      <c r="U965" s="244">
        <f t="shared" si="36"/>
        <v>2</v>
      </c>
      <c r="V965" s="343" t="str">
        <f>+VLOOKUP(A965,bd_lista!$A$3:$E$590,5,FALSE)</f>
        <v>Gobiernos Autonomos Municipales</v>
      </c>
      <c r="W965" s="391"/>
      <c r="X965" s="242">
        <f>+VLOOKUP(A965,[3]Sheet1!$A$13:$D$744,4,FALSE)</f>
        <v>0</v>
      </c>
      <c r="Y965" s="242" t="e">
        <f>+VLOOKUP(X965,bd_lista!$A$3:$C$590,3,FALSE)</f>
        <v>#N/A</v>
      </c>
      <c r="Z965" s="299"/>
      <c r="AA965" s="300"/>
    </row>
    <row r="966" spans="1:27" customFormat="1" ht="15" hidden="1" customHeight="1">
      <c r="A966" s="32">
        <v>1746</v>
      </c>
      <c r="B966" s="395">
        <f>+A966</f>
        <v>1746</v>
      </c>
      <c r="C966" s="247" t="str">
        <f>+VLOOKUP(A966,bd_lista!$A$3:$C$590,3,FALSE)</f>
        <v>Gobierno Autónomo Municipal de Urubicha</v>
      </c>
      <c r="D966" s="393" t="str">
        <f>+C966</f>
        <v>Gobierno Autónomo Municipal de Urubicha</v>
      </c>
      <c r="E966" s="242" t="s">
        <v>1308</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ca="1" si="35"/>
        <v>0</v>
      </c>
      <c r="S966" s="250"/>
      <c r="T966" s="243">
        <f ca="1">+T967</f>
        <v>0</v>
      </c>
      <c r="U966" s="242">
        <f t="shared" si="36"/>
        <v>1</v>
      </c>
      <c r="V966" s="343" t="str">
        <f>+VLOOKUP(A966,bd_lista!$A$3:$E$590,5,FALSE)</f>
        <v>Gobiernos Autonomos Municipales</v>
      </c>
      <c r="W966" s="390" t="str">
        <f>+V966</f>
        <v>Gobiernos Autonomos Municipales</v>
      </c>
      <c r="X966" s="242">
        <f>+VLOOKUP(A966,[3]Sheet1!$A$13:$D$744,4,FALSE)</f>
        <v>0</v>
      </c>
      <c r="Y966" s="242" t="e">
        <f>+VLOOKUP(X966,bd_lista!$A$3:$C$590,3,FALSE)</f>
        <v>#N/A</v>
      </c>
      <c r="Z966" s="301">
        <f>+X966</f>
        <v>0</v>
      </c>
      <c r="AA966" s="302" t="e">
        <f>+Y966</f>
        <v>#N/A</v>
      </c>
    </row>
    <row r="967" spans="1:27" customFormat="1" ht="15" hidden="1" customHeight="1">
      <c r="A967" s="32">
        <v>1746</v>
      </c>
      <c r="B967" s="396"/>
      <c r="C967" s="247" t="str">
        <f>+VLOOKUP(A967,bd_lista!$A$3:$C$590,3,FALSE)</f>
        <v>Gobierno Autónomo Municipal de Urubicha</v>
      </c>
      <c r="D967" s="394"/>
      <c r="E967" s="244" t="s">
        <v>1309</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5"/>
        <v>0</v>
      </c>
      <c r="S967" s="262">
        <f ca="1">+R966+R967</f>
        <v>0</v>
      </c>
      <c r="T967" s="245">
        <f ca="1">+S967</f>
        <v>0</v>
      </c>
      <c r="U967" s="244">
        <f t="shared" si="36"/>
        <v>2</v>
      </c>
      <c r="V967" s="343" t="str">
        <f>+VLOOKUP(A967,bd_lista!$A$3:$E$590,5,FALSE)</f>
        <v>Gobiernos Autonomos Municipales</v>
      </c>
      <c r="W967" s="391"/>
      <c r="X967" s="242">
        <f>+VLOOKUP(A967,[3]Sheet1!$A$13:$D$744,4,FALSE)</f>
        <v>0</v>
      </c>
      <c r="Y967" s="242" t="e">
        <f>+VLOOKUP(X967,bd_lista!$A$3:$C$590,3,FALSE)</f>
        <v>#N/A</v>
      </c>
      <c r="Z967" s="299"/>
      <c r="AA967" s="300"/>
    </row>
    <row r="968" spans="1:27" customFormat="1" ht="15" hidden="1" customHeight="1">
      <c r="A968" s="32">
        <v>1747</v>
      </c>
      <c r="B968" s="395">
        <f>+A968</f>
        <v>1747</v>
      </c>
      <c r="C968" s="247" t="str">
        <f>+VLOOKUP(A968,bd_lista!$A$3:$C$590,3,FALSE)</f>
        <v>Gobierno Autónomo Municipal de El Puente</v>
      </c>
      <c r="D968" s="393" t="str">
        <f>+C968</f>
        <v>Gobierno Autónomo Municipal de El Puente</v>
      </c>
      <c r="E968" s="242" t="s">
        <v>1308</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5"/>
        <v>0</v>
      </c>
      <c r="S968" s="250"/>
      <c r="T968" s="243">
        <f ca="1">+T969</f>
        <v>0</v>
      </c>
      <c r="U968" s="242">
        <f t="shared" si="36"/>
        <v>1</v>
      </c>
      <c r="V968" s="343" t="str">
        <f>+VLOOKUP(A968,bd_lista!$A$3:$E$590,5,FALSE)</f>
        <v>Gobiernos Autonomos Municipales</v>
      </c>
      <c r="W968" s="390" t="str">
        <f>+V968</f>
        <v>Gobiernos Autonomos Municipales</v>
      </c>
      <c r="X968" s="242">
        <f>+VLOOKUP(A968,[3]Sheet1!$A$13:$D$744,4,FALSE)</f>
        <v>0</v>
      </c>
      <c r="Y968" s="242" t="e">
        <f>+VLOOKUP(X968,bd_lista!$A$3:$C$590,3,FALSE)</f>
        <v>#N/A</v>
      </c>
      <c r="Z968" s="301">
        <f>+X968</f>
        <v>0</v>
      </c>
      <c r="AA968" s="302" t="e">
        <f>+Y968</f>
        <v>#N/A</v>
      </c>
    </row>
    <row r="969" spans="1:27" customFormat="1" ht="15" hidden="1" customHeight="1">
      <c r="A969" s="32">
        <v>1747</v>
      </c>
      <c r="B969" s="396"/>
      <c r="C969" s="247" t="str">
        <f>+VLOOKUP(A969,bd_lista!$A$3:$C$590,3,FALSE)</f>
        <v>Gobierno Autónomo Municipal de El Puente</v>
      </c>
      <c r="D969" s="394"/>
      <c r="E969" s="244" t="s">
        <v>1309</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5"/>
        <v>0</v>
      </c>
      <c r="S969" s="262">
        <f ca="1">+R968+R969</f>
        <v>0</v>
      </c>
      <c r="T969" s="245">
        <f ca="1">+S969</f>
        <v>0</v>
      </c>
      <c r="U969" s="244">
        <f t="shared" si="36"/>
        <v>2</v>
      </c>
      <c r="V969" s="343" t="str">
        <f>+VLOOKUP(A969,bd_lista!$A$3:$E$590,5,FALSE)</f>
        <v>Gobiernos Autonomos Municipales</v>
      </c>
      <c r="W969" s="391"/>
      <c r="X969" s="242">
        <f>+VLOOKUP(A969,[3]Sheet1!$A$13:$D$744,4,FALSE)</f>
        <v>0</v>
      </c>
      <c r="Y969" s="242" t="e">
        <f>+VLOOKUP(X969,bd_lista!$A$3:$C$590,3,FALSE)</f>
        <v>#N/A</v>
      </c>
      <c r="Z969" s="299"/>
      <c r="AA969" s="300"/>
    </row>
    <row r="970" spans="1:27" customFormat="1" ht="15" hidden="1" customHeight="1">
      <c r="A970" s="32">
        <v>1748</v>
      </c>
      <c r="B970" s="395">
        <f>+A970</f>
        <v>1748</v>
      </c>
      <c r="C970" s="247" t="str">
        <f>+VLOOKUP(A970,bd_lista!$A$3:$C$590,3,FALSE)</f>
        <v>Gobierno Autónomo Municipal de Okinawa Uno</v>
      </c>
      <c r="D970" s="393" t="str">
        <f>+C970</f>
        <v>Gobierno Autónomo Municipal de Okinawa Uno</v>
      </c>
      <c r="E970" s="242" t="s">
        <v>1308</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5"/>
        <v>0</v>
      </c>
      <c r="S970" s="250"/>
      <c r="T970" s="243">
        <f ca="1">+T971</f>
        <v>0</v>
      </c>
      <c r="U970" s="242">
        <f t="shared" si="36"/>
        <v>1</v>
      </c>
      <c r="V970" s="343" t="str">
        <f>+VLOOKUP(A970,bd_lista!$A$3:$E$590,5,FALSE)</f>
        <v>Gobiernos Autonomos Municipales</v>
      </c>
      <c r="W970" s="390" t="str">
        <f>+V970</f>
        <v>Gobiernos Autonomos Municipales</v>
      </c>
      <c r="X970" s="242">
        <f>+VLOOKUP(A970,[3]Sheet1!$A$13:$D$744,4,FALSE)</f>
        <v>0</v>
      </c>
      <c r="Y970" s="242" t="e">
        <f>+VLOOKUP(X970,bd_lista!$A$3:$C$590,3,FALSE)</f>
        <v>#N/A</v>
      </c>
      <c r="Z970" s="301">
        <f>+X970</f>
        <v>0</v>
      </c>
      <c r="AA970" s="302" t="e">
        <f>+Y970</f>
        <v>#N/A</v>
      </c>
    </row>
    <row r="971" spans="1:27" customFormat="1" ht="15" hidden="1" customHeight="1">
      <c r="A971" s="32">
        <v>1748</v>
      </c>
      <c r="B971" s="396"/>
      <c r="C971" s="247" t="str">
        <f>+VLOOKUP(A971,bd_lista!$A$3:$C$590,3,FALSE)</f>
        <v>Gobierno Autónomo Municipal de Okinawa Uno</v>
      </c>
      <c r="D971" s="394"/>
      <c r="E971" s="244" t="s">
        <v>1309</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5"/>
        <v>0</v>
      </c>
      <c r="S971" s="262">
        <f ca="1">+R970+R971</f>
        <v>0</v>
      </c>
      <c r="T971" s="245">
        <f ca="1">+S971</f>
        <v>0</v>
      </c>
      <c r="U971" s="242">
        <f t="shared" si="36"/>
        <v>2</v>
      </c>
      <c r="V971" s="343" t="str">
        <f>+VLOOKUP(A971,bd_lista!$A$3:$E$590,5,FALSE)</f>
        <v>Gobiernos Autonomos Municipales</v>
      </c>
      <c r="W971" s="391"/>
      <c r="X971" s="242">
        <f>+VLOOKUP(A971,[3]Sheet1!$A$13:$D$744,4,FALSE)</f>
        <v>0</v>
      </c>
      <c r="Y971" s="242" t="e">
        <f>+VLOOKUP(X971,bd_lista!$A$3:$C$590,3,FALSE)</f>
        <v>#N/A</v>
      </c>
      <c r="Z971" s="299"/>
      <c r="AA971" s="300"/>
    </row>
    <row r="972" spans="1:27" customFormat="1" ht="15" hidden="1" customHeight="1">
      <c r="A972" s="32">
        <v>1749</v>
      </c>
      <c r="B972" s="395">
        <f>+A972</f>
        <v>1749</v>
      </c>
      <c r="C972" s="247" t="str">
        <f>+VLOOKUP(A972,bd_lista!$A$3:$C$590,3,FALSE)</f>
        <v>Gobierno Autónomo Municipal de San Antonio de Lomerio</v>
      </c>
      <c r="D972" s="393" t="str">
        <f>+C972</f>
        <v>Gobierno Autónomo Municipal de San Antonio de Lomerio</v>
      </c>
      <c r="E972" s="242" t="s">
        <v>1308</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1">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1">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1">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1">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5"/>
        <v>0</v>
      </c>
      <c r="S972" s="250"/>
      <c r="T972" s="243">
        <f ca="1">+T973</f>
        <v>0</v>
      </c>
      <c r="U972" s="242">
        <f t="shared" si="36"/>
        <v>1</v>
      </c>
      <c r="V972" s="343" t="str">
        <f>+VLOOKUP(A972,bd_lista!$A$3:$E$590,5,FALSE)</f>
        <v>Gobiernos Autonomos Municipales</v>
      </c>
      <c r="W972" s="390" t="str">
        <f>+V972</f>
        <v>Gobiernos Autonomos Municipales</v>
      </c>
      <c r="X972" s="242">
        <f>+VLOOKUP(A972,[3]Sheet1!$A$13:$D$744,4,FALSE)</f>
        <v>0</v>
      </c>
      <c r="Y972" s="242" t="e">
        <f>+VLOOKUP(X972,bd_lista!$A$3:$C$590,3,FALSE)</f>
        <v>#N/A</v>
      </c>
      <c r="Z972" s="301">
        <f>+X972</f>
        <v>0</v>
      </c>
      <c r="AA972" s="302" t="e">
        <f>+Y972</f>
        <v>#N/A</v>
      </c>
    </row>
    <row r="973" spans="1:27" customFormat="1" ht="15" hidden="1" customHeight="1">
      <c r="A973" s="32">
        <v>1749</v>
      </c>
      <c r="B973" s="396"/>
      <c r="C973" s="247" t="str">
        <f>+VLOOKUP(A973,bd_lista!$A$3:$C$590,3,FALSE)</f>
        <v>Gobierno Autónomo Municipal de San Antonio de Lomerio</v>
      </c>
      <c r="D973" s="394"/>
      <c r="E973" s="244" t="s">
        <v>1309</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5"/>
        <v>0</v>
      </c>
      <c r="S973" s="262">
        <f ca="1">+R972+R973</f>
        <v>0</v>
      </c>
      <c r="T973" s="245">
        <f ca="1">+S973</f>
        <v>0</v>
      </c>
      <c r="U973" s="307">
        <f t="shared" si="36"/>
        <v>2</v>
      </c>
      <c r="V973" s="343" t="str">
        <f>+VLOOKUP(A973,bd_lista!$A$3:$E$590,5,FALSE)</f>
        <v>Gobiernos Autonomos Municipales</v>
      </c>
      <c r="W973" s="391"/>
      <c r="X973" s="242">
        <f>+VLOOKUP(A973,[3]Sheet1!$A$13:$D$744,4,FALSE)</f>
        <v>0</v>
      </c>
      <c r="Y973" s="242" t="e">
        <f>+VLOOKUP(X973,bd_lista!$A$3:$C$590,3,FALSE)</f>
        <v>#N/A</v>
      </c>
      <c r="Z973" s="299"/>
      <c r="AA973" s="300"/>
    </row>
    <row r="974" spans="1:27" customFormat="1" ht="15" hidden="1" customHeight="1">
      <c r="A974" s="32">
        <v>1750</v>
      </c>
      <c r="B974" s="395">
        <f>+A974</f>
        <v>1750</v>
      </c>
      <c r="C974" s="247" t="str">
        <f>+VLOOKUP(A974,bd_lista!$A$3:$C$590,3,FALSE)</f>
        <v>Gobierno Autónomo Municipal de San Ramón</v>
      </c>
      <c r="D974" s="393" t="str">
        <f>+C974</f>
        <v>Gobierno Autónomo Municipal de San Ramón</v>
      </c>
      <c r="E974" s="242" t="s">
        <v>1308</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5"/>
        <v>0</v>
      </c>
      <c r="S974" s="250"/>
      <c r="T974" s="243">
        <f ca="1">+T975</f>
        <v>0</v>
      </c>
      <c r="U974" s="278">
        <f t="shared" si="36"/>
        <v>1</v>
      </c>
      <c r="V974" s="343" t="str">
        <f>+VLOOKUP(A974,bd_lista!$A$3:$E$590,5,FALSE)</f>
        <v>Gobiernos Autonomos Municipales</v>
      </c>
      <c r="W974" s="390" t="str">
        <f>+V974</f>
        <v>Gobiernos Autonomos Municipales</v>
      </c>
      <c r="X974" s="242">
        <f>+VLOOKUP(A974,[3]Sheet1!$A$13:$D$744,4,FALSE)</f>
        <v>0</v>
      </c>
      <c r="Y974" s="242" t="e">
        <f>+VLOOKUP(X974,bd_lista!$A$3:$C$590,3,FALSE)</f>
        <v>#N/A</v>
      </c>
      <c r="Z974" s="301">
        <f>+X974</f>
        <v>0</v>
      </c>
      <c r="AA974" s="302" t="e">
        <f>+Y974</f>
        <v>#N/A</v>
      </c>
    </row>
    <row r="975" spans="1:27" customFormat="1" ht="15" hidden="1" customHeight="1">
      <c r="A975" s="32">
        <v>1750</v>
      </c>
      <c r="B975" s="396"/>
      <c r="C975" s="247" t="str">
        <f>+VLOOKUP(A975,bd_lista!$A$3:$C$590,3,FALSE)</f>
        <v>Gobierno Autónomo Municipal de San Ramón</v>
      </c>
      <c r="D975" s="394"/>
      <c r="E975" s="244" t="s">
        <v>1309</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5"/>
        <v>0</v>
      </c>
      <c r="S975" s="262">
        <f ca="1">+R974+R975</f>
        <v>0</v>
      </c>
      <c r="T975" s="245">
        <f ca="1">+S975</f>
        <v>0</v>
      </c>
      <c r="U975" s="242">
        <f t="shared" si="36"/>
        <v>2</v>
      </c>
      <c r="V975" s="343" t="str">
        <f>+VLOOKUP(A975,bd_lista!$A$3:$E$590,5,FALSE)</f>
        <v>Gobiernos Autonomos Municipales</v>
      </c>
      <c r="W975" s="391"/>
      <c r="X975" s="242">
        <f>+VLOOKUP(A975,[3]Sheet1!$A$13:$D$744,4,FALSE)</f>
        <v>0</v>
      </c>
      <c r="Y975" s="242" t="e">
        <f>+VLOOKUP(X975,bd_lista!$A$3:$C$590,3,FALSE)</f>
        <v>#N/A</v>
      </c>
      <c r="Z975" s="299"/>
      <c r="AA975" s="300"/>
    </row>
    <row r="976" spans="1:27" customFormat="1" ht="15" hidden="1" customHeight="1">
      <c r="A976" s="32">
        <v>1751</v>
      </c>
      <c r="B976" s="395">
        <f>+A976</f>
        <v>1751</v>
      </c>
      <c r="C976" s="247" t="str">
        <f>+VLOOKUP(A976,bd_lista!$A$3:$C$590,3,FALSE)</f>
        <v>Gobierno Autónomo Municipal de El Carmen Rivero Tórrez</v>
      </c>
      <c r="D976" s="393" t="str">
        <f>+C976</f>
        <v>Gobierno Autónomo Municipal de El Carmen Rivero Tórrez</v>
      </c>
      <c r="E976" s="242" t="s">
        <v>1308</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5"/>
        <v>0</v>
      </c>
      <c r="S976" s="250"/>
      <c r="T976" s="243">
        <f ca="1">+T977</f>
        <v>0</v>
      </c>
      <c r="U976" s="278">
        <f t="shared" si="36"/>
        <v>1</v>
      </c>
      <c r="V976" s="343" t="str">
        <f>+VLOOKUP(A976,bd_lista!$A$3:$E$590,5,FALSE)</f>
        <v>Gobiernos Autonomos Municipales</v>
      </c>
      <c r="W976" s="390" t="str">
        <f>+V976</f>
        <v>Gobiernos Autonomos Municipales</v>
      </c>
      <c r="X976" s="242">
        <f>+VLOOKUP(A976,[3]Sheet1!$A$13:$D$744,4,FALSE)</f>
        <v>0</v>
      </c>
      <c r="Y976" s="242" t="e">
        <f>+VLOOKUP(X976,bd_lista!$A$3:$C$590,3,FALSE)</f>
        <v>#N/A</v>
      </c>
      <c r="Z976" s="301">
        <f>+X976</f>
        <v>0</v>
      </c>
      <c r="AA976" s="302" t="e">
        <f>+Y976</f>
        <v>#N/A</v>
      </c>
    </row>
    <row r="977" spans="1:27" customFormat="1" ht="15" hidden="1" customHeight="1">
      <c r="A977" s="32">
        <v>1751</v>
      </c>
      <c r="B977" s="396"/>
      <c r="C977" s="247" t="str">
        <f>+VLOOKUP(A977,bd_lista!$A$3:$C$590,3,FALSE)</f>
        <v>Gobierno Autónomo Municipal de El Carmen Rivero Tórrez</v>
      </c>
      <c r="D977" s="394"/>
      <c r="E977" s="244" t="s">
        <v>1309</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5"/>
        <v>0</v>
      </c>
      <c r="S977" s="262">
        <f ca="1">+R976+R977</f>
        <v>0</v>
      </c>
      <c r="T977" s="245">
        <f ca="1">+S977</f>
        <v>0</v>
      </c>
      <c r="U977" s="244">
        <f t="shared" si="36"/>
        <v>2</v>
      </c>
      <c r="V977" s="343" t="str">
        <f>+VLOOKUP(A977,bd_lista!$A$3:$E$590,5,FALSE)</f>
        <v>Gobiernos Autonomos Municipales</v>
      </c>
      <c r="W977" s="391"/>
      <c r="X977" s="242">
        <f>+VLOOKUP(A977,[3]Sheet1!$A$13:$D$744,4,FALSE)</f>
        <v>0</v>
      </c>
      <c r="Y977" s="242" t="e">
        <f>+VLOOKUP(X977,bd_lista!$A$3:$C$590,3,FALSE)</f>
        <v>#N/A</v>
      </c>
      <c r="Z977" s="299"/>
      <c r="AA977" s="300"/>
    </row>
    <row r="978" spans="1:27" customFormat="1" ht="15" hidden="1" customHeight="1">
      <c r="A978" s="32">
        <v>1752</v>
      </c>
      <c r="B978" s="395">
        <f>+A978</f>
        <v>1752</v>
      </c>
      <c r="C978" s="247" t="str">
        <f>+VLOOKUP(A978,bd_lista!$A$3:$C$590,3,FALSE)</f>
        <v>Gobierno Autónomo Municipal de San Juan</v>
      </c>
      <c r="D978" s="393" t="str">
        <f>+C978</f>
        <v>Gobierno Autónomo Municipal de San Juan</v>
      </c>
      <c r="E978" s="242" t="s">
        <v>1308</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5"/>
        <v>0</v>
      </c>
      <c r="S978" s="250"/>
      <c r="T978" s="243">
        <f ca="1">+T979</f>
        <v>0</v>
      </c>
      <c r="U978" s="242">
        <f t="shared" si="36"/>
        <v>1</v>
      </c>
      <c r="V978" s="343" t="str">
        <f>+VLOOKUP(A978,bd_lista!$A$3:$E$590,5,FALSE)</f>
        <v>Gobiernos Autonomos Municipales</v>
      </c>
      <c r="W978" s="390" t="str">
        <f>+V978</f>
        <v>Gobiernos Autonomos Municipales</v>
      </c>
      <c r="X978" s="242">
        <f>+VLOOKUP(A978,[3]Sheet1!$A$13:$D$744,4,FALSE)</f>
        <v>0</v>
      </c>
      <c r="Y978" s="242" t="e">
        <f>+VLOOKUP(X978,bd_lista!$A$3:$C$590,3,FALSE)</f>
        <v>#N/A</v>
      </c>
      <c r="Z978" s="301">
        <f>+X978</f>
        <v>0</v>
      </c>
      <c r="AA978" s="302" t="e">
        <f>+Y978</f>
        <v>#N/A</v>
      </c>
    </row>
    <row r="979" spans="1:27" customFormat="1" ht="15" hidden="1" customHeight="1">
      <c r="A979" s="32">
        <v>1752</v>
      </c>
      <c r="B979" s="396"/>
      <c r="C979" s="247" t="str">
        <f>+VLOOKUP(A979,bd_lista!$A$3:$C$590,3,FALSE)</f>
        <v>Gobierno Autónomo Municipal de San Juan</v>
      </c>
      <c r="D979" s="394"/>
      <c r="E979" s="244" t="s">
        <v>1309</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5"/>
        <v>0</v>
      </c>
      <c r="S979" s="250">
        <f ca="1">+R978+R979</f>
        <v>0</v>
      </c>
      <c r="T979" s="243">
        <f ca="1">+S979</f>
        <v>0</v>
      </c>
      <c r="U979" s="242">
        <f t="shared" si="36"/>
        <v>2</v>
      </c>
      <c r="V979" s="343" t="str">
        <f>+VLOOKUP(A979,bd_lista!$A$3:$E$590,5,FALSE)</f>
        <v>Gobiernos Autonomos Municipales</v>
      </c>
      <c r="W979" s="391"/>
      <c r="X979" s="242">
        <f>+VLOOKUP(A979,[3]Sheet1!$A$13:$D$744,4,FALSE)</f>
        <v>0</v>
      </c>
      <c r="Y979" s="242" t="e">
        <f>+VLOOKUP(X979,bd_lista!$A$3:$C$590,3,FALSE)</f>
        <v>#N/A</v>
      </c>
      <c r="Z979" s="299"/>
      <c r="AA979" s="300"/>
    </row>
    <row r="980" spans="1:27" customFormat="1" ht="15" hidden="1" customHeight="1">
      <c r="A980" s="32">
        <v>1753</v>
      </c>
      <c r="B980" s="395">
        <f>+A980</f>
        <v>1753</v>
      </c>
      <c r="C980" s="247" t="str">
        <f>+VLOOKUP(A980,bd_lista!$A$3:$C$590,3,FALSE)</f>
        <v>Gobierno Autónomo Municipal de Fernández Alonso</v>
      </c>
      <c r="D980" s="393" t="str">
        <f>+C980</f>
        <v>Gobierno Autónomo Municipal de Fernández Alonso</v>
      </c>
      <c r="E980" s="242" t="s">
        <v>1308</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5"/>
        <v>0</v>
      </c>
      <c r="S980" s="250"/>
      <c r="T980" s="243">
        <f ca="1">+T981</f>
        <v>0</v>
      </c>
      <c r="U980" s="242">
        <f t="shared" si="36"/>
        <v>1</v>
      </c>
      <c r="V980" s="343" t="str">
        <f>+VLOOKUP(A980,bd_lista!$A$3:$E$590,5,FALSE)</f>
        <v>Gobiernos Autonomos Municipales</v>
      </c>
      <c r="W980" s="390" t="str">
        <f>+V980</f>
        <v>Gobiernos Autonomos Municipales</v>
      </c>
      <c r="X980" s="242">
        <f>+VLOOKUP(A980,[3]Sheet1!$A$13:$D$744,4,FALSE)</f>
        <v>0</v>
      </c>
      <c r="Y980" s="242" t="e">
        <f>+VLOOKUP(X980,bd_lista!$A$3:$C$590,3,FALSE)</f>
        <v>#N/A</v>
      </c>
      <c r="Z980" s="301">
        <f>+X980</f>
        <v>0</v>
      </c>
      <c r="AA980" s="302" t="e">
        <f>+Y980</f>
        <v>#N/A</v>
      </c>
    </row>
    <row r="981" spans="1:27" customFormat="1" ht="15" hidden="1" customHeight="1">
      <c r="A981" s="32">
        <v>1753</v>
      </c>
      <c r="B981" s="396"/>
      <c r="C981" s="247" t="str">
        <f>+VLOOKUP(A981,bd_lista!$A$3:$C$590,3,FALSE)</f>
        <v>Gobierno Autónomo Municipal de Fernández Alonso</v>
      </c>
      <c r="D981" s="394"/>
      <c r="E981" s="244" t="s">
        <v>1309</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5"/>
        <v>0</v>
      </c>
      <c r="S981" s="262">
        <f ca="1">+R980+R981</f>
        <v>0</v>
      </c>
      <c r="T981" s="271">
        <f ca="1">+S981</f>
        <v>0</v>
      </c>
      <c r="U981" s="242">
        <f t="shared" si="36"/>
        <v>2</v>
      </c>
      <c r="V981" s="343" t="str">
        <f>+VLOOKUP(A981,bd_lista!$A$3:$E$590,5,FALSE)</f>
        <v>Gobiernos Autonomos Municipales</v>
      </c>
      <c r="W981" s="391"/>
      <c r="X981" s="242">
        <f>+VLOOKUP(A981,[3]Sheet1!$A$13:$D$744,4,FALSE)</f>
        <v>0</v>
      </c>
      <c r="Y981" s="242" t="e">
        <f>+VLOOKUP(X981,bd_lista!$A$3:$C$590,3,FALSE)</f>
        <v>#N/A</v>
      </c>
      <c r="Z981" s="299"/>
      <c r="AA981" s="300"/>
    </row>
    <row r="982" spans="1:27" customFormat="1" ht="15" hidden="1" customHeight="1">
      <c r="A982" s="32">
        <v>1754</v>
      </c>
      <c r="B982" s="395">
        <f>+A982</f>
        <v>1754</v>
      </c>
      <c r="C982" s="247" t="str">
        <f>+VLOOKUP(A982,bd_lista!$A$3:$C$590,3,FALSE)</f>
        <v>Gobierno Autónomo Municipal de San Pedro</v>
      </c>
      <c r="D982" s="393" t="str">
        <f>+C982</f>
        <v>Gobierno Autónomo Municipal de San Pedro</v>
      </c>
      <c r="E982" s="242" t="s">
        <v>1308</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5"/>
        <v>0</v>
      </c>
      <c r="S982" s="250"/>
      <c r="T982" s="243">
        <f ca="1">+T983</f>
        <v>0</v>
      </c>
      <c r="U982" s="242">
        <f t="shared" si="36"/>
        <v>1</v>
      </c>
      <c r="V982" s="343" t="str">
        <f>+VLOOKUP(A982,bd_lista!$A$3:$E$590,5,FALSE)</f>
        <v>Gobiernos Autonomos Municipales</v>
      </c>
      <c r="W982" s="390" t="str">
        <f>+V982</f>
        <v>Gobiernos Autonomos Municipales</v>
      </c>
      <c r="X982" s="242">
        <f>+VLOOKUP(A982,[3]Sheet1!$A$13:$D$744,4,FALSE)</f>
        <v>0</v>
      </c>
      <c r="Y982" s="242" t="e">
        <f>+VLOOKUP(X982,bd_lista!$A$3:$C$590,3,FALSE)</f>
        <v>#N/A</v>
      </c>
      <c r="Z982" s="301">
        <f>+X982</f>
        <v>0</v>
      </c>
      <c r="AA982" s="302" t="e">
        <f>+Y982</f>
        <v>#N/A</v>
      </c>
    </row>
    <row r="983" spans="1:27" customFormat="1" ht="15" hidden="1" customHeight="1">
      <c r="A983" s="32">
        <v>1754</v>
      </c>
      <c r="B983" s="396"/>
      <c r="C983" s="247" t="str">
        <f>+VLOOKUP(A983,bd_lista!$A$3:$C$590,3,FALSE)</f>
        <v>Gobierno Autónomo Municipal de San Pedro</v>
      </c>
      <c r="D983" s="394"/>
      <c r="E983" s="244" t="s">
        <v>1309</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5"/>
        <v>0</v>
      </c>
      <c r="S983" s="250">
        <f ca="1">+R982+R983</f>
        <v>0</v>
      </c>
      <c r="T983" s="243">
        <f ca="1">+S983</f>
        <v>0</v>
      </c>
      <c r="U983" s="242">
        <f t="shared" si="36"/>
        <v>2</v>
      </c>
      <c r="V983" s="343" t="str">
        <f>+VLOOKUP(A983,bd_lista!$A$3:$E$590,5,FALSE)</f>
        <v>Gobiernos Autonomos Municipales</v>
      </c>
      <c r="W983" s="391"/>
      <c r="X983" s="242">
        <f>+VLOOKUP(A983,[3]Sheet1!$A$13:$D$744,4,FALSE)</f>
        <v>0</v>
      </c>
      <c r="Y983" s="242" t="e">
        <f>+VLOOKUP(X983,bd_lista!$A$3:$C$590,3,FALSE)</f>
        <v>#N/A</v>
      </c>
      <c r="Z983" s="299"/>
      <c r="AA983" s="300"/>
    </row>
    <row r="984" spans="1:27" customFormat="1" ht="15" hidden="1" customHeight="1">
      <c r="A984" s="32">
        <v>1755</v>
      </c>
      <c r="B984" s="395">
        <f>+A984</f>
        <v>1755</v>
      </c>
      <c r="C984" s="247" t="str">
        <f>+VLOOKUP(A984,bd_lista!$A$3:$C$590,3,FALSE)</f>
        <v>Gobierno Autónomo Municipal de Cuatro Cañadas</v>
      </c>
      <c r="D984" s="393" t="str">
        <f>+C984</f>
        <v>Gobierno Autónomo Municipal de Cuatro Cañadas</v>
      </c>
      <c r="E984" s="242" t="s">
        <v>1308</v>
      </c>
      <c r="F984" s="271">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1">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1">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1">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1">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1">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1">
        <f t="shared" ca="1" si="35"/>
        <v>0</v>
      </c>
      <c r="S984" s="273"/>
      <c r="T984" s="243">
        <f ca="1">+T985</f>
        <v>0</v>
      </c>
      <c r="U984" s="242">
        <f t="shared" si="36"/>
        <v>1</v>
      </c>
      <c r="V984" s="343" t="str">
        <f>+VLOOKUP(A984,bd_lista!$A$3:$E$590,5,FALSE)</f>
        <v>Gobiernos Autonomos Municipales</v>
      </c>
      <c r="W984" s="390" t="str">
        <f>+V984</f>
        <v>Gobiernos Autonomos Municipales</v>
      </c>
      <c r="X984" s="242">
        <f>+VLOOKUP(A984,[3]Sheet1!$A$13:$D$744,4,FALSE)</f>
        <v>0</v>
      </c>
      <c r="Y984" s="242" t="e">
        <f>+VLOOKUP(X984,bd_lista!$A$3:$C$590,3,FALSE)</f>
        <v>#N/A</v>
      </c>
      <c r="Z984" s="301">
        <f>+X984</f>
        <v>0</v>
      </c>
      <c r="AA984" s="302" t="e">
        <f>+Y984</f>
        <v>#N/A</v>
      </c>
    </row>
    <row r="985" spans="1:27" customFormat="1" ht="15" hidden="1" customHeight="1">
      <c r="A985" s="32">
        <v>1755</v>
      </c>
      <c r="B985" s="396"/>
      <c r="C985" s="247" t="str">
        <f>+VLOOKUP(A985,bd_lista!$A$3:$C$590,3,FALSE)</f>
        <v>Gobierno Autónomo Municipal de Cuatro Cañadas</v>
      </c>
      <c r="D985" s="394"/>
      <c r="E985" s="244" t="s">
        <v>1309</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5"/>
        <v>0</v>
      </c>
      <c r="S985" s="262">
        <f ca="1">+R984+R985</f>
        <v>0</v>
      </c>
      <c r="T985" s="245">
        <f ca="1">+S985</f>
        <v>0</v>
      </c>
      <c r="U985" s="244">
        <f t="shared" si="36"/>
        <v>2</v>
      </c>
      <c r="V985" s="343" t="str">
        <f>+VLOOKUP(A985,bd_lista!$A$3:$E$590,5,FALSE)</f>
        <v>Gobiernos Autonomos Municipales</v>
      </c>
      <c r="W985" s="391"/>
      <c r="X985" s="242">
        <f>+VLOOKUP(A985,[3]Sheet1!$A$13:$D$744,4,FALSE)</f>
        <v>0</v>
      </c>
      <c r="Y985" s="242" t="e">
        <f>+VLOOKUP(X985,bd_lista!$A$3:$C$590,3,FALSE)</f>
        <v>#N/A</v>
      </c>
      <c r="Z985" s="299"/>
      <c r="AA985" s="300"/>
    </row>
    <row r="986" spans="1:27" customFormat="1" ht="15" hidden="1" customHeight="1">
      <c r="A986" s="32">
        <v>1756</v>
      </c>
      <c r="B986" s="395">
        <f>+A986</f>
        <v>1756</v>
      </c>
      <c r="C986" s="247" t="str">
        <f>+VLOOKUP(A986,bd_lista!$A$3:$C$590,3,FALSE)</f>
        <v>Gobierno Autónomo Municipal de Colpa Bélgica</v>
      </c>
      <c r="D986" s="393" t="str">
        <f>+C986</f>
        <v>Gobierno Autónomo Municipal de Colpa Bélgica</v>
      </c>
      <c r="E986" s="242" t="s">
        <v>1308</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5"/>
        <v>0</v>
      </c>
      <c r="S986" s="250"/>
      <c r="T986" s="243">
        <f ca="1">+T987</f>
        <v>0</v>
      </c>
      <c r="U986" s="242">
        <f t="shared" si="36"/>
        <v>1</v>
      </c>
      <c r="V986" s="343" t="str">
        <f>+VLOOKUP(A986,bd_lista!$A$3:$E$590,5,FALSE)</f>
        <v>Gobiernos Autonomos Municipales</v>
      </c>
      <c r="W986" s="390" t="str">
        <f>+V986</f>
        <v>Gobiernos Autonomos Municipales</v>
      </c>
      <c r="X986" s="242">
        <f>+VLOOKUP(A986,[3]Sheet1!$A$13:$D$744,4,FALSE)</f>
        <v>0</v>
      </c>
      <c r="Y986" s="242" t="e">
        <f>+VLOOKUP(X986,bd_lista!$A$3:$C$590,3,FALSE)</f>
        <v>#N/A</v>
      </c>
      <c r="Z986" s="301">
        <f>+X986</f>
        <v>0</v>
      </c>
      <c r="AA986" s="302" t="e">
        <f>+Y986</f>
        <v>#N/A</v>
      </c>
    </row>
    <row r="987" spans="1:27" customFormat="1" ht="15" hidden="1" customHeight="1">
      <c r="A987" s="32">
        <v>1756</v>
      </c>
      <c r="B987" s="396"/>
      <c r="C987" s="247" t="str">
        <f>+VLOOKUP(A987,bd_lista!$A$3:$C$590,3,FALSE)</f>
        <v>Gobierno Autónomo Municipal de Colpa Bélgica</v>
      </c>
      <c r="D987" s="394"/>
      <c r="E987" s="244" t="s">
        <v>1309</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5"/>
        <v>0</v>
      </c>
      <c r="S987" s="250">
        <f ca="1">+R986+R987</f>
        <v>0</v>
      </c>
      <c r="T987" s="243">
        <f ca="1">+S987</f>
        <v>0</v>
      </c>
      <c r="U987" s="242">
        <f t="shared" si="36"/>
        <v>2</v>
      </c>
      <c r="V987" s="343" t="str">
        <f>+VLOOKUP(A987,bd_lista!$A$3:$E$590,5,FALSE)</f>
        <v>Gobiernos Autonomos Municipales</v>
      </c>
      <c r="W987" s="391"/>
      <c r="X987" s="242">
        <f>+VLOOKUP(A987,[3]Sheet1!$A$13:$D$744,4,FALSE)</f>
        <v>0</v>
      </c>
      <c r="Y987" s="242" t="e">
        <f>+VLOOKUP(X987,bd_lista!$A$3:$C$590,3,FALSE)</f>
        <v>#N/A</v>
      </c>
      <c r="Z987" s="299"/>
      <c r="AA987" s="300"/>
    </row>
    <row r="988" spans="1:27" customFormat="1" ht="15" hidden="1" customHeight="1">
      <c r="A988" s="32">
        <v>1801</v>
      </c>
      <c r="B988" s="395">
        <f>+A988</f>
        <v>1801</v>
      </c>
      <c r="C988" s="247" t="str">
        <f>+VLOOKUP(A988,bd_lista!$A$3:$C$590,3,FALSE)</f>
        <v>Gobierno Autónomo Municipal de Trinidad</v>
      </c>
      <c r="D988" s="393" t="str">
        <f>+C988</f>
        <v>Gobierno Autónomo Municipal de Trinidad</v>
      </c>
      <c r="E988" s="242" t="s">
        <v>1308</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5"/>
        <v>0</v>
      </c>
      <c r="S988" s="250"/>
      <c r="T988" s="243">
        <f ca="1">+T989</f>
        <v>0</v>
      </c>
      <c r="U988" s="242">
        <f t="shared" si="36"/>
        <v>1</v>
      </c>
      <c r="V988" s="343" t="str">
        <f>+VLOOKUP(A988,bd_lista!$A$3:$E$590,5,FALSE)</f>
        <v>Gobiernos Autonomos Municipales</v>
      </c>
      <c r="W988" s="390" t="str">
        <f>+V988</f>
        <v>Gobiernos Autonomos Municipales</v>
      </c>
      <c r="X988" s="242">
        <f>+VLOOKUP(A988,[3]Sheet1!$A$13:$D$744,4,FALSE)</f>
        <v>0</v>
      </c>
      <c r="Y988" s="242" t="e">
        <f>+VLOOKUP(X988,bd_lista!$A$3:$C$590,3,FALSE)</f>
        <v>#N/A</v>
      </c>
      <c r="Z988" s="301">
        <f>+X988</f>
        <v>0</v>
      </c>
      <c r="AA988" s="302" t="e">
        <f>+Y988</f>
        <v>#N/A</v>
      </c>
    </row>
    <row r="989" spans="1:27" customFormat="1" ht="15" hidden="1" customHeight="1">
      <c r="A989" s="32">
        <v>1801</v>
      </c>
      <c r="B989" s="396"/>
      <c r="C989" s="247" t="str">
        <f>+VLOOKUP(A989,bd_lista!$A$3:$C$590,3,FALSE)</f>
        <v>Gobierno Autónomo Municipal de Trinidad</v>
      </c>
      <c r="D989" s="394"/>
      <c r="E989" s="244" t="s">
        <v>1309</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5"/>
        <v>0</v>
      </c>
      <c r="S989" s="262">
        <f ca="1">+R988+R989</f>
        <v>0</v>
      </c>
      <c r="T989" s="245">
        <f ca="1">+S989</f>
        <v>0</v>
      </c>
      <c r="U989" s="244">
        <f t="shared" si="36"/>
        <v>2</v>
      </c>
      <c r="V989" s="343" t="str">
        <f>+VLOOKUP(A989,bd_lista!$A$3:$E$590,5,FALSE)</f>
        <v>Gobiernos Autonomos Municipales</v>
      </c>
      <c r="W989" s="391"/>
      <c r="X989" s="242">
        <f>+VLOOKUP(A989,[3]Sheet1!$A$13:$D$744,4,FALSE)</f>
        <v>0</v>
      </c>
      <c r="Y989" s="242" t="e">
        <f>+VLOOKUP(X989,bd_lista!$A$3:$C$590,3,FALSE)</f>
        <v>#N/A</v>
      </c>
      <c r="Z989" s="299"/>
      <c r="AA989" s="300"/>
    </row>
    <row r="990" spans="1:27" customFormat="1" ht="15" hidden="1" customHeight="1">
      <c r="A990" s="32">
        <v>1802</v>
      </c>
      <c r="B990" s="395">
        <f>+A990</f>
        <v>1802</v>
      </c>
      <c r="C990" s="247" t="str">
        <f>+VLOOKUP(A990,bd_lista!$A$3:$C$590,3,FALSE)</f>
        <v>Gobierno Autónomo Municipal de San Javier</v>
      </c>
      <c r="D990" s="393" t="str">
        <f>+C990</f>
        <v>Gobierno Autónomo Municipal de San Javier</v>
      </c>
      <c r="E990" s="242" t="s">
        <v>1308</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ref="R990:R1053" ca="1" si="37">+SUM(F990:Q990)</f>
        <v>0</v>
      </c>
      <c r="S990" s="250"/>
      <c r="T990" s="243">
        <f ca="1">+T991</f>
        <v>0</v>
      </c>
      <c r="U990" s="242">
        <f t="shared" ref="U990:U1053" si="38">+IF(E990="Débitos",1,2)</f>
        <v>1</v>
      </c>
      <c r="V990" s="343" t="str">
        <f>+VLOOKUP(A990,bd_lista!$A$3:$E$590,5,FALSE)</f>
        <v>Gobiernos Autonomos Municipales</v>
      </c>
      <c r="W990" s="390" t="str">
        <f>+V990</f>
        <v>Gobiernos Autonomos Municipales</v>
      </c>
      <c r="X990" s="242">
        <f>+VLOOKUP(A990,[3]Sheet1!$A$13:$D$744,4,FALSE)</f>
        <v>0</v>
      </c>
      <c r="Y990" s="242" t="e">
        <f>+VLOOKUP(X990,bd_lista!$A$3:$C$590,3,FALSE)</f>
        <v>#N/A</v>
      </c>
      <c r="Z990" s="301">
        <f>+X990</f>
        <v>0</v>
      </c>
      <c r="AA990" s="302" t="e">
        <f>+Y990</f>
        <v>#N/A</v>
      </c>
    </row>
    <row r="991" spans="1:27" customFormat="1" ht="15" hidden="1" customHeight="1">
      <c r="A991" s="32">
        <v>1802</v>
      </c>
      <c r="B991" s="396"/>
      <c r="C991" s="247" t="str">
        <f>+VLOOKUP(A991,bd_lista!$A$3:$C$590,3,FALSE)</f>
        <v>Gobierno Autónomo Municipal de San Javier</v>
      </c>
      <c r="D991" s="394"/>
      <c r="E991" s="244" t="s">
        <v>1309</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7"/>
        <v>0</v>
      </c>
      <c r="S991" s="262">
        <f ca="1">+R990+R991</f>
        <v>0</v>
      </c>
      <c r="T991" s="243">
        <f ca="1">+S991</f>
        <v>0</v>
      </c>
      <c r="U991" s="242">
        <f t="shared" si="38"/>
        <v>2</v>
      </c>
      <c r="V991" s="343" t="str">
        <f>+VLOOKUP(A991,bd_lista!$A$3:$E$590,5,FALSE)</f>
        <v>Gobiernos Autonomos Municipales</v>
      </c>
      <c r="W991" s="391"/>
      <c r="X991" s="242">
        <f>+VLOOKUP(A991,[3]Sheet1!$A$13:$D$744,4,FALSE)</f>
        <v>0</v>
      </c>
      <c r="Y991" s="242" t="e">
        <f>+VLOOKUP(X991,bd_lista!$A$3:$C$590,3,FALSE)</f>
        <v>#N/A</v>
      </c>
      <c r="Z991" s="299"/>
      <c r="AA991" s="300"/>
    </row>
    <row r="992" spans="1:27" customFormat="1" ht="15" hidden="1" customHeight="1">
      <c r="A992" s="32">
        <v>1803</v>
      </c>
      <c r="B992" s="395">
        <f>+A992</f>
        <v>1803</v>
      </c>
      <c r="C992" s="247" t="str">
        <f>+VLOOKUP(A992,bd_lista!$A$3:$C$590,3,FALSE)</f>
        <v>Gobierno Autónomo Municipal de Riberalta</v>
      </c>
      <c r="D992" s="393" t="str">
        <f>+C992</f>
        <v>Gobierno Autónomo Municipal de Riberalta</v>
      </c>
      <c r="E992" s="242" t="s">
        <v>1308</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7"/>
        <v>0</v>
      </c>
      <c r="S992" s="250"/>
      <c r="T992" s="243">
        <f ca="1">+T993</f>
        <v>0</v>
      </c>
      <c r="U992" s="242">
        <f t="shared" si="38"/>
        <v>1</v>
      </c>
      <c r="V992" s="343" t="str">
        <f>+VLOOKUP(A992,bd_lista!$A$3:$E$590,5,FALSE)</f>
        <v>Gobiernos Autonomos Municipales</v>
      </c>
      <c r="W992" s="390" t="str">
        <f>+V992</f>
        <v>Gobiernos Autonomos Municipales</v>
      </c>
      <c r="X992" s="242">
        <f>+VLOOKUP(A992,[3]Sheet1!$A$13:$D$744,4,FALSE)</f>
        <v>0</v>
      </c>
      <c r="Y992" s="242" t="e">
        <f>+VLOOKUP(X992,bd_lista!$A$3:$C$590,3,FALSE)</f>
        <v>#N/A</v>
      </c>
      <c r="Z992" s="301">
        <f>+X992</f>
        <v>0</v>
      </c>
      <c r="AA992" s="302" t="e">
        <f>+Y992</f>
        <v>#N/A</v>
      </c>
    </row>
    <row r="993" spans="1:27" customFormat="1" ht="15" hidden="1" customHeight="1">
      <c r="A993" s="32">
        <v>1803</v>
      </c>
      <c r="B993" s="396"/>
      <c r="C993" s="247" t="str">
        <f>+VLOOKUP(A993,bd_lista!$A$3:$C$590,3,FALSE)</f>
        <v>Gobierno Autónomo Municipal de Riberalta</v>
      </c>
      <c r="D993" s="394"/>
      <c r="E993" s="244" t="s">
        <v>1309</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7"/>
        <v>0</v>
      </c>
      <c r="S993" s="262">
        <f ca="1">+R992+R993</f>
        <v>0</v>
      </c>
      <c r="T993" s="243">
        <f ca="1">+S993</f>
        <v>0</v>
      </c>
      <c r="U993" s="242">
        <f t="shared" si="38"/>
        <v>2</v>
      </c>
      <c r="V993" s="343" t="str">
        <f>+VLOOKUP(A993,bd_lista!$A$3:$E$590,5,FALSE)</f>
        <v>Gobiernos Autonomos Municipales</v>
      </c>
      <c r="W993" s="391"/>
      <c r="X993" s="242">
        <f>+VLOOKUP(A993,[3]Sheet1!$A$13:$D$744,4,FALSE)</f>
        <v>0</v>
      </c>
      <c r="Y993" s="242" t="e">
        <f>+VLOOKUP(X993,bd_lista!$A$3:$C$590,3,FALSE)</f>
        <v>#N/A</v>
      </c>
      <c r="Z993" s="299"/>
      <c r="AA993" s="300"/>
    </row>
    <row r="994" spans="1:27" customFormat="1" ht="15" hidden="1" customHeight="1">
      <c r="A994" s="32">
        <v>1805</v>
      </c>
      <c r="B994" s="395">
        <f>+A994</f>
        <v>1805</v>
      </c>
      <c r="C994" s="247" t="str">
        <f>+VLOOKUP(A994,bd_lista!$A$3:$C$590,3,FALSE)</f>
        <v>Gobierno Autónomo Municipal de Puerto Guayaramerín</v>
      </c>
      <c r="D994" s="393" t="str">
        <f>+C994</f>
        <v>Gobierno Autónomo Municipal de Puerto Guayaramerín</v>
      </c>
      <c r="E994" s="242" t="s">
        <v>1308</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7"/>
        <v>0</v>
      </c>
      <c r="S994" s="250"/>
      <c r="T994" s="271">
        <f ca="1">+T995</f>
        <v>0</v>
      </c>
      <c r="U994" s="278">
        <f t="shared" si="38"/>
        <v>1</v>
      </c>
      <c r="V994" s="343" t="str">
        <f>+VLOOKUP(A994,bd_lista!$A$3:$E$590,5,FALSE)</f>
        <v>Gobiernos Autonomos Municipales</v>
      </c>
      <c r="W994" s="390" t="str">
        <f>+V994</f>
        <v>Gobiernos Autonomos Municipales</v>
      </c>
      <c r="X994" s="242">
        <f>+VLOOKUP(A994,[3]Sheet1!$A$13:$D$744,4,FALSE)</f>
        <v>0</v>
      </c>
      <c r="Y994" s="242" t="e">
        <f>+VLOOKUP(X994,bd_lista!$A$3:$C$590,3,FALSE)</f>
        <v>#N/A</v>
      </c>
      <c r="Z994" s="301">
        <f>+X994</f>
        <v>0</v>
      </c>
      <c r="AA994" s="302" t="e">
        <f>+Y994</f>
        <v>#N/A</v>
      </c>
    </row>
    <row r="995" spans="1:27" customFormat="1" ht="15" hidden="1" customHeight="1">
      <c r="A995" s="32">
        <v>1805</v>
      </c>
      <c r="B995" s="396"/>
      <c r="C995" s="247" t="str">
        <f>+VLOOKUP(A995,bd_lista!$A$3:$C$590,3,FALSE)</f>
        <v>Gobierno Autónomo Municipal de Puerto Guayaramerín</v>
      </c>
      <c r="D995" s="394"/>
      <c r="E995" s="244" t="s">
        <v>1309</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7"/>
        <v>0</v>
      </c>
      <c r="S995" s="262">
        <f ca="1">+R994+R995</f>
        <v>0</v>
      </c>
      <c r="T995" s="245">
        <f ca="1">+S995</f>
        <v>0</v>
      </c>
      <c r="U995" s="244">
        <f t="shared" si="38"/>
        <v>2</v>
      </c>
      <c r="V995" s="343" t="str">
        <f>+VLOOKUP(A995,bd_lista!$A$3:$E$590,5,FALSE)</f>
        <v>Gobiernos Autonomos Municipales</v>
      </c>
      <c r="W995" s="391"/>
      <c r="X995" s="242">
        <f>+VLOOKUP(A995,[3]Sheet1!$A$13:$D$744,4,FALSE)</f>
        <v>0</v>
      </c>
      <c r="Y995" s="242" t="e">
        <f>+VLOOKUP(X995,bd_lista!$A$3:$C$590,3,FALSE)</f>
        <v>#N/A</v>
      </c>
      <c r="Z995" s="299"/>
      <c r="AA995" s="300"/>
    </row>
    <row r="996" spans="1:27" customFormat="1" ht="15" hidden="1" customHeight="1">
      <c r="A996" s="32">
        <v>1806</v>
      </c>
      <c r="B996" s="395">
        <f>+A996</f>
        <v>1806</v>
      </c>
      <c r="C996" s="247" t="str">
        <f>+VLOOKUP(A996,bd_lista!$A$3:$C$590,3,FALSE)</f>
        <v>Gobierno Autónomo Municipal de Reyes</v>
      </c>
      <c r="D996" s="393" t="str">
        <f>+C996</f>
        <v>Gobierno Autónomo Municipal de Reyes</v>
      </c>
      <c r="E996" s="242" t="s">
        <v>1308</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7"/>
        <v>0</v>
      </c>
      <c r="S996" s="250"/>
      <c r="T996" s="243">
        <f ca="1">+T997</f>
        <v>0</v>
      </c>
      <c r="U996" s="242">
        <f t="shared" si="38"/>
        <v>1</v>
      </c>
      <c r="V996" s="343" t="str">
        <f>+VLOOKUP(A996,bd_lista!$A$3:$E$590,5,FALSE)</f>
        <v>Gobiernos Autonomos Municipales</v>
      </c>
      <c r="W996" s="390" t="str">
        <f>+V996</f>
        <v>Gobiernos Autonomos Municipales</v>
      </c>
      <c r="X996" s="242">
        <f>+VLOOKUP(A996,[3]Sheet1!$A$13:$D$744,4,FALSE)</f>
        <v>0</v>
      </c>
      <c r="Y996" s="242" t="e">
        <f>+VLOOKUP(X996,bd_lista!$A$3:$C$590,3,FALSE)</f>
        <v>#N/A</v>
      </c>
      <c r="Z996" s="301">
        <f>+X996</f>
        <v>0</v>
      </c>
      <c r="AA996" s="302" t="e">
        <f>+Y996</f>
        <v>#N/A</v>
      </c>
    </row>
    <row r="997" spans="1:27" customFormat="1" ht="15" hidden="1" customHeight="1">
      <c r="A997" s="32">
        <v>1806</v>
      </c>
      <c r="B997" s="396"/>
      <c r="C997" s="247" t="str">
        <f>+VLOOKUP(A997,bd_lista!$A$3:$C$590,3,FALSE)</f>
        <v>Gobierno Autónomo Municipal de Reyes</v>
      </c>
      <c r="D997" s="394"/>
      <c r="E997" s="244" t="s">
        <v>1309</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7"/>
        <v>0</v>
      </c>
      <c r="S997" s="262">
        <f ca="1">+R996+R997</f>
        <v>0</v>
      </c>
      <c r="T997" s="243">
        <f ca="1">+S997</f>
        <v>0</v>
      </c>
      <c r="U997" s="244">
        <f t="shared" si="38"/>
        <v>2</v>
      </c>
      <c r="V997" s="343" t="str">
        <f>+VLOOKUP(A997,bd_lista!$A$3:$E$590,5,FALSE)</f>
        <v>Gobiernos Autonomos Municipales</v>
      </c>
      <c r="W997" s="391"/>
      <c r="X997" s="242">
        <f>+VLOOKUP(A997,[3]Sheet1!$A$13:$D$744,4,FALSE)</f>
        <v>0</v>
      </c>
      <c r="Y997" s="242" t="e">
        <f>+VLOOKUP(X997,bd_lista!$A$3:$C$590,3,FALSE)</f>
        <v>#N/A</v>
      </c>
      <c r="Z997" s="299"/>
      <c r="AA997" s="300"/>
    </row>
    <row r="998" spans="1:27" customFormat="1" ht="15" hidden="1" customHeight="1">
      <c r="A998" s="32">
        <v>1807</v>
      </c>
      <c r="B998" s="395">
        <f>+A998</f>
        <v>1807</v>
      </c>
      <c r="C998" s="247" t="str">
        <f>+VLOOKUP(A998,bd_lista!$A$3:$C$590,3,FALSE)</f>
        <v>Gobierno Autónomo Municipal de Puerto Rurrenabaque</v>
      </c>
      <c r="D998" s="393" t="str">
        <f>+C998</f>
        <v>Gobierno Autónomo Municipal de Puerto Rurrenabaque</v>
      </c>
      <c r="E998" s="242" t="s">
        <v>1308</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7"/>
        <v>0</v>
      </c>
      <c r="S998" s="250"/>
      <c r="T998" s="243">
        <f ca="1">+T999</f>
        <v>0</v>
      </c>
      <c r="U998" s="242">
        <f t="shared" si="38"/>
        <v>1</v>
      </c>
      <c r="V998" s="343" t="str">
        <f>+VLOOKUP(A998,bd_lista!$A$3:$E$590,5,FALSE)</f>
        <v>Gobiernos Autonomos Municipales</v>
      </c>
      <c r="W998" s="390" t="str">
        <f>+V998</f>
        <v>Gobiernos Autonomos Municipales</v>
      </c>
      <c r="X998" s="242">
        <f>+VLOOKUP(A998,[3]Sheet1!$A$13:$D$744,4,FALSE)</f>
        <v>0</v>
      </c>
      <c r="Y998" s="242" t="e">
        <f>+VLOOKUP(X998,bd_lista!$A$3:$C$590,3,FALSE)</f>
        <v>#N/A</v>
      </c>
      <c r="Z998" s="301">
        <f>+X998</f>
        <v>0</v>
      </c>
      <c r="AA998" s="302" t="e">
        <f>+Y998</f>
        <v>#N/A</v>
      </c>
    </row>
    <row r="999" spans="1:27" customFormat="1" ht="15" hidden="1" customHeight="1">
      <c r="A999" s="32">
        <v>1807</v>
      </c>
      <c r="B999" s="396"/>
      <c r="C999" s="247" t="str">
        <f>+VLOOKUP(A999,bd_lista!$A$3:$C$590,3,FALSE)</f>
        <v>Gobierno Autónomo Municipal de Puerto Rurrenabaque</v>
      </c>
      <c r="D999" s="394"/>
      <c r="E999" s="244" t="s">
        <v>1309</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7"/>
        <v>0</v>
      </c>
      <c r="S999" s="250">
        <f ca="1">+R998+R999</f>
        <v>0</v>
      </c>
      <c r="T999" s="243">
        <f ca="1">+S999</f>
        <v>0</v>
      </c>
      <c r="U999" s="242">
        <f t="shared" si="38"/>
        <v>2</v>
      </c>
      <c r="V999" s="343" t="str">
        <f>+VLOOKUP(A999,bd_lista!$A$3:$E$590,5,FALSE)</f>
        <v>Gobiernos Autonomos Municipales</v>
      </c>
      <c r="W999" s="391"/>
      <c r="X999" s="242">
        <f>+VLOOKUP(A999,[3]Sheet1!$A$13:$D$744,4,FALSE)</f>
        <v>0</v>
      </c>
      <c r="Y999" s="242" t="e">
        <f>+VLOOKUP(X999,bd_lista!$A$3:$C$590,3,FALSE)</f>
        <v>#N/A</v>
      </c>
      <c r="Z999" s="299"/>
      <c r="AA999" s="300"/>
    </row>
    <row r="1000" spans="1:27" customFormat="1" ht="15" hidden="1" customHeight="1">
      <c r="A1000" s="32">
        <v>1808</v>
      </c>
      <c r="B1000" s="395">
        <f>+A1000</f>
        <v>1808</v>
      </c>
      <c r="C1000" s="247" t="str">
        <f>+VLOOKUP(A1000,bd_lista!$A$3:$C$590,3,FALSE)</f>
        <v>Gobierno Autónomo Municipal de San Borja</v>
      </c>
      <c r="D1000" s="393" t="str">
        <f>+C1000</f>
        <v>Gobierno Autónomo Municipal de San Borja</v>
      </c>
      <c r="E1000" s="242" t="s">
        <v>1308</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7"/>
        <v>0</v>
      </c>
      <c r="S1000" s="250"/>
      <c r="T1000" s="243">
        <f ca="1">+T1001</f>
        <v>0</v>
      </c>
      <c r="U1000" s="242">
        <f t="shared" si="38"/>
        <v>1</v>
      </c>
      <c r="V1000" s="343" t="str">
        <f>+VLOOKUP(A1000,bd_lista!$A$3:$E$590,5,FALSE)</f>
        <v>Gobiernos Autonomos Municipales</v>
      </c>
      <c r="W1000" s="390" t="str">
        <f>+V1000</f>
        <v>Gobiernos Autonomos Municipales</v>
      </c>
      <c r="X1000" s="242">
        <f>+VLOOKUP(A1000,[3]Sheet1!$A$13:$D$744,4,FALSE)</f>
        <v>0</v>
      </c>
      <c r="Y1000" s="242" t="e">
        <f>+VLOOKUP(X1000,bd_lista!$A$3:$C$590,3,FALSE)</f>
        <v>#N/A</v>
      </c>
      <c r="Z1000" s="301">
        <f>+X1000</f>
        <v>0</v>
      </c>
      <c r="AA1000" s="302" t="e">
        <f>+Y1000</f>
        <v>#N/A</v>
      </c>
    </row>
    <row r="1001" spans="1:27" customFormat="1" ht="15" hidden="1" customHeight="1">
      <c r="A1001" s="32">
        <v>1808</v>
      </c>
      <c r="B1001" s="396"/>
      <c r="C1001" s="247" t="str">
        <f>+VLOOKUP(A1001,bd_lista!$A$3:$C$590,3,FALSE)</f>
        <v>Gobierno Autónomo Municipal de San Borja</v>
      </c>
      <c r="D1001" s="394"/>
      <c r="E1001" s="244" t="s">
        <v>1309</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7"/>
        <v>0</v>
      </c>
      <c r="S1001" s="250">
        <f ca="1">+R1000+R1001</f>
        <v>0</v>
      </c>
      <c r="T1001" s="243">
        <f ca="1">+S1001</f>
        <v>0</v>
      </c>
      <c r="U1001" s="242">
        <f t="shared" si="38"/>
        <v>2</v>
      </c>
      <c r="V1001" s="343" t="str">
        <f>+VLOOKUP(A1001,bd_lista!$A$3:$E$590,5,FALSE)</f>
        <v>Gobiernos Autonomos Municipales</v>
      </c>
      <c r="W1001" s="391"/>
      <c r="X1001" s="242">
        <f>+VLOOKUP(A1001,[3]Sheet1!$A$13:$D$744,4,FALSE)</f>
        <v>0</v>
      </c>
      <c r="Y1001" s="242" t="e">
        <f>+VLOOKUP(X1001,bd_lista!$A$3:$C$590,3,FALSE)</f>
        <v>#N/A</v>
      </c>
      <c r="Z1001" s="299"/>
      <c r="AA1001" s="300"/>
    </row>
    <row r="1002" spans="1:27" customFormat="1" ht="15" hidden="1" customHeight="1">
      <c r="A1002" s="32">
        <v>1809</v>
      </c>
      <c r="B1002" s="395">
        <f>+A1002</f>
        <v>1809</v>
      </c>
      <c r="C1002" s="247" t="str">
        <f>+VLOOKUP(A1002,bd_lista!$A$3:$C$590,3,FALSE)</f>
        <v>Gobierno Autónomo Municipal de Santa Rosa</v>
      </c>
      <c r="D1002" s="393" t="str">
        <f>+C1002</f>
        <v>Gobierno Autónomo Municipal de Santa Rosa</v>
      </c>
      <c r="E1002" s="242" t="s">
        <v>1308</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7"/>
        <v>0</v>
      </c>
      <c r="S1002" s="250"/>
      <c r="T1002" s="271">
        <f ca="1">+T1003</f>
        <v>0</v>
      </c>
      <c r="U1002" s="242">
        <f t="shared" si="38"/>
        <v>1</v>
      </c>
      <c r="V1002" s="343" t="str">
        <f>+VLOOKUP(A1002,bd_lista!$A$3:$E$590,5,FALSE)</f>
        <v>Gobiernos Autonomos Municipales</v>
      </c>
      <c r="W1002" s="390" t="str">
        <f>+V1002</f>
        <v>Gobiernos Autonomos Municipales</v>
      </c>
      <c r="X1002" s="242">
        <f>+VLOOKUP(A1002,[3]Sheet1!$A$13:$D$744,4,FALSE)</f>
        <v>0</v>
      </c>
      <c r="Y1002" s="242" t="e">
        <f>+VLOOKUP(X1002,bd_lista!$A$3:$C$590,3,FALSE)</f>
        <v>#N/A</v>
      </c>
      <c r="Z1002" s="301">
        <f>+X1002</f>
        <v>0</v>
      </c>
      <c r="AA1002" s="302" t="e">
        <f>+Y1002</f>
        <v>#N/A</v>
      </c>
    </row>
    <row r="1003" spans="1:27" customFormat="1" ht="15" hidden="1" customHeight="1">
      <c r="A1003" s="32">
        <v>1809</v>
      </c>
      <c r="B1003" s="396"/>
      <c r="C1003" s="247" t="str">
        <f>+VLOOKUP(A1003,bd_lista!$A$3:$C$590,3,FALSE)</f>
        <v>Gobierno Autónomo Municipal de Santa Rosa</v>
      </c>
      <c r="D1003" s="394"/>
      <c r="E1003" s="244" t="s">
        <v>1309</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7"/>
        <v>0</v>
      </c>
      <c r="S1003" s="262">
        <f ca="1">+R1002+R1003</f>
        <v>0</v>
      </c>
      <c r="T1003" s="245">
        <f ca="1">+S1003</f>
        <v>0</v>
      </c>
      <c r="U1003" s="244">
        <f t="shared" si="38"/>
        <v>2</v>
      </c>
      <c r="V1003" s="343" t="str">
        <f>+VLOOKUP(A1003,bd_lista!$A$3:$E$590,5,FALSE)</f>
        <v>Gobiernos Autonomos Municipales</v>
      </c>
      <c r="W1003" s="391"/>
      <c r="X1003" s="242">
        <f>+VLOOKUP(A1003,[3]Sheet1!$A$13:$D$744,4,FALSE)</f>
        <v>0</v>
      </c>
      <c r="Y1003" s="242" t="e">
        <f>+VLOOKUP(X1003,bd_lista!$A$3:$C$590,3,FALSE)</f>
        <v>#N/A</v>
      </c>
      <c r="Z1003" s="299"/>
      <c r="AA1003" s="300"/>
    </row>
    <row r="1004" spans="1:27" customFormat="1" ht="15" hidden="1" customHeight="1">
      <c r="A1004" s="32">
        <v>1810</v>
      </c>
      <c r="B1004" s="395">
        <f>+A1004</f>
        <v>1810</v>
      </c>
      <c r="C1004" s="247" t="str">
        <f>+VLOOKUP(A1004,bd_lista!$A$3:$C$590,3,FALSE)</f>
        <v>Gobierno Autónomo Municipal de Santa Ana</v>
      </c>
      <c r="D1004" s="393" t="str">
        <f>+C1004</f>
        <v>Gobierno Autónomo Municipal de Santa Ana</v>
      </c>
      <c r="E1004" s="242" t="s">
        <v>1308</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7"/>
        <v>0</v>
      </c>
      <c r="S1004" s="250"/>
      <c r="T1004" s="243">
        <f ca="1">+T1005</f>
        <v>0</v>
      </c>
      <c r="U1004" s="242">
        <f t="shared" si="38"/>
        <v>1</v>
      </c>
      <c r="V1004" s="343" t="str">
        <f>+VLOOKUP(A1004,bd_lista!$A$3:$E$590,5,FALSE)</f>
        <v>Gobiernos Autonomos Municipales</v>
      </c>
      <c r="W1004" s="390" t="str">
        <f>+V1004</f>
        <v>Gobiernos Autonomos Municipales</v>
      </c>
      <c r="X1004" s="242">
        <f>+VLOOKUP(A1004,[3]Sheet1!$A$13:$D$744,4,FALSE)</f>
        <v>0</v>
      </c>
      <c r="Y1004" s="242" t="e">
        <f>+VLOOKUP(X1004,bd_lista!$A$3:$C$590,3,FALSE)</f>
        <v>#N/A</v>
      </c>
      <c r="Z1004" s="301">
        <f>+X1004</f>
        <v>0</v>
      </c>
      <c r="AA1004" s="302" t="e">
        <f>+Y1004</f>
        <v>#N/A</v>
      </c>
    </row>
    <row r="1005" spans="1:27" customFormat="1" ht="15" hidden="1" customHeight="1">
      <c r="A1005" s="32">
        <v>1810</v>
      </c>
      <c r="B1005" s="396"/>
      <c r="C1005" s="247" t="str">
        <f>+VLOOKUP(A1005,bd_lista!$A$3:$C$590,3,FALSE)</f>
        <v>Gobierno Autónomo Municipal de Santa Ana</v>
      </c>
      <c r="D1005" s="394"/>
      <c r="E1005" s="244" t="s">
        <v>1309</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7"/>
        <v>0</v>
      </c>
      <c r="S1005" s="262">
        <f ca="1">+R1004+R1005</f>
        <v>0</v>
      </c>
      <c r="T1005" s="243">
        <f ca="1">+S1005</f>
        <v>0</v>
      </c>
      <c r="U1005" s="242">
        <f t="shared" si="38"/>
        <v>2</v>
      </c>
      <c r="V1005" s="343" t="str">
        <f>+VLOOKUP(A1005,bd_lista!$A$3:$E$590,5,FALSE)</f>
        <v>Gobiernos Autonomos Municipales</v>
      </c>
      <c r="W1005" s="391"/>
      <c r="X1005" s="242">
        <f>+VLOOKUP(A1005,[3]Sheet1!$A$13:$D$744,4,FALSE)</f>
        <v>0</v>
      </c>
      <c r="Y1005" s="242" t="e">
        <f>+VLOOKUP(X1005,bd_lista!$A$3:$C$590,3,FALSE)</f>
        <v>#N/A</v>
      </c>
      <c r="Z1005" s="299"/>
      <c r="AA1005" s="300"/>
    </row>
    <row r="1006" spans="1:27" customFormat="1" ht="15" hidden="1" customHeight="1">
      <c r="A1006" s="32">
        <v>1811</v>
      </c>
      <c r="B1006" s="395">
        <f>+A1006</f>
        <v>1811</v>
      </c>
      <c r="C1006" s="247" t="str">
        <f>+VLOOKUP(A1006,bd_lista!$A$3:$C$590,3,FALSE)</f>
        <v>Gobierno Autónomo Municipal de San Ignacio</v>
      </c>
      <c r="D1006" s="393" t="str">
        <f>+C1006</f>
        <v>Gobierno Autónomo Municipal de San Ignacio</v>
      </c>
      <c r="E1006" s="242" t="s">
        <v>1308</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7"/>
        <v>0</v>
      </c>
      <c r="S1006" s="250"/>
      <c r="T1006" s="243">
        <f ca="1">+T1007</f>
        <v>0</v>
      </c>
      <c r="U1006" s="242">
        <f t="shared" si="38"/>
        <v>1</v>
      </c>
      <c r="V1006" s="343" t="str">
        <f>+VLOOKUP(A1006,bd_lista!$A$3:$E$590,5,FALSE)</f>
        <v>Gobiernos Autonomos Municipales</v>
      </c>
      <c r="W1006" s="390" t="str">
        <f>+V1006</f>
        <v>Gobiernos Autonomos Municipales</v>
      </c>
      <c r="X1006" s="242">
        <f>+VLOOKUP(A1006,[3]Sheet1!$A$13:$D$744,4,FALSE)</f>
        <v>0</v>
      </c>
      <c r="Y1006" s="242" t="e">
        <f>+VLOOKUP(X1006,bd_lista!$A$3:$C$590,3,FALSE)</f>
        <v>#N/A</v>
      </c>
      <c r="Z1006" s="301">
        <f>+X1006</f>
        <v>0</v>
      </c>
      <c r="AA1006" s="302" t="e">
        <f>+Y1006</f>
        <v>#N/A</v>
      </c>
    </row>
    <row r="1007" spans="1:27" customFormat="1" ht="15" hidden="1" customHeight="1">
      <c r="A1007" s="32">
        <v>1811</v>
      </c>
      <c r="B1007" s="396"/>
      <c r="C1007" s="247" t="str">
        <f>+VLOOKUP(A1007,bd_lista!$A$3:$C$590,3,FALSE)</f>
        <v>Gobierno Autónomo Municipal de San Ignacio</v>
      </c>
      <c r="D1007" s="394"/>
      <c r="E1007" s="244" t="s">
        <v>1309</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7"/>
        <v>0</v>
      </c>
      <c r="S1007" s="262">
        <f ca="1">+R1006+R1007</f>
        <v>0</v>
      </c>
      <c r="T1007" s="245">
        <f ca="1">+S1007</f>
        <v>0</v>
      </c>
      <c r="U1007" s="244">
        <f t="shared" si="38"/>
        <v>2</v>
      </c>
      <c r="V1007" s="343" t="str">
        <f>+VLOOKUP(A1007,bd_lista!$A$3:$E$590,5,FALSE)</f>
        <v>Gobiernos Autonomos Municipales</v>
      </c>
      <c r="W1007" s="391"/>
      <c r="X1007" s="242">
        <f>+VLOOKUP(A1007,[3]Sheet1!$A$13:$D$744,4,FALSE)</f>
        <v>0</v>
      </c>
      <c r="Y1007" s="242" t="e">
        <f>+VLOOKUP(X1007,bd_lista!$A$3:$C$590,3,FALSE)</f>
        <v>#N/A</v>
      </c>
      <c r="Z1007" s="299"/>
      <c r="AA1007" s="300"/>
    </row>
    <row r="1008" spans="1:27" customFormat="1" ht="15" hidden="1" customHeight="1">
      <c r="A1008" s="32">
        <v>1812</v>
      </c>
      <c r="B1008" s="395">
        <f>+A1008</f>
        <v>1812</v>
      </c>
      <c r="C1008" s="247" t="str">
        <f>+VLOOKUP(A1008,bd_lista!$A$3:$C$590,3,FALSE)</f>
        <v>Gobierno Autónomo Municipal de Loreto</v>
      </c>
      <c r="D1008" s="393" t="str">
        <f>+C1008</f>
        <v>Gobierno Autónomo Municipal de Loreto</v>
      </c>
      <c r="E1008" s="242" t="s">
        <v>1308</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7"/>
        <v>0</v>
      </c>
      <c r="S1008" s="250"/>
      <c r="T1008" s="271">
        <f ca="1">+T1009</f>
        <v>0</v>
      </c>
      <c r="U1008" s="278">
        <f t="shared" si="38"/>
        <v>1</v>
      </c>
      <c r="V1008" s="343" t="str">
        <f>+VLOOKUP(A1008,bd_lista!$A$3:$E$590,5,FALSE)</f>
        <v>Gobiernos Autonomos Municipales</v>
      </c>
      <c r="W1008" s="390" t="str">
        <f>+V1008</f>
        <v>Gobiernos Autonomos Municipales</v>
      </c>
      <c r="X1008" s="242">
        <f>+VLOOKUP(A1008,[3]Sheet1!$A$13:$D$744,4,FALSE)</f>
        <v>0</v>
      </c>
      <c r="Y1008" s="242" t="e">
        <f>+VLOOKUP(X1008,bd_lista!$A$3:$C$590,3,FALSE)</f>
        <v>#N/A</v>
      </c>
      <c r="Z1008" s="301">
        <f>+X1008</f>
        <v>0</v>
      </c>
      <c r="AA1008" s="302" t="e">
        <f>+Y1008</f>
        <v>#N/A</v>
      </c>
    </row>
    <row r="1009" spans="1:27" customFormat="1" ht="27" hidden="1" customHeight="1">
      <c r="A1009" s="32">
        <v>1812</v>
      </c>
      <c r="B1009" s="396"/>
      <c r="C1009" s="247" t="str">
        <f>+VLOOKUP(A1009,bd_lista!$A$3:$C$590,3,FALSE)</f>
        <v>Gobierno Autónomo Municipal de Loreto</v>
      </c>
      <c r="D1009" s="394"/>
      <c r="E1009" s="244" t="s">
        <v>1309</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7"/>
        <v>0</v>
      </c>
      <c r="S1009" s="262">
        <f ca="1">+R1008+R1009</f>
        <v>0</v>
      </c>
      <c r="T1009" s="243">
        <f ca="1">+S1009</f>
        <v>0</v>
      </c>
      <c r="U1009" s="242">
        <f t="shared" si="38"/>
        <v>2</v>
      </c>
      <c r="V1009" s="343" t="str">
        <f>+VLOOKUP(A1009,bd_lista!$A$3:$E$590,5,FALSE)</f>
        <v>Gobiernos Autonomos Municipales</v>
      </c>
      <c r="W1009" s="391"/>
      <c r="X1009" s="242">
        <f>+VLOOKUP(A1009,[3]Sheet1!$A$13:$D$744,4,FALSE)</f>
        <v>0</v>
      </c>
      <c r="Y1009" s="242" t="e">
        <f>+VLOOKUP(X1009,bd_lista!$A$3:$C$590,3,FALSE)</f>
        <v>#N/A</v>
      </c>
      <c r="Z1009" s="299"/>
      <c r="AA1009" s="300"/>
    </row>
    <row r="1010" spans="1:27" customFormat="1" ht="15" hidden="1" customHeight="1">
      <c r="A1010" s="32">
        <v>1813</v>
      </c>
      <c r="B1010" s="395">
        <f>+A1010</f>
        <v>1813</v>
      </c>
      <c r="C1010" s="247" t="str">
        <f>+VLOOKUP(A1010,bd_lista!$A$3:$C$590,3,FALSE)</f>
        <v>Gobierno Autónomo Municipal de San Andrés</v>
      </c>
      <c r="D1010" s="393" t="str">
        <f>+C1010</f>
        <v>Gobierno Autónomo Municipal de San Andrés</v>
      </c>
      <c r="E1010" s="242" t="s">
        <v>1308</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7"/>
        <v>0</v>
      </c>
      <c r="S1010" s="250"/>
      <c r="T1010" s="243">
        <f ca="1">+T1011</f>
        <v>0</v>
      </c>
      <c r="U1010" s="242">
        <f t="shared" si="38"/>
        <v>1</v>
      </c>
      <c r="V1010" s="343" t="str">
        <f>+VLOOKUP(A1010,bd_lista!$A$3:$E$590,5,FALSE)</f>
        <v>Gobiernos Autonomos Municipales</v>
      </c>
      <c r="W1010" s="390" t="str">
        <f>+V1010</f>
        <v>Gobiernos Autonomos Municipales</v>
      </c>
      <c r="X1010" s="242">
        <f>+VLOOKUP(A1010,[3]Sheet1!$A$13:$D$744,4,FALSE)</f>
        <v>0</v>
      </c>
      <c r="Y1010" s="242" t="e">
        <f>+VLOOKUP(X1010,bd_lista!$A$3:$C$590,3,FALSE)</f>
        <v>#N/A</v>
      </c>
      <c r="Z1010" s="301">
        <f>+X1010</f>
        <v>0</v>
      </c>
      <c r="AA1010" s="302" t="e">
        <f>+Y1010</f>
        <v>#N/A</v>
      </c>
    </row>
    <row r="1011" spans="1:27" customFormat="1" ht="15" hidden="1" customHeight="1">
      <c r="A1011" s="32">
        <v>1813</v>
      </c>
      <c r="B1011" s="396"/>
      <c r="C1011" s="247" t="str">
        <f>+VLOOKUP(A1011,bd_lista!$A$3:$C$590,3,FALSE)</f>
        <v>Gobierno Autónomo Municipal de San Andrés</v>
      </c>
      <c r="D1011" s="394"/>
      <c r="E1011" s="244" t="s">
        <v>1309</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7"/>
        <v>0</v>
      </c>
      <c r="S1011" s="250">
        <f ca="1">+R1010+R1011</f>
        <v>0</v>
      </c>
      <c r="T1011" s="243">
        <f ca="1">+S1011</f>
        <v>0</v>
      </c>
      <c r="U1011" s="242">
        <f t="shared" si="38"/>
        <v>2</v>
      </c>
      <c r="V1011" s="343" t="str">
        <f>+VLOOKUP(A1011,bd_lista!$A$3:$E$590,5,FALSE)</f>
        <v>Gobiernos Autonomos Municipales</v>
      </c>
      <c r="W1011" s="391"/>
      <c r="X1011" s="242">
        <f>+VLOOKUP(A1011,[3]Sheet1!$A$13:$D$744,4,FALSE)</f>
        <v>0</v>
      </c>
      <c r="Y1011" s="242" t="e">
        <f>+VLOOKUP(X1011,bd_lista!$A$3:$C$590,3,FALSE)</f>
        <v>#N/A</v>
      </c>
      <c r="Z1011" s="299"/>
      <c r="AA1011" s="300"/>
    </row>
    <row r="1012" spans="1:27" customFormat="1" ht="15" hidden="1" customHeight="1">
      <c r="A1012" s="32">
        <v>1814</v>
      </c>
      <c r="B1012" s="395">
        <f>+A1012</f>
        <v>1814</v>
      </c>
      <c r="C1012" s="247" t="str">
        <f>+VLOOKUP(A1012,bd_lista!$A$3:$C$590,3,FALSE)</f>
        <v>Gobierno Autónomo Municipal de San Joaquín</v>
      </c>
      <c r="D1012" s="393" t="str">
        <f>+C1012</f>
        <v>Gobierno Autónomo Municipal de San Joaquín</v>
      </c>
      <c r="E1012" s="242" t="s">
        <v>1308</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7"/>
        <v>0</v>
      </c>
      <c r="S1012" s="250"/>
      <c r="T1012" s="243">
        <f ca="1">+T1013</f>
        <v>0</v>
      </c>
      <c r="U1012" s="242">
        <f t="shared" si="38"/>
        <v>1</v>
      </c>
      <c r="V1012" s="343" t="str">
        <f>+VLOOKUP(A1012,bd_lista!$A$3:$E$590,5,FALSE)</f>
        <v>Gobiernos Autonomos Municipales</v>
      </c>
      <c r="W1012" s="390" t="str">
        <f>+V1012</f>
        <v>Gobiernos Autonomos Municipales</v>
      </c>
      <c r="X1012" s="242">
        <f>+VLOOKUP(A1012,[3]Sheet1!$A$13:$D$744,4,FALSE)</f>
        <v>0</v>
      </c>
      <c r="Y1012" s="242" t="e">
        <f>+VLOOKUP(X1012,bd_lista!$A$3:$C$590,3,FALSE)</f>
        <v>#N/A</v>
      </c>
      <c r="Z1012" s="301">
        <f>+X1012</f>
        <v>0</v>
      </c>
      <c r="AA1012" s="302" t="e">
        <f>+Y1012</f>
        <v>#N/A</v>
      </c>
    </row>
    <row r="1013" spans="1:27" customFormat="1" ht="15" hidden="1" customHeight="1">
      <c r="A1013" s="32">
        <v>1814</v>
      </c>
      <c r="B1013" s="396"/>
      <c r="C1013" s="247" t="str">
        <f>+VLOOKUP(A1013,bd_lista!$A$3:$C$590,3,FALSE)</f>
        <v>Gobierno Autónomo Municipal de San Joaquín</v>
      </c>
      <c r="D1013" s="394"/>
      <c r="E1013" s="244" t="s">
        <v>1309</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7"/>
        <v>0</v>
      </c>
      <c r="S1013" s="250">
        <f ca="1">+R1012+R1013</f>
        <v>0</v>
      </c>
      <c r="T1013" s="243">
        <f ca="1">+S1013</f>
        <v>0</v>
      </c>
      <c r="U1013" s="242">
        <f t="shared" si="38"/>
        <v>2</v>
      </c>
      <c r="V1013" s="343" t="str">
        <f>+VLOOKUP(A1013,bd_lista!$A$3:$E$590,5,FALSE)</f>
        <v>Gobiernos Autonomos Municipales</v>
      </c>
      <c r="W1013" s="391"/>
      <c r="X1013" s="242">
        <f>+VLOOKUP(A1013,[3]Sheet1!$A$13:$D$744,4,FALSE)</f>
        <v>0</v>
      </c>
      <c r="Y1013" s="242" t="e">
        <f>+VLOOKUP(X1013,bd_lista!$A$3:$C$590,3,FALSE)</f>
        <v>#N/A</v>
      </c>
      <c r="Z1013" s="299"/>
      <c r="AA1013" s="300"/>
    </row>
    <row r="1014" spans="1:27" customFormat="1" ht="15" hidden="1" customHeight="1">
      <c r="A1014" s="32">
        <v>1815</v>
      </c>
      <c r="B1014" s="395">
        <f>+A1014</f>
        <v>1815</v>
      </c>
      <c r="C1014" s="247" t="str">
        <f>+VLOOKUP(A1014,bd_lista!$A$3:$C$590,3,FALSE)</f>
        <v>Gobierno Autónomo Municipal de San Ramón</v>
      </c>
      <c r="D1014" s="393" t="str">
        <f>+C1014</f>
        <v>Gobierno Autónomo Municipal de San Ramón</v>
      </c>
      <c r="E1014" s="242" t="s">
        <v>1308</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7"/>
        <v>0</v>
      </c>
      <c r="S1014" s="250"/>
      <c r="T1014" s="271">
        <f ca="1">+T1015</f>
        <v>0</v>
      </c>
      <c r="U1014" s="278">
        <f t="shared" si="38"/>
        <v>1</v>
      </c>
      <c r="V1014" s="343" t="str">
        <f>+VLOOKUP(A1014,bd_lista!$A$3:$E$590,5,FALSE)</f>
        <v>Gobiernos Autonomos Municipales</v>
      </c>
      <c r="W1014" s="390" t="str">
        <f>+V1014</f>
        <v>Gobiernos Autonomos Municipales</v>
      </c>
      <c r="X1014" s="242">
        <f>+VLOOKUP(A1014,[3]Sheet1!$A$13:$D$744,4,FALSE)</f>
        <v>0</v>
      </c>
      <c r="Y1014" s="242" t="e">
        <f>+VLOOKUP(X1014,bd_lista!$A$3:$C$590,3,FALSE)</f>
        <v>#N/A</v>
      </c>
      <c r="Z1014" s="301">
        <f>+X1014</f>
        <v>0</v>
      </c>
      <c r="AA1014" s="302" t="e">
        <f>+Y1014</f>
        <v>#N/A</v>
      </c>
    </row>
    <row r="1015" spans="1:27" customFormat="1" ht="15" hidden="1" customHeight="1">
      <c r="A1015" s="32">
        <v>1815</v>
      </c>
      <c r="B1015" s="396"/>
      <c r="C1015" s="247" t="str">
        <f>+VLOOKUP(A1015,bd_lista!$A$3:$C$590,3,FALSE)</f>
        <v>Gobierno Autónomo Municipal de San Ramón</v>
      </c>
      <c r="D1015" s="394"/>
      <c r="E1015" s="244" t="s">
        <v>1309</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7"/>
        <v>0</v>
      </c>
      <c r="S1015" s="250">
        <f ca="1">+R1014+R1015</f>
        <v>0</v>
      </c>
      <c r="T1015" s="245">
        <f ca="1">+S1015</f>
        <v>0</v>
      </c>
      <c r="U1015" s="244">
        <f t="shared" si="38"/>
        <v>2</v>
      </c>
      <c r="V1015" s="343" t="str">
        <f>+VLOOKUP(A1015,bd_lista!$A$3:$E$590,5,FALSE)</f>
        <v>Gobiernos Autonomos Municipales</v>
      </c>
      <c r="W1015" s="391"/>
      <c r="X1015" s="242">
        <f>+VLOOKUP(A1015,[3]Sheet1!$A$13:$D$744,4,FALSE)</f>
        <v>0</v>
      </c>
      <c r="Y1015" s="242" t="e">
        <f>+VLOOKUP(X1015,bd_lista!$A$3:$C$590,3,FALSE)</f>
        <v>#N/A</v>
      </c>
      <c r="Z1015" s="299"/>
      <c r="AA1015" s="300"/>
    </row>
    <row r="1016" spans="1:27" customFormat="1" ht="15" hidden="1" customHeight="1">
      <c r="A1016" s="32">
        <v>1816</v>
      </c>
      <c r="B1016" s="395">
        <f>+A1016</f>
        <v>1816</v>
      </c>
      <c r="C1016" s="247" t="str">
        <f>+VLOOKUP(A1016,bd_lista!$A$3:$C$590,3,FALSE)</f>
        <v>Gobierno Autónomo Municipal de Puerto Síles</v>
      </c>
      <c r="D1016" s="393" t="str">
        <f>+C1016</f>
        <v>Gobierno Autónomo Municipal de Puerto Síles</v>
      </c>
      <c r="E1016" s="242" t="s">
        <v>1308</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7"/>
        <v>0</v>
      </c>
      <c r="S1016" s="273"/>
      <c r="T1016" s="243">
        <f ca="1">+T1017</f>
        <v>0</v>
      </c>
      <c r="U1016" s="242">
        <f t="shared" si="38"/>
        <v>1</v>
      </c>
      <c r="V1016" s="343" t="str">
        <f>+VLOOKUP(A1016,bd_lista!$A$3:$E$590,5,FALSE)</f>
        <v>Gobiernos Autonomos Municipales</v>
      </c>
      <c r="W1016" s="390" t="str">
        <f>+V1016</f>
        <v>Gobiernos Autonomos Municipales</v>
      </c>
      <c r="X1016" s="242">
        <f>+VLOOKUP(A1016,[3]Sheet1!$A$13:$D$744,4,FALSE)</f>
        <v>0</v>
      </c>
      <c r="Y1016" s="242" t="e">
        <f>+VLOOKUP(X1016,bd_lista!$A$3:$C$590,3,FALSE)</f>
        <v>#N/A</v>
      </c>
      <c r="Z1016" s="301">
        <f>+X1016</f>
        <v>0</v>
      </c>
      <c r="AA1016" s="302" t="e">
        <f>+Y1016</f>
        <v>#N/A</v>
      </c>
    </row>
    <row r="1017" spans="1:27" customFormat="1" ht="15" hidden="1" customHeight="1">
      <c r="A1017" s="32">
        <v>1816</v>
      </c>
      <c r="B1017" s="396"/>
      <c r="C1017" s="247" t="str">
        <f>+VLOOKUP(A1017,bd_lista!$A$3:$C$590,3,FALSE)</f>
        <v>Gobierno Autónomo Municipal de Puerto Síles</v>
      </c>
      <c r="D1017" s="394"/>
      <c r="E1017" s="244" t="s">
        <v>1309</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7"/>
        <v>0</v>
      </c>
      <c r="S1017" s="262">
        <f ca="1">+R1016+R1017</f>
        <v>0</v>
      </c>
      <c r="T1017" s="245">
        <f ca="1">+S1017</f>
        <v>0</v>
      </c>
      <c r="U1017" s="244">
        <f t="shared" si="38"/>
        <v>2</v>
      </c>
      <c r="V1017" s="343" t="str">
        <f>+VLOOKUP(A1017,bd_lista!$A$3:$E$590,5,FALSE)</f>
        <v>Gobiernos Autonomos Municipales</v>
      </c>
      <c r="W1017" s="391"/>
      <c r="X1017" s="242">
        <f>+VLOOKUP(A1017,[3]Sheet1!$A$13:$D$744,4,FALSE)</f>
        <v>0</v>
      </c>
      <c r="Y1017" s="242" t="e">
        <f>+VLOOKUP(X1017,bd_lista!$A$3:$C$590,3,FALSE)</f>
        <v>#N/A</v>
      </c>
      <c r="Z1017" s="299"/>
      <c r="AA1017" s="300"/>
    </row>
    <row r="1018" spans="1:27" customFormat="1" ht="15" hidden="1" customHeight="1">
      <c r="A1018" s="32">
        <v>1817</v>
      </c>
      <c r="B1018" s="395">
        <f>+A1018</f>
        <v>1817</v>
      </c>
      <c r="C1018" s="247" t="str">
        <f>+VLOOKUP(A1018,bd_lista!$A$3:$C$590,3,FALSE)</f>
        <v>Gobierno Autónomo Municipal de Magdalena</v>
      </c>
      <c r="D1018" s="393" t="str">
        <f>+C1018</f>
        <v>Gobierno Autónomo Municipal de Magdalena</v>
      </c>
      <c r="E1018" s="242" t="s">
        <v>1308</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7"/>
        <v>0</v>
      </c>
      <c r="S1018" s="250"/>
      <c r="T1018" s="243">
        <f ca="1">+T1019</f>
        <v>0</v>
      </c>
      <c r="U1018" s="242">
        <f t="shared" si="38"/>
        <v>1</v>
      </c>
      <c r="V1018" s="343" t="str">
        <f>+VLOOKUP(A1018,bd_lista!$A$3:$E$590,5,FALSE)</f>
        <v>Gobiernos Autonomos Municipales</v>
      </c>
      <c r="W1018" s="390" t="str">
        <f>+V1018</f>
        <v>Gobiernos Autonomos Municipales</v>
      </c>
      <c r="X1018" s="242">
        <f>+VLOOKUP(A1018,[3]Sheet1!$A$13:$D$744,4,FALSE)</f>
        <v>0</v>
      </c>
      <c r="Y1018" s="242" t="e">
        <f>+VLOOKUP(X1018,bd_lista!$A$3:$C$590,3,FALSE)</f>
        <v>#N/A</v>
      </c>
      <c r="Z1018" s="301">
        <f>+X1018</f>
        <v>0</v>
      </c>
      <c r="AA1018" s="302" t="e">
        <f>+Y1018</f>
        <v>#N/A</v>
      </c>
    </row>
    <row r="1019" spans="1:27" customFormat="1" ht="15" hidden="1" customHeight="1">
      <c r="A1019" s="32">
        <v>1817</v>
      </c>
      <c r="B1019" s="396"/>
      <c r="C1019" s="247" t="str">
        <f>+VLOOKUP(A1019,bd_lista!$A$3:$C$590,3,FALSE)</f>
        <v>Gobierno Autónomo Municipal de Magdalena</v>
      </c>
      <c r="D1019" s="394"/>
      <c r="E1019" s="244" t="s">
        <v>1309</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7"/>
        <v>0</v>
      </c>
      <c r="S1019" s="262">
        <f ca="1">+R1018+R1019</f>
        <v>0</v>
      </c>
      <c r="T1019" s="245">
        <f ca="1">+S1019</f>
        <v>0</v>
      </c>
      <c r="U1019" s="244">
        <f t="shared" si="38"/>
        <v>2</v>
      </c>
      <c r="V1019" s="343" t="str">
        <f>+VLOOKUP(A1019,bd_lista!$A$3:$E$590,5,FALSE)</f>
        <v>Gobiernos Autonomos Municipales</v>
      </c>
      <c r="W1019" s="391"/>
      <c r="X1019" s="242">
        <f>+VLOOKUP(A1019,[3]Sheet1!$A$13:$D$744,4,FALSE)</f>
        <v>0</v>
      </c>
      <c r="Y1019" s="242" t="e">
        <f>+VLOOKUP(X1019,bd_lista!$A$3:$C$590,3,FALSE)</f>
        <v>#N/A</v>
      </c>
      <c r="Z1019" s="299"/>
      <c r="AA1019" s="300"/>
    </row>
    <row r="1020" spans="1:27" customFormat="1" ht="15" hidden="1" customHeight="1">
      <c r="A1020" s="32">
        <v>1818</v>
      </c>
      <c r="B1020" s="395">
        <f>+A1020</f>
        <v>1818</v>
      </c>
      <c r="C1020" s="247" t="str">
        <f>+VLOOKUP(A1020,bd_lista!$A$3:$C$590,3,FALSE)</f>
        <v>Gobierno Autónomo Municipal de Baures</v>
      </c>
      <c r="D1020" s="393" t="str">
        <f>+C1020</f>
        <v>Gobierno Autónomo Municipal de Baures</v>
      </c>
      <c r="E1020" s="242" t="s">
        <v>1308</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7"/>
        <v>0</v>
      </c>
      <c r="S1020" s="250"/>
      <c r="T1020" s="243">
        <f ca="1">+T1021</f>
        <v>0</v>
      </c>
      <c r="U1020" s="242">
        <f t="shared" si="38"/>
        <v>1</v>
      </c>
      <c r="V1020" s="343" t="str">
        <f>+VLOOKUP(A1020,bd_lista!$A$3:$E$590,5,FALSE)</f>
        <v>Gobiernos Autonomos Municipales</v>
      </c>
      <c r="W1020" s="390" t="str">
        <f>+V1020</f>
        <v>Gobiernos Autonomos Municipales</v>
      </c>
      <c r="X1020" s="242">
        <f>+VLOOKUP(A1020,[3]Sheet1!$A$13:$D$744,4,FALSE)</f>
        <v>0</v>
      </c>
      <c r="Y1020" s="242" t="e">
        <f>+VLOOKUP(X1020,bd_lista!$A$3:$C$590,3,FALSE)</f>
        <v>#N/A</v>
      </c>
      <c r="Z1020" s="301">
        <f>+X1020</f>
        <v>0</v>
      </c>
      <c r="AA1020" s="302" t="e">
        <f>+Y1020</f>
        <v>#N/A</v>
      </c>
    </row>
    <row r="1021" spans="1:27" customFormat="1" ht="15" hidden="1" customHeight="1">
      <c r="A1021" s="32">
        <v>1818</v>
      </c>
      <c r="B1021" s="396"/>
      <c r="C1021" s="247" t="str">
        <f>+VLOOKUP(A1021,bd_lista!$A$3:$C$590,3,FALSE)</f>
        <v>Gobierno Autónomo Municipal de Baures</v>
      </c>
      <c r="D1021" s="394"/>
      <c r="E1021" s="244" t="s">
        <v>1309</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7"/>
        <v>0</v>
      </c>
      <c r="S1021" s="250">
        <f ca="1">+R1020+R1021</f>
        <v>0</v>
      </c>
      <c r="T1021" s="243">
        <f ca="1">+S1021</f>
        <v>0</v>
      </c>
      <c r="U1021" s="242">
        <f t="shared" si="38"/>
        <v>2</v>
      </c>
      <c r="V1021" s="343" t="str">
        <f>+VLOOKUP(A1021,bd_lista!$A$3:$E$590,5,FALSE)</f>
        <v>Gobiernos Autonomos Municipales</v>
      </c>
      <c r="W1021" s="391"/>
      <c r="X1021" s="242">
        <f>+VLOOKUP(A1021,[3]Sheet1!$A$13:$D$744,4,FALSE)</f>
        <v>0</v>
      </c>
      <c r="Y1021" s="242" t="e">
        <f>+VLOOKUP(X1021,bd_lista!$A$3:$C$590,3,FALSE)</f>
        <v>#N/A</v>
      </c>
      <c r="Z1021" s="299"/>
      <c r="AA1021" s="300"/>
    </row>
    <row r="1022" spans="1:27" customFormat="1" ht="15" hidden="1" customHeight="1">
      <c r="A1022" s="32">
        <v>1819</v>
      </c>
      <c r="B1022" s="395">
        <f>+A1022</f>
        <v>1819</v>
      </c>
      <c r="C1022" s="247" t="str">
        <f>+VLOOKUP(A1022,bd_lista!$A$3:$C$590,3,FALSE)</f>
        <v>Gobierno Autónomo Municipal de Huacaraje</v>
      </c>
      <c r="D1022" s="393" t="str">
        <f>+C1022</f>
        <v>Gobierno Autónomo Municipal de Huacaraje</v>
      </c>
      <c r="E1022" s="242" t="s">
        <v>1308</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7"/>
        <v>0</v>
      </c>
      <c r="S1022" s="250"/>
      <c r="T1022" s="243">
        <f ca="1">+T1023</f>
        <v>0</v>
      </c>
      <c r="U1022" s="242">
        <f t="shared" si="38"/>
        <v>1</v>
      </c>
      <c r="V1022" s="343" t="str">
        <f>+VLOOKUP(A1022,bd_lista!$A$3:$E$590,5,FALSE)</f>
        <v>Gobiernos Autonomos Municipales</v>
      </c>
      <c r="W1022" s="390" t="str">
        <f>+V1022</f>
        <v>Gobiernos Autonomos Municipales</v>
      </c>
      <c r="X1022" s="242">
        <f>+VLOOKUP(A1022,[3]Sheet1!$A$13:$D$744,4,FALSE)</f>
        <v>0</v>
      </c>
      <c r="Y1022" s="242" t="e">
        <f>+VLOOKUP(X1022,bd_lista!$A$3:$C$590,3,FALSE)</f>
        <v>#N/A</v>
      </c>
      <c r="Z1022" s="301">
        <f>+X1022</f>
        <v>0</v>
      </c>
      <c r="AA1022" s="302" t="e">
        <f>+Y1022</f>
        <v>#N/A</v>
      </c>
    </row>
    <row r="1023" spans="1:27" customFormat="1" ht="15" hidden="1" customHeight="1">
      <c r="A1023" s="32">
        <v>1819</v>
      </c>
      <c r="B1023" s="396"/>
      <c r="C1023" s="247" t="str">
        <f>+VLOOKUP(A1023,bd_lista!$A$3:$C$590,3,FALSE)</f>
        <v>Gobierno Autónomo Municipal de Huacaraje</v>
      </c>
      <c r="D1023" s="394"/>
      <c r="E1023" s="244" t="s">
        <v>1309</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7"/>
        <v>0</v>
      </c>
      <c r="S1023" s="250">
        <f ca="1">+R1022+R1023</f>
        <v>0</v>
      </c>
      <c r="T1023" s="243">
        <f ca="1">+S1023</f>
        <v>0</v>
      </c>
      <c r="U1023" s="242">
        <f t="shared" si="38"/>
        <v>2</v>
      </c>
      <c r="V1023" s="343" t="str">
        <f>+VLOOKUP(A1023,bd_lista!$A$3:$E$590,5,FALSE)</f>
        <v>Gobiernos Autonomos Municipales</v>
      </c>
      <c r="W1023" s="391"/>
      <c r="X1023" s="242">
        <f>+VLOOKUP(A1023,[3]Sheet1!$A$13:$D$744,4,FALSE)</f>
        <v>0</v>
      </c>
      <c r="Y1023" s="242" t="e">
        <f>+VLOOKUP(X1023,bd_lista!$A$3:$C$590,3,FALSE)</f>
        <v>#N/A</v>
      </c>
      <c r="Z1023" s="299"/>
      <c r="AA1023" s="300"/>
    </row>
    <row r="1024" spans="1:27" customFormat="1" ht="15" hidden="1" customHeight="1">
      <c r="A1024" s="32">
        <v>1820</v>
      </c>
      <c r="B1024" s="395">
        <f>+A1024</f>
        <v>1820</v>
      </c>
      <c r="C1024" s="247" t="str">
        <f>+VLOOKUP(A1024,bd_lista!$A$3:$C$590,3,FALSE)</f>
        <v>Gobierno Autónomo Municipal de Exaltación</v>
      </c>
      <c r="D1024" s="393" t="str">
        <f>+C1024</f>
        <v>Gobierno Autónomo Municipal de Exaltación</v>
      </c>
      <c r="E1024" s="242" t="s">
        <v>1308</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7"/>
        <v>0</v>
      </c>
      <c r="S1024" s="250"/>
      <c r="T1024" s="243">
        <f ca="1">+T1025</f>
        <v>0</v>
      </c>
      <c r="U1024" s="242">
        <f t="shared" si="38"/>
        <v>1</v>
      </c>
      <c r="V1024" s="343" t="str">
        <f>+VLOOKUP(A1024,bd_lista!$A$3:$E$590,5,FALSE)</f>
        <v>Gobiernos Autonomos Municipales</v>
      </c>
      <c r="W1024" s="390" t="str">
        <f>+V1024</f>
        <v>Gobiernos Autonomos Municipales</v>
      </c>
      <c r="X1024" s="242">
        <f>+VLOOKUP(A1024,[3]Sheet1!$A$13:$D$744,4,FALSE)</f>
        <v>0</v>
      </c>
      <c r="Y1024" s="242" t="e">
        <f>+VLOOKUP(X1024,bd_lista!$A$3:$C$590,3,FALSE)</f>
        <v>#N/A</v>
      </c>
      <c r="Z1024" s="301">
        <f>+X1024</f>
        <v>0</v>
      </c>
      <c r="AA1024" s="302" t="e">
        <f>+Y1024</f>
        <v>#N/A</v>
      </c>
    </row>
    <row r="1025" spans="1:27" customFormat="1" ht="15" hidden="1" customHeight="1">
      <c r="A1025" s="32">
        <v>1820</v>
      </c>
      <c r="B1025" s="396"/>
      <c r="C1025" s="247" t="str">
        <f>+VLOOKUP(A1025,bd_lista!$A$3:$C$590,3,FALSE)</f>
        <v>Gobierno Autónomo Municipal de Exaltación</v>
      </c>
      <c r="D1025" s="394"/>
      <c r="E1025" s="244" t="s">
        <v>1309</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7"/>
        <v>0</v>
      </c>
      <c r="S1025" s="262">
        <f ca="1">+R1024+R1025</f>
        <v>0</v>
      </c>
      <c r="T1025" s="243">
        <f ca="1">+S1025</f>
        <v>0</v>
      </c>
      <c r="U1025" s="244">
        <f t="shared" si="38"/>
        <v>2</v>
      </c>
      <c r="V1025" s="343" t="str">
        <f>+VLOOKUP(A1025,bd_lista!$A$3:$E$590,5,FALSE)</f>
        <v>Gobiernos Autonomos Municipales</v>
      </c>
      <c r="W1025" s="391"/>
      <c r="X1025" s="242">
        <f>+VLOOKUP(A1025,[3]Sheet1!$A$13:$D$744,4,FALSE)</f>
        <v>0</v>
      </c>
      <c r="Y1025" s="242" t="e">
        <f>+VLOOKUP(X1025,bd_lista!$A$3:$C$590,3,FALSE)</f>
        <v>#N/A</v>
      </c>
      <c r="Z1025" s="299"/>
      <c r="AA1025" s="300"/>
    </row>
    <row r="1026" spans="1:27" customFormat="1" ht="15" hidden="1" customHeight="1">
      <c r="A1026" s="32">
        <v>1901</v>
      </c>
      <c r="B1026" s="395">
        <f>+A1026</f>
        <v>1901</v>
      </c>
      <c r="C1026" s="247" t="str">
        <f>+VLOOKUP(A1026,bd_lista!$A$3:$C$590,3,FALSE)</f>
        <v>Gobierno Autónomo Municipal de Cobija</v>
      </c>
      <c r="D1026" s="393" t="str">
        <f>+C1026</f>
        <v>Gobierno Autónomo Municipal de Cobija</v>
      </c>
      <c r="E1026" s="242" t="s">
        <v>1308</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7"/>
        <v>0</v>
      </c>
      <c r="S1026" s="250"/>
      <c r="T1026" s="271">
        <f ca="1">+T1027</f>
        <v>0</v>
      </c>
      <c r="U1026" s="242">
        <f t="shared" si="38"/>
        <v>1</v>
      </c>
      <c r="V1026" s="343" t="str">
        <f>+VLOOKUP(A1026,bd_lista!$A$3:$E$590,5,FALSE)</f>
        <v>Gobiernos Autonomos Municipales</v>
      </c>
      <c r="W1026" s="390" t="str">
        <f>+V1026</f>
        <v>Gobiernos Autonomos Municipales</v>
      </c>
      <c r="X1026" s="242">
        <f>+VLOOKUP(A1026,[3]Sheet1!$A$13:$D$744,4,FALSE)</f>
        <v>0</v>
      </c>
      <c r="Y1026" s="242" t="e">
        <f>+VLOOKUP(X1026,bd_lista!$A$3:$C$590,3,FALSE)</f>
        <v>#N/A</v>
      </c>
      <c r="Z1026" s="301">
        <f>+X1026</f>
        <v>0</v>
      </c>
      <c r="AA1026" s="302" t="e">
        <f>+Y1026</f>
        <v>#N/A</v>
      </c>
    </row>
    <row r="1027" spans="1:27" customFormat="1" ht="15" hidden="1" customHeight="1">
      <c r="A1027" s="32">
        <v>1901</v>
      </c>
      <c r="B1027" s="396"/>
      <c r="C1027" s="247" t="str">
        <f>+VLOOKUP(A1027,bd_lista!$A$3:$C$590,3,FALSE)</f>
        <v>Gobierno Autónomo Municipal de Cobija</v>
      </c>
      <c r="D1027" s="394"/>
      <c r="E1027" s="244" t="s">
        <v>1309</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7"/>
        <v>0</v>
      </c>
      <c r="S1027" s="250">
        <f ca="1">+R1026+R1027</f>
        <v>0</v>
      </c>
      <c r="T1027" s="243">
        <f ca="1">+S1027</f>
        <v>0</v>
      </c>
      <c r="U1027" s="244">
        <f t="shared" si="38"/>
        <v>2</v>
      </c>
      <c r="V1027" s="343" t="str">
        <f>+VLOOKUP(A1027,bd_lista!$A$3:$E$590,5,FALSE)</f>
        <v>Gobiernos Autonomos Municipales</v>
      </c>
      <c r="W1027" s="391"/>
      <c r="X1027" s="242">
        <f>+VLOOKUP(A1027,[3]Sheet1!$A$13:$D$744,4,FALSE)</f>
        <v>0</v>
      </c>
      <c r="Y1027" s="242" t="e">
        <f>+VLOOKUP(X1027,bd_lista!$A$3:$C$590,3,FALSE)</f>
        <v>#N/A</v>
      </c>
      <c r="Z1027" s="299"/>
      <c r="AA1027" s="300"/>
    </row>
    <row r="1028" spans="1:27" customFormat="1" ht="27" hidden="1" customHeight="1">
      <c r="A1028" s="32">
        <v>1902</v>
      </c>
      <c r="B1028" s="395">
        <f>+A1028</f>
        <v>1902</v>
      </c>
      <c r="C1028" s="247" t="str">
        <f>+VLOOKUP(A1028,bd_lista!$A$3:$C$590,3,FALSE)</f>
        <v>Gobierno Autónomo Municipal de Porvenir</v>
      </c>
      <c r="D1028" s="393" t="str">
        <f>+C1028</f>
        <v>Gobierno Autónomo Municipal de Porvenir</v>
      </c>
      <c r="E1028" s="242" t="s">
        <v>1308</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7"/>
        <v>0</v>
      </c>
      <c r="S1028" s="250"/>
      <c r="T1028" s="243">
        <f ca="1">+T1029</f>
        <v>0</v>
      </c>
      <c r="U1028" s="242">
        <f t="shared" si="38"/>
        <v>1</v>
      </c>
      <c r="V1028" s="343" t="str">
        <f>+VLOOKUP(A1028,bd_lista!$A$3:$E$590,5,FALSE)</f>
        <v>Gobiernos Autonomos Municipales</v>
      </c>
      <c r="W1028" s="390" t="str">
        <f>+V1028</f>
        <v>Gobiernos Autonomos Municipales</v>
      </c>
      <c r="X1028" s="242">
        <f>+VLOOKUP(A1028,[3]Sheet1!$A$13:$D$744,4,FALSE)</f>
        <v>0</v>
      </c>
      <c r="Y1028" s="242" t="e">
        <f>+VLOOKUP(X1028,bd_lista!$A$3:$C$590,3,FALSE)</f>
        <v>#N/A</v>
      </c>
      <c r="Z1028" s="301">
        <f>+X1028</f>
        <v>0</v>
      </c>
      <c r="AA1028" s="302" t="e">
        <f>+Y1028</f>
        <v>#N/A</v>
      </c>
    </row>
    <row r="1029" spans="1:27" customFormat="1" ht="27" hidden="1" customHeight="1">
      <c r="A1029" s="32">
        <v>1902</v>
      </c>
      <c r="B1029" s="396"/>
      <c r="C1029" s="247" t="str">
        <f>+VLOOKUP(A1029,bd_lista!$A$3:$C$590,3,FALSE)</f>
        <v>Gobierno Autónomo Municipal de Porvenir</v>
      </c>
      <c r="D1029" s="394"/>
      <c r="E1029" s="244" t="s">
        <v>1309</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7"/>
        <v>0</v>
      </c>
      <c r="S1029" s="250">
        <f ca="1">+R1028+R1029</f>
        <v>0</v>
      </c>
      <c r="T1029" s="243">
        <f ca="1">+S1029</f>
        <v>0</v>
      </c>
      <c r="U1029" s="242">
        <f t="shared" si="38"/>
        <v>2</v>
      </c>
      <c r="V1029" s="343" t="str">
        <f>+VLOOKUP(A1029,bd_lista!$A$3:$E$590,5,FALSE)</f>
        <v>Gobiernos Autonomos Municipales</v>
      </c>
      <c r="W1029" s="391"/>
      <c r="X1029" s="242">
        <f>+VLOOKUP(A1029,[3]Sheet1!$A$13:$D$744,4,FALSE)</f>
        <v>0</v>
      </c>
      <c r="Y1029" s="242" t="e">
        <f>+VLOOKUP(X1029,bd_lista!$A$3:$C$590,3,FALSE)</f>
        <v>#N/A</v>
      </c>
      <c r="Z1029" s="299"/>
      <c r="AA1029" s="300"/>
    </row>
    <row r="1030" spans="1:27" customFormat="1" ht="15" hidden="1" customHeight="1">
      <c r="A1030" s="32">
        <v>1903</v>
      </c>
      <c r="B1030" s="395">
        <f>+A1030</f>
        <v>1903</v>
      </c>
      <c r="C1030" s="247" t="str">
        <f>+VLOOKUP(A1030,bd_lista!$A$3:$C$590,3,FALSE)</f>
        <v>Gobierno Autónomo Municipal de Bolpebra</v>
      </c>
      <c r="D1030" s="393" t="str">
        <f>+C1030</f>
        <v>Gobierno Autónomo Municipal de Bolpebra</v>
      </c>
      <c r="E1030" s="242" t="s">
        <v>1308</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ca="1" si="37"/>
        <v>0</v>
      </c>
      <c r="S1030" s="250"/>
      <c r="T1030" s="243">
        <f ca="1">+T1031</f>
        <v>0</v>
      </c>
      <c r="U1030" s="242">
        <f t="shared" si="38"/>
        <v>1</v>
      </c>
      <c r="V1030" s="343" t="str">
        <f>+VLOOKUP(A1030,bd_lista!$A$3:$E$590,5,FALSE)</f>
        <v>Gobiernos Autonomos Municipales</v>
      </c>
      <c r="W1030" s="390" t="str">
        <f>+V1030</f>
        <v>Gobiernos Autonomos Municipales</v>
      </c>
      <c r="X1030" s="242">
        <f>+VLOOKUP(A1030,[3]Sheet1!$A$13:$D$744,4,FALSE)</f>
        <v>0</v>
      </c>
      <c r="Y1030" s="242" t="e">
        <f>+VLOOKUP(X1030,bd_lista!$A$3:$C$590,3,FALSE)</f>
        <v>#N/A</v>
      </c>
      <c r="Z1030" s="301">
        <f>+X1030</f>
        <v>0</v>
      </c>
      <c r="AA1030" s="302" t="e">
        <f>+Y1030</f>
        <v>#N/A</v>
      </c>
    </row>
    <row r="1031" spans="1:27" customFormat="1" ht="15" hidden="1" customHeight="1">
      <c r="A1031" s="32">
        <v>1903</v>
      </c>
      <c r="B1031" s="396"/>
      <c r="C1031" s="247" t="str">
        <f>+VLOOKUP(A1031,bd_lista!$A$3:$C$590,3,FALSE)</f>
        <v>Gobierno Autónomo Municipal de Bolpebra</v>
      </c>
      <c r="D1031" s="394"/>
      <c r="E1031" s="244" t="s">
        <v>1309</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7"/>
        <v>0</v>
      </c>
      <c r="S1031" s="250">
        <f ca="1">+R1030+R1031</f>
        <v>0</v>
      </c>
      <c r="T1031" s="243">
        <f ca="1">+S1031</f>
        <v>0</v>
      </c>
      <c r="U1031" s="242">
        <f t="shared" si="38"/>
        <v>2</v>
      </c>
      <c r="V1031" s="343" t="str">
        <f>+VLOOKUP(A1031,bd_lista!$A$3:$E$590,5,FALSE)</f>
        <v>Gobiernos Autonomos Municipales</v>
      </c>
      <c r="W1031" s="391"/>
      <c r="X1031" s="242">
        <f>+VLOOKUP(A1031,[3]Sheet1!$A$13:$D$744,4,FALSE)</f>
        <v>0</v>
      </c>
      <c r="Y1031" s="242" t="e">
        <f>+VLOOKUP(X1031,bd_lista!$A$3:$C$590,3,FALSE)</f>
        <v>#N/A</v>
      </c>
      <c r="Z1031" s="299"/>
      <c r="AA1031" s="300"/>
    </row>
    <row r="1032" spans="1:27" customFormat="1" ht="15" hidden="1" customHeight="1">
      <c r="A1032" s="32">
        <v>1904</v>
      </c>
      <c r="B1032" s="395">
        <f>+A1032</f>
        <v>1904</v>
      </c>
      <c r="C1032" s="247" t="str">
        <f>+VLOOKUP(A1032,bd_lista!$A$3:$C$590,3,FALSE)</f>
        <v>Gobierno Autónomo Municipal de Bella Flor</v>
      </c>
      <c r="D1032" s="393" t="str">
        <f>+C1032</f>
        <v>Gobierno Autónomo Municipal de Bella Flor</v>
      </c>
      <c r="E1032" s="242" t="s">
        <v>1308</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7"/>
        <v>0</v>
      </c>
      <c r="S1032" s="250"/>
      <c r="T1032" s="243">
        <f ca="1">+T1033</f>
        <v>0</v>
      </c>
      <c r="U1032" s="242">
        <f t="shared" si="38"/>
        <v>1</v>
      </c>
      <c r="V1032" s="343" t="str">
        <f>+VLOOKUP(A1032,bd_lista!$A$3:$E$590,5,FALSE)</f>
        <v>Gobiernos Autonomos Municipales</v>
      </c>
      <c r="W1032" s="390" t="str">
        <f>+V1032</f>
        <v>Gobiernos Autonomos Municipales</v>
      </c>
      <c r="X1032" s="242">
        <f>+VLOOKUP(A1032,[3]Sheet1!$A$13:$D$744,4,FALSE)</f>
        <v>0</v>
      </c>
      <c r="Y1032" s="242" t="e">
        <f>+VLOOKUP(X1032,bd_lista!$A$3:$C$590,3,FALSE)</f>
        <v>#N/A</v>
      </c>
      <c r="Z1032" s="301">
        <f>+X1032</f>
        <v>0</v>
      </c>
      <c r="AA1032" s="302" t="e">
        <f>+Y1032</f>
        <v>#N/A</v>
      </c>
    </row>
    <row r="1033" spans="1:27" customFormat="1" ht="15" hidden="1" customHeight="1">
      <c r="A1033" s="32">
        <v>1904</v>
      </c>
      <c r="B1033" s="396"/>
      <c r="C1033" s="247" t="str">
        <f>+VLOOKUP(A1033,bd_lista!$A$3:$C$590,3,FALSE)</f>
        <v>Gobierno Autónomo Municipal de Bella Flor</v>
      </c>
      <c r="D1033" s="394"/>
      <c r="E1033" s="244" t="s">
        <v>1309</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7"/>
        <v>0</v>
      </c>
      <c r="S1033" s="250">
        <f ca="1">+R1032+R1033</f>
        <v>0</v>
      </c>
      <c r="T1033" s="243">
        <f ca="1">+S1033</f>
        <v>0</v>
      </c>
      <c r="U1033" s="242">
        <f t="shared" si="38"/>
        <v>2</v>
      </c>
      <c r="V1033" s="343" t="str">
        <f>+VLOOKUP(A1033,bd_lista!$A$3:$E$590,5,FALSE)</f>
        <v>Gobiernos Autonomos Municipales</v>
      </c>
      <c r="W1033" s="391"/>
      <c r="X1033" s="242">
        <f>+VLOOKUP(A1033,[3]Sheet1!$A$13:$D$744,4,FALSE)</f>
        <v>0</v>
      </c>
      <c r="Y1033" s="242" t="e">
        <f>+VLOOKUP(X1033,bd_lista!$A$3:$C$590,3,FALSE)</f>
        <v>#N/A</v>
      </c>
      <c r="Z1033" s="299"/>
      <c r="AA1033" s="300"/>
    </row>
    <row r="1034" spans="1:27" customFormat="1" ht="15" hidden="1" customHeight="1">
      <c r="A1034" s="32">
        <v>1905</v>
      </c>
      <c r="B1034" s="395">
        <f>+A1034</f>
        <v>1905</v>
      </c>
      <c r="C1034" s="247" t="str">
        <f>+VLOOKUP(A1034,bd_lista!$A$3:$C$590,3,FALSE)</f>
        <v>Gobierno Autónomo Municipal de Puerto Rico</v>
      </c>
      <c r="D1034" s="393" t="str">
        <f>+C1034</f>
        <v>Gobierno Autónomo Municipal de Puerto Rico</v>
      </c>
      <c r="E1034" s="242" t="s">
        <v>1308</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7"/>
        <v>0</v>
      </c>
      <c r="S1034" s="250"/>
      <c r="T1034" s="243">
        <f ca="1">+T1035</f>
        <v>0</v>
      </c>
      <c r="U1034" s="242">
        <f t="shared" si="38"/>
        <v>1</v>
      </c>
      <c r="V1034" s="343" t="str">
        <f>+VLOOKUP(A1034,bd_lista!$A$3:$E$590,5,FALSE)</f>
        <v>Gobiernos Autonomos Municipales</v>
      </c>
      <c r="W1034" s="390" t="str">
        <f>+V1034</f>
        <v>Gobiernos Autonomos Municipales</v>
      </c>
      <c r="X1034" s="242">
        <f>+VLOOKUP(A1034,[3]Sheet1!$A$13:$D$744,4,FALSE)</f>
        <v>0</v>
      </c>
      <c r="Y1034" s="242" t="e">
        <f>+VLOOKUP(X1034,bd_lista!$A$3:$C$590,3,FALSE)</f>
        <v>#N/A</v>
      </c>
      <c r="Z1034" s="301">
        <f>+X1034</f>
        <v>0</v>
      </c>
      <c r="AA1034" s="302" t="e">
        <f>+Y1034</f>
        <v>#N/A</v>
      </c>
    </row>
    <row r="1035" spans="1:27" customFormat="1" ht="15" hidden="1" customHeight="1">
      <c r="A1035" s="32">
        <v>1905</v>
      </c>
      <c r="B1035" s="396"/>
      <c r="C1035" s="247" t="str">
        <f>+VLOOKUP(A1035,bd_lista!$A$3:$C$590,3,FALSE)</f>
        <v>Gobierno Autónomo Municipal de Puerto Rico</v>
      </c>
      <c r="D1035" s="394"/>
      <c r="E1035" s="244" t="s">
        <v>1309</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7"/>
        <v>0</v>
      </c>
      <c r="S1035" s="250">
        <f ca="1">+R1034+R1035</f>
        <v>0</v>
      </c>
      <c r="T1035" s="243">
        <f ca="1">+S1035</f>
        <v>0</v>
      </c>
      <c r="U1035" s="242">
        <f t="shared" si="38"/>
        <v>2</v>
      </c>
      <c r="V1035" s="343" t="str">
        <f>+VLOOKUP(A1035,bd_lista!$A$3:$E$590,5,FALSE)</f>
        <v>Gobiernos Autonomos Municipales</v>
      </c>
      <c r="W1035" s="391"/>
      <c r="X1035" s="242">
        <f>+VLOOKUP(A1035,[3]Sheet1!$A$13:$D$744,4,FALSE)</f>
        <v>0</v>
      </c>
      <c r="Y1035" s="242" t="e">
        <f>+VLOOKUP(X1035,bd_lista!$A$3:$C$590,3,FALSE)</f>
        <v>#N/A</v>
      </c>
      <c r="Z1035" s="299"/>
      <c r="AA1035" s="300"/>
    </row>
    <row r="1036" spans="1:27" customFormat="1" ht="27" hidden="1" customHeight="1">
      <c r="A1036" s="32">
        <v>1906</v>
      </c>
      <c r="B1036" s="395">
        <f>+A1036</f>
        <v>1906</v>
      </c>
      <c r="C1036" s="247" t="str">
        <f>+VLOOKUP(A1036,bd_lista!$A$3:$C$590,3,FALSE)</f>
        <v>Gobierno Autónomo Municipal de San Pedro</v>
      </c>
      <c r="D1036" s="393" t="str">
        <f>+C1036</f>
        <v>Gobierno Autónomo Municipal de San Pedro</v>
      </c>
      <c r="E1036" s="242" t="s">
        <v>1308</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7"/>
        <v>0</v>
      </c>
      <c r="S1036" s="250"/>
      <c r="T1036" s="243">
        <f ca="1">+T1037</f>
        <v>0</v>
      </c>
      <c r="U1036" s="242">
        <f t="shared" si="38"/>
        <v>1</v>
      </c>
      <c r="V1036" s="343" t="str">
        <f>+VLOOKUP(A1036,bd_lista!$A$3:$E$590,5,FALSE)</f>
        <v>Gobiernos Autonomos Municipales</v>
      </c>
      <c r="W1036" s="390" t="str">
        <f>+V1036</f>
        <v>Gobiernos Autonomos Municipales</v>
      </c>
      <c r="X1036" s="242">
        <f>+VLOOKUP(A1036,[3]Sheet1!$A$13:$D$744,4,FALSE)</f>
        <v>0</v>
      </c>
      <c r="Y1036" s="242" t="e">
        <f>+VLOOKUP(X1036,bd_lista!$A$3:$C$590,3,FALSE)</f>
        <v>#N/A</v>
      </c>
      <c r="Z1036" s="301">
        <f>+X1036</f>
        <v>0</v>
      </c>
      <c r="AA1036" s="302" t="e">
        <f>+Y1036</f>
        <v>#N/A</v>
      </c>
    </row>
    <row r="1037" spans="1:27" customFormat="1" ht="27" hidden="1" customHeight="1">
      <c r="A1037" s="32">
        <v>1906</v>
      </c>
      <c r="B1037" s="396"/>
      <c r="C1037" s="247" t="str">
        <f>+VLOOKUP(A1037,bd_lista!$A$3:$C$590,3,FALSE)</f>
        <v>Gobierno Autónomo Municipal de San Pedro</v>
      </c>
      <c r="D1037" s="394"/>
      <c r="E1037" s="244" t="s">
        <v>1309</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7"/>
        <v>0</v>
      </c>
      <c r="S1037" s="250">
        <f ca="1">+R1036+R1037</f>
        <v>0</v>
      </c>
      <c r="T1037" s="243">
        <f ca="1">+S1037</f>
        <v>0</v>
      </c>
      <c r="U1037" s="242">
        <f t="shared" si="38"/>
        <v>2</v>
      </c>
      <c r="V1037" s="343" t="str">
        <f>+VLOOKUP(A1037,bd_lista!$A$3:$E$590,5,FALSE)</f>
        <v>Gobiernos Autonomos Municipales</v>
      </c>
      <c r="W1037" s="391"/>
      <c r="X1037" s="242">
        <f>+VLOOKUP(A1037,[3]Sheet1!$A$13:$D$744,4,FALSE)</f>
        <v>0</v>
      </c>
      <c r="Y1037" s="242" t="e">
        <f>+VLOOKUP(X1037,bd_lista!$A$3:$C$590,3,FALSE)</f>
        <v>#N/A</v>
      </c>
      <c r="Z1037" s="299"/>
      <c r="AA1037" s="300"/>
    </row>
    <row r="1038" spans="1:27" customFormat="1" ht="15" hidden="1" customHeight="1">
      <c r="A1038" s="32">
        <v>1907</v>
      </c>
      <c r="B1038" s="395">
        <f>+A1038</f>
        <v>1907</v>
      </c>
      <c r="C1038" s="247" t="str">
        <f>+VLOOKUP(A1038,bd_lista!$A$3:$C$590,3,FALSE)</f>
        <v>Gobierno Autónomo Municipal de Filadelfia</v>
      </c>
      <c r="D1038" s="393" t="str">
        <f>+C1038</f>
        <v>Gobierno Autónomo Municipal de Filadelfia</v>
      </c>
      <c r="E1038" s="242" t="s">
        <v>1308</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7"/>
        <v>0</v>
      </c>
      <c r="S1038" s="273"/>
      <c r="T1038" s="271">
        <f ca="1">+T1039</f>
        <v>0</v>
      </c>
      <c r="U1038" s="242">
        <f t="shared" si="38"/>
        <v>1</v>
      </c>
      <c r="V1038" s="343" t="str">
        <f>+VLOOKUP(A1038,bd_lista!$A$3:$E$590,5,FALSE)</f>
        <v>Gobiernos Autonomos Municipales</v>
      </c>
      <c r="W1038" s="390" t="str">
        <f>+V1038</f>
        <v>Gobiernos Autonomos Municipales</v>
      </c>
      <c r="X1038" s="242">
        <f>+VLOOKUP(A1038,[3]Sheet1!$A$13:$D$744,4,FALSE)</f>
        <v>0</v>
      </c>
      <c r="Y1038" s="242" t="e">
        <f>+VLOOKUP(X1038,bd_lista!$A$3:$C$590,3,FALSE)</f>
        <v>#N/A</v>
      </c>
      <c r="Z1038" s="301">
        <f>+X1038</f>
        <v>0</v>
      </c>
      <c r="AA1038" s="302" t="e">
        <f>+Y1038</f>
        <v>#N/A</v>
      </c>
    </row>
    <row r="1039" spans="1:27" customFormat="1" ht="15" hidden="1" customHeight="1">
      <c r="A1039" s="32">
        <v>1907</v>
      </c>
      <c r="B1039" s="396"/>
      <c r="C1039" s="247" t="str">
        <f>+VLOOKUP(A1039,bd_lista!$A$3:$C$590,3,FALSE)</f>
        <v>Gobierno Autónomo Municipal de Filadelfia</v>
      </c>
      <c r="D1039" s="394"/>
      <c r="E1039" s="244" t="s">
        <v>1309</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7"/>
        <v>0</v>
      </c>
      <c r="S1039" s="250">
        <f ca="1">+R1038+R1039</f>
        <v>0</v>
      </c>
      <c r="T1039" s="245">
        <f ca="1">+S1039</f>
        <v>0</v>
      </c>
      <c r="U1039" s="242">
        <f t="shared" si="38"/>
        <v>2</v>
      </c>
      <c r="V1039" s="343" t="str">
        <f>+VLOOKUP(A1039,bd_lista!$A$3:$E$590,5,FALSE)</f>
        <v>Gobiernos Autonomos Municipales</v>
      </c>
      <c r="W1039" s="391"/>
      <c r="X1039" s="242">
        <f>+VLOOKUP(A1039,[3]Sheet1!$A$13:$D$744,4,FALSE)</f>
        <v>0</v>
      </c>
      <c r="Y1039" s="242" t="e">
        <f>+VLOOKUP(X1039,bd_lista!$A$3:$C$590,3,FALSE)</f>
        <v>#N/A</v>
      </c>
      <c r="Z1039" s="299"/>
      <c r="AA1039" s="300"/>
    </row>
    <row r="1040" spans="1:27" customFormat="1" ht="27" hidden="1" customHeight="1">
      <c r="A1040" s="32">
        <v>1908</v>
      </c>
      <c r="B1040" s="395">
        <f>+A1040</f>
        <v>1908</v>
      </c>
      <c r="C1040" s="247" t="str">
        <f>+VLOOKUP(A1040,bd_lista!$A$3:$C$590,3,FALSE)</f>
        <v>Gobierno Autónomo Municipal de Puerto Gonzalo Moreno</v>
      </c>
      <c r="D1040" s="393" t="str">
        <f>+C1040</f>
        <v>Gobierno Autónomo Municipal de Puerto Gonzalo Moreno</v>
      </c>
      <c r="E1040" s="242" t="s">
        <v>1308</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7"/>
        <v>0</v>
      </c>
      <c r="S1040" s="250"/>
      <c r="T1040" s="243">
        <f ca="1">+T1041</f>
        <v>0</v>
      </c>
      <c r="U1040" s="242">
        <f t="shared" si="38"/>
        <v>1</v>
      </c>
      <c r="V1040" s="343" t="str">
        <f>+VLOOKUP(A1040,bd_lista!$A$3:$E$590,5,FALSE)</f>
        <v>Gobiernos Autonomos Municipales</v>
      </c>
      <c r="W1040" s="390" t="str">
        <f>+V1040</f>
        <v>Gobiernos Autonomos Municipales</v>
      </c>
      <c r="X1040" s="242">
        <f>+VLOOKUP(A1040,[3]Sheet1!$A$13:$D$744,4,FALSE)</f>
        <v>0</v>
      </c>
      <c r="Y1040" s="242" t="e">
        <f>+VLOOKUP(X1040,bd_lista!$A$3:$C$590,3,FALSE)</f>
        <v>#N/A</v>
      </c>
      <c r="Z1040" s="301">
        <f>+X1040</f>
        <v>0</v>
      </c>
      <c r="AA1040" s="302" t="e">
        <f>+Y1040</f>
        <v>#N/A</v>
      </c>
    </row>
    <row r="1041" spans="1:27" customFormat="1" ht="27" hidden="1" customHeight="1">
      <c r="A1041" s="32">
        <v>1908</v>
      </c>
      <c r="B1041" s="396"/>
      <c r="C1041" s="247" t="str">
        <f>+VLOOKUP(A1041,bd_lista!$A$3:$C$590,3,FALSE)</f>
        <v>Gobierno Autónomo Municipal de Puerto Gonzalo Moreno</v>
      </c>
      <c r="D1041" s="394"/>
      <c r="E1041" s="244" t="s">
        <v>1309</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7"/>
        <v>0</v>
      </c>
      <c r="S1041" s="250">
        <f ca="1">+R1040+R1041</f>
        <v>0</v>
      </c>
      <c r="T1041" s="243">
        <f ca="1">+S1041</f>
        <v>0</v>
      </c>
      <c r="U1041" s="242">
        <f t="shared" si="38"/>
        <v>2</v>
      </c>
      <c r="V1041" s="343" t="str">
        <f>+VLOOKUP(A1041,bd_lista!$A$3:$E$590,5,FALSE)</f>
        <v>Gobiernos Autonomos Municipales</v>
      </c>
      <c r="W1041" s="391"/>
      <c r="X1041" s="242">
        <f>+VLOOKUP(A1041,[3]Sheet1!$A$13:$D$744,4,FALSE)</f>
        <v>0</v>
      </c>
      <c r="Y1041" s="242" t="e">
        <f>+VLOOKUP(X1041,bd_lista!$A$3:$C$590,3,FALSE)</f>
        <v>#N/A</v>
      </c>
      <c r="Z1041" s="299"/>
      <c r="AA1041" s="300"/>
    </row>
    <row r="1042" spans="1:27" customFormat="1" ht="15" hidden="1" customHeight="1">
      <c r="A1042" s="32">
        <v>1909</v>
      </c>
      <c r="B1042" s="395">
        <f>+A1042</f>
        <v>1909</v>
      </c>
      <c r="C1042" s="247" t="str">
        <f>+VLOOKUP(A1042,bd_lista!$A$3:$C$590,3,FALSE)</f>
        <v>Gobierno Autónomo Municipal de San Lorenzo</v>
      </c>
      <c r="D1042" s="393" t="str">
        <f>+C1042</f>
        <v>Gobierno Autónomo Municipal de San Lorenzo</v>
      </c>
      <c r="E1042" s="242" t="s">
        <v>1308</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7"/>
        <v>0</v>
      </c>
      <c r="S1042" s="250"/>
      <c r="T1042" s="243">
        <f ca="1">+T1043</f>
        <v>0</v>
      </c>
      <c r="U1042" s="242">
        <f t="shared" si="38"/>
        <v>1</v>
      </c>
      <c r="V1042" s="343" t="str">
        <f>+VLOOKUP(A1042,bd_lista!$A$3:$E$590,5,FALSE)</f>
        <v>Gobiernos Autonomos Municipales</v>
      </c>
      <c r="W1042" s="390" t="str">
        <f>+V1042</f>
        <v>Gobiernos Autonomos Municipales</v>
      </c>
      <c r="X1042" s="242">
        <f>+VLOOKUP(A1042,[3]Sheet1!$A$13:$D$744,4,FALSE)</f>
        <v>0</v>
      </c>
      <c r="Y1042" s="242" t="e">
        <f>+VLOOKUP(X1042,bd_lista!$A$3:$C$590,3,FALSE)</f>
        <v>#N/A</v>
      </c>
      <c r="Z1042" s="301">
        <f>+X1042</f>
        <v>0</v>
      </c>
      <c r="AA1042" s="302" t="e">
        <f>+Y1042</f>
        <v>#N/A</v>
      </c>
    </row>
    <row r="1043" spans="1:27" customFormat="1" ht="15" hidden="1" customHeight="1">
      <c r="A1043" s="32">
        <v>1909</v>
      </c>
      <c r="B1043" s="396"/>
      <c r="C1043" s="247" t="str">
        <f>+VLOOKUP(A1043,bd_lista!$A$3:$C$590,3,FALSE)</f>
        <v>Gobierno Autónomo Municipal de San Lorenzo</v>
      </c>
      <c r="D1043" s="394"/>
      <c r="E1043" s="244" t="s">
        <v>1309</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7"/>
        <v>0</v>
      </c>
      <c r="S1043" s="250">
        <f ca="1">+R1042+R1043</f>
        <v>0</v>
      </c>
      <c r="T1043" s="243">
        <f ca="1">+S1043</f>
        <v>0</v>
      </c>
      <c r="U1043" s="242">
        <f t="shared" si="38"/>
        <v>2</v>
      </c>
      <c r="V1043" s="343" t="str">
        <f>+VLOOKUP(A1043,bd_lista!$A$3:$E$590,5,FALSE)</f>
        <v>Gobiernos Autonomos Municipales</v>
      </c>
      <c r="W1043" s="391"/>
      <c r="X1043" s="242">
        <f>+VLOOKUP(A1043,[3]Sheet1!$A$13:$D$744,4,FALSE)</f>
        <v>0</v>
      </c>
      <c r="Y1043" s="242" t="e">
        <f>+VLOOKUP(X1043,bd_lista!$A$3:$C$590,3,FALSE)</f>
        <v>#N/A</v>
      </c>
      <c r="Z1043" s="299"/>
      <c r="AA1043" s="300"/>
    </row>
    <row r="1044" spans="1:27" customFormat="1" ht="15" hidden="1" customHeight="1">
      <c r="A1044" s="32">
        <v>1910</v>
      </c>
      <c r="B1044" s="395">
        <f>+A1044</f>
        <v>1910</v>
      </c>
      <c r="C1044" s="247" t="str">
        <f>+VLOOKUP(A1044,bd_lista!$A$3:$C$590,3,FALSE)</f>
        <v>Gobierno Autónomo Municipal de Sena</v>
      </c>
      <c r="D1044" s="393" t="str">
        <f>+C1044</f>
        <v>Gobierno Autónomo Municipal de Sena</v>
      </c>
      <c r="E1044" s="242" t="s">
        <v>1308</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7"/>
        <v>0</v>
      </c>
      <c r="S1044" s="250"/>
      <c r="T1044" s="243">
        <f ca="1">+T1045</f>
        <v>0</v>
      </c>
      <c r="U1044" s="242">
        <f t="shared" si="38"/>
        <v>1</v>
      </c>
      <c r="V1044" s="343" t="str">
        <f>+VLOOKUP(A1044,bd_lista!$A$3:$E$590,5,FALSE)</f>
        <v>Gobiernos Autonomos Municipales</v>
      </c>
      <c r="W1044" s="390" t="str">
        <f>+V1044</f>
        <v>Gobiernos Autonomos Municipales</v>
      </c>
      <c r="X1044" s="242">
        <f>+VLOOKUP(A1044,[3]Sheet1!$A$13:$D$744,4,FALSE)</f>
        <v>0</v>
      </c>
      <c r="Y1044" s="242" t="e">
        <f>+VLOOKUP(X1044,bd_lista!$A$3:$C$590,3,FALSE)</f>
        <v>#N/A</v>
      </c>
      <c r="Z1044" s="301">
        <f>+X1044</f>
        <v>0</v>
      </c>
      <c r="AA1044" s="302" t="e">
        <f>+Y1044</f>
        <v>#N/A</v>
      </c>
    </row>
    <row r="1045" spans="1:27" customFormat="1" ht="15" hidden="1" customHeight="1">
      <c r="A1045" s="32">
        <v>1910</v>
      </c>
      <c r="B1045" s="396"/>
      <c r="C1045" s="247" t="str">
        <f>+VLOOKUP(A1045,bd_lista!$A$3:$C$590,3,FALSE)</f>
        <v>Gobierno Autónomo Municipal de Sena</v>
      </c>
      <c r="D1045" s="394"/>
      <c r="E1045" s="244" t="s">
        <v>1309</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7"/>
        <v>0</v>
      </c>
      <c r="S1045" s="250">
        <f ca="1">+R1044+R1045</f>
        <v>0</v>
      </c>
      <c r="T1045" s="243">
        <f ca="1">+S1045</f>
        <v>0</v>
      </c>
      <c r="U1045" s="242">
        <f t="shared" si="38"/>
        <v>2</v>
      </c>
      <c r="V1045" s="343" t="str">
        <f>+VLOOKUP(A1045,bd_lista!$A$3:$E$590,5,FALSE)</f>
        <v>Gobiernos Autonomos Municipales</v>
      </c>
      <c r="W1045" s="391"/>
      <c r="X1045" s="242">
        <f>+VLOOKUP(A1045,[3]Sheet1!$A$13:$D$744,4,FALSE)</f>
        <v>0</v>
      </c>
      <c r="Y1045" s="242" t="e">
        <f>+VLOOKUP(X1045,bd_lista!$A$3:$C$590,3,FALSE)</f>
        <v>#N/A</v>
      </c>
      <c r="Z1045" s="299"/>
      <c r="AA1045" s="300"/>
    </row>
    <row r="1046" spans="1:27" customFormat="1" ht="15" hidden="1" customHeight="1">
      <c r="A1046" s="32">
        <v>1911</v>
      </c>
      <c r="B1046" s="395">
        <f>+A1046</f>
        <v>1911</v>
      </c>
      <c r="C1046" s="247" t="str">
        <f>+VLOOKUP(A1046,bd_lista!$A$3:$C$590,3,FALSE)</f>
        <v>Gobierno Autónomo Municipal de Santa Rosa del Abuná</v>
      </c>
      <c r="D1046" s="393" t="str">
        <f>+C1046</f>
        <v>Gobierno Autónomo Municipal de Santa Rosa del Abuná</v>
      </c>
      <c r="E1046" s="242" t="s">
        <v>1308</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7"/>
        <v>0</v>
      </c>
      <c r="S1046" s="250"/>
      <c r="T1046" s="243">
        <f ca="1">+T1047</f>
        <v>0</v>
      </c>
      <c r="U1046" s="242">
        <f t="shared" si="38"/>
        <v>1</v>
      </c>
      <c r="V1046" s="343" t="str">
        <f>+VLOOKUP(A1046,bd_lista!$A$3:$E$590,5,FALSE)</f>
        <v>Gobiernos Autonomos Municipales</v>
      </c>
      <c r="W1046" s="390" t="str">
        <f>+V1046</f>
        <v>Gobiernos Autonomos Municipales</v>
      </c>
      <c r="X1046" s="242">
        <f>+VLOOKUP(A1046,[3]Sheet1!$A$13:$D$744,4,FALSE)</f>
        <v>0</v>
      </c>
      <c r="Y1046" s="242" t="e">
        <f>+VLOOKUP(X1046,bd_lista!$A$3:$C$590,3,FALSE)</f>
        <v>#N/A</v>
      </c>
      <c r="Z1046" s="301">
        <f>+X1046</f>
        <v>0</v>
      </c>
      <c r="AA1046" s="302" t="e">
        <f>+Y1046</f>
        <v>#N/A</v>
      </c>
    </row>
    <row r="1047" spans="1:27" customFormat="1" ht="15" hidden="1" customHeight="1">
      <c r="A1047" s="32">
        <v>1911</v>
      </c>
      <c r="B1047" s="396"/>
      <c r="C1047" s="247" t="str">
        <f>+VLOOKUP(A1047,bd_lista!$A$3:$C$590,3,FALSE)</f>
        <v>Gobierno Autónomo Municipal de Santa Rosa del Abuná</v>
      </c>
      <c r="D1047" s="394"/>
      <c r="E1047" s="244" t="s">
        <v>1309</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7"/>
        <v>0</v>
      </c>
      <c r="S1047" s="250">
        <f ca="1">+R1046+R1047</f>
        <v>0</v>
      </c>
      <c r="T1047" s="243">
        <f ca="1">+S1047</f>
        <v>0</v>
      </c>
      <c r="U1047" s="242">
        <f t="shared" si="38"/>
        <v>2</v>
      </c>
      <c r="V1047" s="343" t="str">
        <f>+VLOOKUP(A1047,bd_lista!$A$3:$E$590,5,FALSE)</f>
        <v>Gobiernos Autonomos Municipales</v>
      </c>
      <c r="W1047" s="391"/>
      <c r="X1047" s="242">
        <f>+VLOOKUP(A1047,[3]Sheet1!$A$13:$D$744,4,FALSE)</f>
        <v>0</v>
      </c>
      <c r="Y1047" s="242" t="e">
        <f>+VLOOKUP(X1047,bd_lista!$A$3:$C$590,3,FALSE)</f>
        <v>#N/A</v>
      </c>
      <c r="Z1047" s="299"/>
      <c r="AA1047" s="300"/>
    </row>
    <row r="1048" spans="1:27" customFormat="1" ht="15" hidden="1" customHeight="1">
      <c r="A1048" s="32">
        <v>1912</v>
      </c>
      <c r="B1048" s="395">
        <f>+A1048</f>
        <v>1912</v>
      </c>
      <c r="C1048" s="247" t="str">
        <f>+VLOOKUP(A1048,bd_lista!$A$3:$C$590,3,FALSE)</f>
        <v>Gobierno Autónomo Municipal de Ingavi (Humaita)</v>
      </c>
      <c r="D1048" s="393" t="str">
        <f>+C1048</f>
        <v>Gobierno Autónomo Municipal de Ingavi (Humaita)</v>
      </c>
      <c r="E1048" s="242" t="s">
        <v>1308</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7"/>
        <v>0</v>
      </c>
      <c r="S1048" s="250"/>
      <c r="T1048" s="243">
        <f ca="1">+T1049</f>
        <v>0</v>
      </c>
      <c r="U1048" s="242">
        <f t="shared" si="38"/>
        <v>1</v>
      </c>
      <c r="V1048" s="343" t="str">
        <f>+VLOOKUP(A1048,bd_lista!$A$3:$E$590,5,FALSE)</f>
        <v>Gobiernos Autonomos Municipales</v>
      </c>
      <c r="W1048" s="390" t="str">
        <f>+V1048</f>
        <v>Gobiernos Autonomos Municipales</v>
      </c>
      <c r="X1048" s="242">
        <f>+VLOOKUP(A1048,[3]Sheet1!$A$13:$D$744,4,FALSE)</f>
        <v>0</v>
      </c>
      <c r="Y1048" s="242" t="e">
        <f>+VLOOKUP(X1048,bd_lista!$A$3:$C$590,3,FALSE)</f>
        <v>#N/A</v>
      </c>
      <c r="Z1048" s="301">
        <f>+X1048</f>
        <v>0</v>
      </c>
      <c r="AA1048" s="302" t="e">
        <f>+Y1048</f>
        <v>#N/A</v>
      </c>
    </row>
    <row r="1049" spans="1:27" customFormat="1" ht="15" hidden="1" customHeight="1">
      <c r="A1049" s="32">
        <v>1912</v>
      </c>
      <c r="B1049" s="396"/>
      <c r="C1049" s="247" t="str">
        <f>+VLOOKUP(A1049,bd_lista!$A$3:$C$590,3,FALSE)</f>
        <v>Gobierno Autónomo Municipal de Ingavi (Humaita)</v>
      </c>
      <c r="D1049" s="394"/>
      <c r="E1049" s="244" t="s">
        <v>1309</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7"/>
        <v>0</v>
      </c>
      <c r="S1049" s="250">
        <f ca="1">+R1048+R1049</f>
        <v>0</v>
      </c>
      <c r="T1049" s="243">
        <f ca="1">+S1049</f>
        <v>0</v>
      </c>
      <c r="U1049" s="242">
        <f t="shared" si="38"/>
        <v>2</v>
      </c>
      <c r="V1049" s="343" t="str">
        <f>+VLOOKUP(A1049,bd_lista!$A$3:$E$590,5,FALSE)</f>
        <v>Gobiernos Autonomos Municipales</v>
      </c>
      <c r="W1049" s="391"/>
      <c r="X1049" s="242">
        <f>+VLOOKUP(A1049,[3]Sheet1!$A$13:$D$744,4,FALSE)</f>
        <v>0</v>
      </c>
      <c r="Y1049" s="242" t="e">
        <f>+VLOOKUP(X1049,bd_lista!$A$3:$C$590,3,FALSE)</f>
        <v>#N/A</v>
      </c>
      <c r="Z1049" s="299"/>
      <c r="AA1049" s="300"/>
    </row>
    <row r="1050" spans="1:27" customFormat="1" ht="15" hidden="1" customHeight="1">
      <c r="A1050" s="32">
        <v>1913</v>
      </c>
      <c r="B1050" s="395">
        <f>+A1050</f>
        <v>1913</v>
      </c>
      <c r="C1050" s="247" t="str">
        <f>+VLOOKUP(A1050,bd_lista!$A$3:$C$590,3,FALSE)</f>
        <v>Gobierno Autónomo Municipal de Nueva Esperanza</v>
      </c>
      <c r="D1050" s="393" t="str">
        <f>+C1050</f>
        <v>Gobierno Autónomo Municipal de Nueva Esperanza</v>
      </c>
      <c r="E1050" s="242" t="s">
        <v>1308</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7"/>
        <v>0</v>
      </c>
      <c r="S1050" s="250"/>
      <c r="T1050" s="243">
        <f ca="1">+T1051</f>
        <v>0</v>
      </c>
      <c r="U1050" s="242">
        <f t="shared" si="38"/>
        <v>1</v>
      </c>
      <c r="V1050" s="343" t="str">
        <f>+VLOOKUP(A1050,bd_lista!$A$3:$E$590,5,FALSE)</f>
        <v>Gobiernos Autonomos Municipales</v>
      </c>
      <c r="W1050" s="390" t="str">
        <f>+V1050</f>
        <v>Gobiernos Autonomos Municipales</v>
      </c>
      <c r="X1050" s="242">
        <f>+VLOOKUP(A1050,[3]Sheet1!$A$13:$D$744,4,FALSE)</f>
        <v>0</v>
      </c>
      <c r="Y1050" s="242" t="e">
        <f>+VLOOKUP(X1050,bd_lista!$A$3:$C$590,3,FALSE)</f>
        <v>#N/A</v>
      </c>
      <c r="Z1050" s="301">
        <f>+X1050</f>
        <v>0</v>
      </c>
      <c r="AA1050" s="302" t="e">
        <f>+Y1050</f>
        <v>#N/A</v>
      </c>
    </row>
    <row r="1051" spans="1:27" customFormat="1" ht="15" hidden="1" customHeight="1">
      <c r="A1051" s="32">
        <v>1913</v>
      </c>
      <c r="B1051" s="396"/>
      <c r="C1051" s="247" t="str">
        <f>+VLOOKUP(A1051,bd_lista!$A$3:$C$590,3,FALSE)</f>
        <v>Gobierno Autónomo Municipal de Nueva Esperanza</v>
      </c>
      <c r="D1051" s="394"/>
      <c r="E1051" s="244" t="s">
        <v>1309</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7"/>
        <v>0</v>
      </c>
      <c r="S1051" s="250">
        <f ca="1">+R1050+R1051</f>
        <v>0</v>
      </c>
      <c r="T1051" s="243">
        <f ca="1">+S1051</f>
        <v>0</v>
      </c>
      <c r="U1051" s="242">
        <f t="shared" si="38"/>
        <v>2</v>
      </c>
      <c r="V1051" s="343" t="str">
        <f>+VLOOKUP(A1051,bd_lista!$A$3:$E$590,5,FALSE)</f>
        <v>Gobiernos Autonomos Municipales</v>
      </c>
      <c r="W1051" s="391"/>
      <c r="X1051" s="242">
        <f>+VLOOKUP(A1051,[3]Sheet1!$A$13:$D$744,4,FALSE)</f>
        <v>0</v>
      </c>
      <c r="Y1051" s="242" t="e">
        <f>+VLOOKUP(X1051,bd_lista!$A$3:$C$590,3,FALSE)</f>
        <v>#N/A</v>
      </c>
      <c r="Z1051" s="299"/>
      <c r="AA1051" s="300"/>
    </row>
    <row r="1052" spans="1:27" customFormat="1" ht="15" hidden="1" customHeight="1">
      <c r="A1052" s="32">
        <v>1914</v>
      </c>
      <c r="B1052" s="395">
        <f>+A1052</f>
        <v>1914</v>
      </c>
      <c r="C1052" s="247" t="str">
        <f>+VLOOKUP(A1052,bd_lista!$A$3:$C$590,3,FALSE)</f>
        <v>Gobierno Autónomo Municipal de Villa Nueva (Loma Alta)</v>
      </c>
      <c r="D1052" s="393" t="str">
        <f>+C1052</f>
        <v>Gobierno Autónomo Municipal de Villa Nueva (Loma Alta)</v>
      </c>
      <c r="E1052" s="242" t="s">
        <v>1308</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7"/>
        <v>0</v>
      </c>
      <c r="S1052" s="250"/>
      <c r="T1052" s="243">
        <f ca="1">+T1053</f>
        <v>0</v>
      </c>
      <c r="U1052" s="242">
        <f t="shared" si="38"/>
        <v>1</v>
      </c>
      <c r="V1052" s="343" t="str">
        <f>+VLOOKUP(A1052,bd_lista!$A$3:$E$590,5,FALSE)</f>
        <v>Gobiernos Autonomos Municipales</v>
      </c>
      <c r="W1052" s="390" t="str">
        <f>+V1052</f>
        <v>Gobiernos Autonomos Municipales</v>
      </c>
      <c r="X1052" s="242">
        <f>+VLOOKUP(A1052,[3]Sheet1!$A$13:$D$744,4,FALSE)</f>
        <v>0</v>
      </c>
      <c r="Y1052" s="242" t="e">
        <f>+VLOOKUP(X1052,bd_lista!$A$3:$C$590,3,FALSE)</f>
        <v>#N/A</v>
      </c>
      <c r="Z1052" s="301">
        <f>+X1052</f>
        <v>0</v>
      </c>
      <c r="AA1052" s="302" t="e">
        <f>+Y1052</f>
        <v>#N/A</v>
      </c>
    </row>
    <row r="1053" spans="1:27" customFormat="1" ht="15" hidden="1" customHeight="1">
      <c r="A1053" s="32">
        <v>1914</v>
      </c>
      <c r="B1053" s="396"/>
      <c r="C1053" s="247" t="str">
        <f>+VLOOKUP(A1053,bd_lista!$A$3:$C$590,3,FALSE)</f>
        <v>Gobierno Autónomo Municipal de Villa Nueva (Loma Alta)</v>
      </c>
      <c r="D1053" s="394"/>
      <c r="E1053" s="244" t="s">
        <v>1309</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7"/>
        <v>0</v>
      </c>
      <c r="S1053" s="250">
        <f ca="1">+R1052+R1053</f>
        <v>0</v>
      </c>
      <c r="T1053" s="243">
        <f ca="1">+S1053</f>
        <v>0</v>
      </c>
      <c r="U1053" s="242">
        <f t="shared" si="38"/>
        <v>2</v>
      </c>
      <c r="V1053" s="343" t="str">
        <f>+VLOOKUP(A1053,bd_lista!$A$3:$E$590,5,FALSE)</f>
        <v>Gobiernos Autonomos Municipales</v>
      </c>
      <c r="W1053" s="391"/>
      <c r="X1053" s="242">
        <f>+VLOOKUP(A1053,[3]Sheet1!$A$13:$D$744,4,FALSE)</f>
        <v>0</v>
      </c>
      <c r="Y1053" s="242" t="e">
        <f>+VLOOKUP(X1053,bd_lista!$A$3:$C$590,3,FALSE)</f>
        <v>#N/A</v>
      </c>
      <c r="Z1053" s="299"/>
      <c r="AA1053" s="300"/>
    </row>
    <row r="1054" spans="1:27" customFormat="1" ht="15" hidden="1" customHeight="1">
      <c r="A1054" s="32">
        <v>3301</v>
      </c>
      <c r="B1054" s="395">
        <f>+A1054</f>
        <v>3301</v>
      </c>
      <c r="C1054" s="247" t="str">
        <f>+VLOOKUP(A1054,bd_lista!$A$3:$C$590,3,FALSE)</f>
        <v>Gobierno Autónomo Indígena Originario Campesino del Territorio de Raqaypampa</v>
      </c>
      <c r="D1054" s="393" t="str">
        <f>+C1054</f>
        <v>Gobierno Autónomo Indígena Originario Campesino del Territorio de Raqaypampa</v>
      </c>
      <c r="E1054" s="242" t="s">
        <v>1308</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ref="R1054:R1117" ca="1" si="39">+SUM(F1054:Q1054)</f>
        <v>0</v>
      </c>
      <c r="S1054" s="250"/>
      <c r="T1054" s="243">
        <f ca="1">+T1055</f>
        <v>0</v>
      </c>
      <c r="U1054" s="242">
        <f t="shared" ref="U1054:U1117" si="40">+IF(E1054="Débitos",1,2)</f>
        <v>1</v>
      </c>
      <c r="V1054" s="343" t="str">
        <f>+VLOOKUP(A1054,bd_lista!$A$3:$E$590,5,FALSE)</f>
        <v>Gobiernos Autónomos Indígenas Originarias Campesinas</v>
      </c>
      <c r="W1054" s="390" t="str">
        <f>+V1054</f>
        <v>Gobiernos Autónomos Indígenas Originarias Campesinas</v>
      </c>
      <c r="X1054" s="242">
        <f>+VLOOKUP(A1054,[3]Sheet1!$A$13:$D$744,4,FALSE)</f>
        <v>0</v>
      </c>
      <c r="Y1054" s="242" t="e">
        <f>+VLOOKUP(X1054,bd_lista!$A$3:$C$590,3,FALSE)</f>
        <v>#N/A</v>
      </c>
      <c r="Z1054" s="301">
        <f>+X1054</f>
        <v>0</v>
      </c>
      <c r="AA1054" s="302" t="e">
        <f>+Y1054</f>
        <v>#N/A</v>
      </c>
    </row>
    <row r="1055" spans="1:27" customFormat="1" ht="15" hidden="1" customHeight="1">
      <c r="A1055" s="32">
        <v>3301</v>
      </c>
      <c r="B1055" s="396"/>
      <c r="C1055" s="247" t="str">
        <f>+VLOOKUP(A1055,bd_lista!$A$3:$C$590,3,FALSE)</f>
        <v>Gobierno Autónomo Indígena Originario Campesino del Territorio de Raqaypampa</v>
      </c>
      <c r="D1055" s="394"/>
      <c r="E1055" s="244" t="s">
        <v>1309</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9"/>
        <v>0</v>
      </c>
      <c r="S1055" s="250">
        <f ca="1">+R1054+R1055</f>
        <v>0</v>
      </c>
      <c r="T1055" s="243">
        <f ca="1">+S1055</f>
        <v>0</v>
      </c>
      <c r="U1055" s="242">
        <f t="shared" si="40"/>
        <v>2</v>
      </c>
      <c r="V1055" s="343" t="str">
        <f>+VLOOKUP(A1055,bd_lista!$A$3:$E$590,5,FALSE)</f>
        <v>Gobiernos Autónomos Indígenas Originarias Campesinas</v>
      </c>
      <c r="W1055" s="391"/>
      <c r="X1055" s="242">
        <f>+VLOOKUP(A1055,[3]Sheet1!$A$13:$D$744,4,FALSE)</f>
        <v>0</v>
      </c>
      <c r="Y1055" s="242" t="e">
        <f>+VLOOKUP(X1055,bd_lista!$A$3:$C$590,3,FALSE)</f>
        <v>#N/A</v>
      </c>
      <c r="Z1055" s="299"/>
      <c r="AA1055" s="300"/>
    </row>
    <row r="1056" spans="1:27" customFormat="1" ht="15" hidden="1" customHeight="1">
      <c r="A1056" s="32">
        <v>3401</v>
      </c>
      <c r="B1056" s="395">
        <f>+A1056</f>
        <v>3401</v>
      </c>
      <c r="C1056" s="247" t="str">
        <f>+VLOOKUP(A1056,bd_lista!$A$3:$C$590,3,FALSE)</f>
        <v>GAIOC de la Nación Originaria Uru Chipaya</v>
      </c>
      <c r="D1056" s="393" t="str">
        <f>+C1056</f>
        <v>GAIOC de la Nación Originaria Uru Chipaya</v>
      </c>
      <c r="E1056" s="242" t="s">
        <v>1308</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9"/>
        <v>0</v>
      </c>
      <c r="S1056" s="250"/>
      <c r="T1056" s="243">
        <f ca="1">+T1057</f>
        <v>0</v>
      </c>
      <c r="U1056" s="242">
        <f t="shared" si="40"/>
        <v>1</v>
      </c>
      <c r="V1056" s="343" t="str">
        <f>+VLOOKUP(A1056,bd_lista!$A$3:$E$590,5,FALSE)</f>
        <v>Gobiernos Autónomos Indígenas Originarias Campesinas</v>
      </c>
      <c r="W1056" s="390" t="str">
        <f>+V1056</f>
        <v>Gobiernos Autónomos Indígenas Originarias Campesinas</v>
      </c>
      <c r="X1056" s="242">
        <f>+VLOOKUP(A1056,[3]Sheet1!$A$13:$D$744,4,FALSE)</f>
        <v>0</v>
      </c>
      <c r="Y1056" s="242" t="e">
        <f>+VLOOKUP(X1056,bd_lista!$A$3:$C$590,3,FALSE)</f>
        <v>#N/A</v>
      </c>
      <c r="Z1056" s="301">
        <f>+X1056</f>
        <v>0</v>
      </c>
      <c r="AA1056" s="302" t="e">
        <f>+Y1056</f>
        <v>#N/A</v>
      </c>
    </row>
    <row r="1057" spans="1:27" customFormat="1" ht="15" hidden="1" customHeight="1">
      <c r="A1057" s="32">
        <v>3401</v>
      </c>
      <c r="B1057" s="396"/>
      <c r="C1057" s="247" t="str">
        <f>+VLOOKUP(A1057,bd_lista!$A$3:$C$590,3,FALSE)</f>
        <v>GAIOC de la Nación Originaria Uru Chipaya</v>
      </c>
      <c r="D1057" s="394"/>
      <c r="E1057" s="244" t="s">
        <v>1309</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9"/>
        <v>0</v>
      </c>
      <c r="S1057" s="250">
        <f ca="1">+R1056+R1057</f>
        <v>0</v>
      </c>
      <c r="T1057" s="243">
        <f ca="1">+S1057</f>
        <v>0</v>
      </c>
      <c r="U1057" s="242">
        <f t="shared" si="40"/>
        <v>2</v>
      </c>
      <c r="V1057" s="343" t="str">
        <f>+VLOOKUP(A1057,bd_lista!$A$3:$E$590,5,FALSE)</f>
        <v>Gobiernos Autónomos Indígenas Originarias Campesinas</v>
      </c>
      <c r="W1057" s="391"/>
      <c r="X1057" s="242">
        <f>+VLOOKUP(A1057,[3]Sheet1!$A$13:$D$744,4,FALSE)</f>
        <v>0</v>
      </c>
      <c r="Y1057" s="242" t="e">
        <f>+VLOOKUP(X1057,bd_lista!$A$3:$C$590,3,FALSE)</f>
        <v>#N/A</v>
      </c>
      <c r="Z1057" s="299"/>
      <c r="AA1057" s="300"/>
    </row>
    <row r="1058" spans="1:27" customFormat="1" ht="15" customHeight="1">
      <c r="A1058" s="32">
        <v>597</v>
      </c>
      <c r="B1058" s="395">
        <f>+A1058</f>
        <v>597</v>
      </c>
      <c r="C1058" s="247" t="str">
        <f>+VLOOKUP(A1058,bd_lista!$A$3:$C$590,3,FALSE)</f>
        <v>Empresa Pública Nacional Estratégica de Yacimientos de Litio Bolivianos</v>
      </c>
      <c r="D1058" s="393" t="str">
        <f>+C1058</f>
        <v>Empresa Pública Nacional Estratégica de Yacimientos de Litio Bolivianos</v>
      </c>
      <c r="E1058" s="247" t="s">
        <v>1308</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8465.61</v>
      </c>
      <c r="R1058" s="243">
        <f t="shared" ca="1" si="39"/>
        <v>8465.61</v>
      </c>
      <c r="S1058" s="337"/>
      <c r="T1058" s="243">
        <f ca="1">+T1059</f>
        <v>149872029.40000001</v>
      </c>
      <c r="U1058" s="278">
        <f t="shared" si="40"/>
        <v>1</v>
      </c>
      <c r="V1058" s="247" t="str">
        <f>+VLOOKUP(A1058,bd_lista!$A$3:$E$590,5,FALSE)</f>
        <v>Empresas Nacionales</v>
      </c>
      <c r="W1058" s="390" t="str">
        <f>+V1058</f>
        <v>Empresas Nacionales</v>
      </c>
      <c r="X1058" s="242">
        <v>25</v>
      </c>
      <c r="Y1058" s="242" t="str">
        <f>+VLOOKUP(X1058,bd_lista!$A$3:$C$590,3,FALSE)</f>
        <v>Ministerio de la Presidencia</v>
      </c>
      <c r="Z1058" s="301">
        <f>+X1058</f>
        <v>25</v>
      </c>
      <c r="AA1058" s="329" t="str">
        <f>+Y1058</f>
        <v>Ministerio de la Presidencia</v>
      </c>
    </row>
    <row r="1059" spans="1:27" customFormat="1">
      <c r="A1059" s="32">
        <v>597</v>
      </c>
      <c r="B1059" s="396"/>
      <c r="C1059" s="247" t="str">
        <f>+VLOOKUP(A1059,bd_lista!$A$3:$C$590,3,FALSE)</f>
        <v>Empresa Pública Nacional Estratégica de Yacimientos de Litio Bolivianos</v>
      </c>
      <c r="D1059" s="394"/>
      <c r="E1059" s="343" t="s">
        <v>1309</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140000000</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586880.66</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7503438.8200000003</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1773244.3100000005</v>
      </c>
      <c r="R1059" s="245">
        <f t="shared" ca="1" si="39"/>
        <v>149863563.78999999</v>
      </c>
      <c r="S1059" s="265">
        <f ca="1">+R1058+R1059</f>
        <v>149872029.40000001</v>
      </c>
      <c r="T1059" s="245">
        <f ca="1">+S1059</f>
        <v>149872029.40000001</v>
      </c>
      <c r="U1059" s="244">
        <f t="shared" si="40"/>
        <v>2</v>
      </c>
      <c r="V1059" s="343" t="str">
        <f>+VLOOKUP(A1059,bd_lista!$A$3:$E$590,5,FALSE)</f>
        <v>Empresas Nacionales</v>
      </c>
      <c r="W1059" s="391"/>
      <c r="X1059" s="242">
        <v>25</v>
      </c>
      <c r="Y1059" s="242" t="str">
        <f>+VLOOKUP(X1059,bd_lista!$A$3:$C$590,3,FALSE)</f>
        <v>Ministerio de la Presidencia</v>
      </c>
      <c r="Z1059" s="299"/>
      <c r="AA1059" s="331"/>
    </row>
    <row r="1060" spans="1:27" customFormat="1" ht="15" hidden="1" customHeight="1">
      <c r="A1060" s="32">
        <v>951</v>
      </c>
      <c r="B1060" s="395">
        <f>+A1060</f>
        <v>951</v>
      </c>
      <c r="C1060" s="247" t="str">
        <f>+VLOOKUP(A1060,bd_lista!$A$3:$C$590,3,FALSE)</f>
        <v>Banco Central de Bolivia</v>
      </c>
      <c r="D1060" s="393" t="str">
        <f>+C1060</f>
        <v>Banco Central de Bolivia</v>
      </c>
      <c r="E1060" s="242" t="s">
        <v>1308</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9"/>
        <v>0</v>
      </c>
      <c r="S1060" s="250"/>
      <c r="T1060" s="243">
        <f ca="1">+T1061</f>
        <v>1228.7</v>
      </c>
      <c r="U1060" s="242">
        <f t="shared" si="40"/>
        <v>1</v>
      </c>
      <c r="V1060" s="343" t="str">
        <f>+VLOOKUP(A1060,bd_lista!$A$3:$E$590,5,FALSE)</f>
        <v>INSTITUCIONES FINANCIERAS BANCARIAS</v>
      </c>
      <c r="W1060" s="390" t="str">
        <f>+V1060</f>
        <v>INSTITUCIONES FINANCIERAS BANCARIAS</v>
      </c>
      <c r="X1060" s="242">
        <f>+VLOOKUP(A1060,[3]Sheet1!$A$13:$D$744,4,FALSE)</f>
        <v>35</v>
      </c>
      <c r="Y1060" s="242" t="str">
        <f>+VLOOKUP(X1060,bd_lista!$A$3:$C$590,3,FALSE)</f>
        <v>Ministerio de Economía y Finanzas Públicas</v>
      </c>
      <c r="Z1060" s="301">
        <f>+X1060</f>
        <v>35</v>
      </c>
      <c r="AA1060" s="302" t="str">
        <f>+Y1060</f>
        <v>Ministerio de Economía y Finanzas Públicas</v>
      </c>
    </row>
    <row r="1061" spans="1:27" customFormat="1" ht="15" hidden="1" customHeight="1">
      <c r="A1061" s="32">
        <v>951</v>
      </c>
      <c r="B1061" s="396"/>
      <c r="C1061" s="247" t="str">
        <f>+VLOOKUP(A1061,bd_lista!$A$3:$C$590,3,FALSE)</f>
        <v>Banco Central de Bolivia</v>
      </c>
      <c r="D1061" s="394"/>
      <c r="E1061" s="244" t="s">
        <v>1309</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258.14</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263.94</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50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9"/>
        <v>1228.7</v>
      </c>
      <c r="S1061" s="250">
        <f ca="1">+R1060+R1061</f>
        <v>1228.7</v>
      </c>
      <c r="T1061" s="243">
        <f ca="1">+S1061</f>
        <v>1228.7</v>
      </c>
      <c r="U1061" s="242">
        <f t="shared" si="40"/>
        <v>2</v>
      </c>
      <c r="V1061" s="343" t="str">
        <f>+VLOOKUP(A1061,bd_lista!$A$3:$E$590,5,FALSE)</f>
        <v>INSTITUCIONES FINANCIERAS BANCARIAS</v>
      </c>
      <c r="W1061" s="391"/>
      <c r="X1061" s="242">
        <f>+VLOOKUP(A1061,[3]Sheet1!$A$13:$D$744,4,FALSE)</f>
        <v>35</v>
      </c>
      <c r="Y1061" s="242" t="str">
        <f>+VLOOKUP(X1061,bd_lista!$A$3:$C$590,3,FALSE)</f>
        <v>Ministerio de Economía y Finanzas Públicas</v>
      </c>
      <c r="Z1061" s="299"/>
      <c r="AA1061" s="300"/>
    </row>
    <row r="1062" spans="1:27" customFormat="1" ht="27" hidden="1" customHeight="1">
      <c r="A1062" s="32">
        <v>904</v>
      </c>
      <c r="B1062" s="395">
        <f>+A1062</f>
        <v>904</v>
      </c>
      <c r="C1062" s="247" t="str">
        <f>+VLOOKUP(A1062,bd_lista!$A$3:$C$590,3,FALSE)</f>
        <v>Gobierno Autónomo Departamental de Oruro</v>
      </c>
      <c r="D1062" s="393" t="str">
        <f>+C1062</f>
        <v>Gobierno Autónomo Departamental de Oruro</v>
      </c>
      <c r="E1062" s="242" t="s">
        <v>1308</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9"/>
        <v>0</v>
      </c>
      <c r="S1062" s="250"/>
      <c r="T1062" s="243">
        <f ca="1">+T1063</f>
        <v>0</v>
      </c>
      <c r="U1062" s="242">
        <f t="shared" si="40"/>
        <v>1</v>
      </c>
      <c r="V1062" s="343" t="str">
        <f>+VLOOKUP(A1062,bd_lista!$A$3:$E$590,5,FALSE)</f>
        <v>Gobiernos Autónomos Departamentales</v>
      </c>
      <c r="W1062" s="390" t="str">
        <f>+V1062</f>
        <v>Gobiernos Autónomos Departamentales</v>
      </c>
      <c r="X1062" s="242">
        <f>+VLOOKUP(A1062,[3]Sheet1!$A$13:$D$744,4,FALSE)</f>
        <v>0</v>
      </c>
      <c r="Y1062" s="242" t="e">
        <f>+VLOOKUP(X1062,bd_lista!$A$3:$C$590,3,FALSE)</f>
        <v>#N/A</v>
      </c>
      <c r="Z1062" s="301">
        <f>+X1062</f>
        <v>0</v>
      </c>
      <c r="AA1062" s="302" t="e">
        <f>+Y1062</f>
        <v>#N/A</v>
      </c>
    </row>
    <row r="1063" spans="1:27" customFormat="1" ht="27" hidden="1" customHeight="1">
      <c r="A1063" s="32">
        <v>904</v>
      </c>
      <c r="B1063" s="396"/>
      <c r="C1063" s="247" t="str">
        <f>+VLOOKUP(A1063,bd_lista!$A$3:$C$590,3,FALSE)</f>
        <v>Gobierno Autónomo Departamental de Oruro</v>
      </c>
      <c r="D1063" s="394"/>
      <c r="E1063" s="244" t="s">
        <v>1309</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9"/>
        <v>0</v>
      </c>
      <c r="S1063" s="250">
        <f ca="1">+R1062+R1063</f>
        <v>0</v>
      </c>
      <c r="T1063" s="243">
        <f ca="1">+S1063</f>
        <v>0</v>
      </c>
      <c r="U1063" s="242">
        <f t="shared" si="40"/>
        <v>2</v>
      </c>
      <c r="V1063" s="343" t="str">
        <f>+VLOOKUP(A1063,bd_lista!$A$3:$E$590,5,FALSE)</f>
        <v>Gobiernos Autónomos Departamentales</v>
      </c>
      <c r="W1063" s="391"/>
      <c r="X1063" s="242">
        <f>+VLOOKUP(A1063,[3]Sheet1!$A$13:$D$744,4,FALSE)</f>
        <v>0</v>
      </c>
      <c r="Y1063" s="242" t="e">
        <f>+VLOOKUP(X1063,bd_lista!$A$3:$C$590,3,FALSE)</f>
        <v>#N/A</v>
      </c>
      <c r="Z1063" s="299"/>
      <c r="AA1063" s="300"/>
    </row>
    <row r="1064" spans="1:27" customFormat="1" ht="15" customHeight="1">
      <c r="A1064" s="32">
        <v>580</v>
      </c>
      <c r="B1064" s="395">
        <f>+A1064</f>
        <v>580</v>
      </c>
      <c r="C1064" s="247" t="str">
        <f>+VLOOKUP(A1064,bd_lista!$A$3:$C$590,3,FALSE)</f>
        <v>Depósitos Aduaneros Bolivianos</v>
      </c>
      <c r="D1064" s="393" t="str">
        <f>+C1064</f>
        <v>Depósitos Aduaneros Bolivianos</v>
      </c>
      <c r="E1064" s="247" t="s">
        <v>1308</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9"/>
        <v>0</v>
      </c>
      <c r="S1064" s="266"/>
      <c r="T1064" s="243">
        <f ca="1">+T1065</f>
        <v>2105764.77</v>
      </c>
      <c r="U1064" s="242">
        <f t="shared" si="40"/>
        <v>1</v>
      </c>
      <c r="V1064" s="343" t="str">
        <f>+VLOOKUP(A1064,bd_lista!$A$3:$E$590,5,FALSE)</f>
        <v>Empresas Nacionales</v>
      </c>
      <c r="W1064" s="390" t="str">
        <f>+V1064</f>
        <v>Empresas Nacionales</v>
      </c>
      <c r="X1064" s="242">
        <f>+VLOOKUP(A1064,[3]Sheet1!$A$13:$D$744,4,FALSE)</f>
        <v>35</v>
      </c>
      <c r="Y1064" s="242" t="str">
        <f>+VLOOKUP(X1064,bd_lista!$A$3:$C$590,3,FALSE)</f>
        <v>Ministerio de Economía y Finanzas Públicas</v>
      </c>
      <c r="Z1064" s="301">
        <f>+X1064</f>
        <v>35</v>
      </c>
      <c r="AA1064" s="329" t="str">
        <f>+Y1064</f>
        <v>Ministerio de Economía y Finanzas Públicas</v>
      </c>
    </row>
    <row r="1065" spans="1:27" customFormat="1" ht="15" customHeight="1">
      <c r="A1065" s="32">
        <v>580</v>
      </c>
      <c r="B1065" s="396"/>
      <c r="C1065" s="247" t="str">
        <f>+VLOOKUP(A1065,bd_lista!$A$3:$C$590,3,FALSE)</f>
        <v>Depósitos Aduaneros Bolivianos</v>
      </c>
      <c r="D1065" s="394"/>
      <c r="E1065" s="343" t="s">
        <v>1309</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2090888.11</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14876.660000000002</v>
      </c>
      <c r="R1065" s="245">
        <f t="shared" ca="1" si="39"/>
        <v>2105764.77</v>
      </c>
      <c r="S1065" s="265">
        <f ca="1">+R1064+R1065</f>
        <v>2105764.77</v>
      </c>
      <c r="T1065" s="243">
        <f ca="1">+S1065</f>
        <v>2105764.77</v>
      </c>
      <c r="U1065" s="242">
        <f t="shared" si="40"/>
        <v>2</v>
      </c>
      <c r="V1065" s="343" t="str">
        <f>+VLOOKUP(A1065,bd_lista!$A$3:$E$590,5,FALSE)</f>
        <v>Empresas Nacionales</v>
      </c>
      <c r="W1065" s="391"/>
      <c r="X1065" s="242">
        <f>+VLOOKUP(A1065,[3]Sheet1!$A$13:$D$744,4,FALSE)</f>
        <v>35</v>
      </c>
      <c r="Y1065" s="242" t="str">
        <f>+VLOOKUP(X1065,bd_lista!$A$3:$C$590,3,FALSE)</f>
        <v>Ministerio de Economía y Finanzas Públicas</v>
      </c>
      <c r="Z1065" s="299"/>
      <c r="AA1065" s="331"/>
    </row>
    <row r="1066" spans="1:27" customFormat="1" ht="15" hidden="1" customHeight="1">
      <c r="A1066" s="32">
        <v>909</v>
      </c>
      <c r="B1066" s="395">
        <f>+A1066</f>
        <v>909</v>
      </c>
      <c r="C1066" s="247" t="str">
        <f>+VLOOKUP(A1066,bd_lista!$A$3:$C$590,3,FALSE)</f>
        <v>Gobierno Autónomo Departamental de Pando</v>
      </c>
      <c r="D1066" s="393" t="str">
        <f>+C1066</f>
        <v>Gobierno Autónomo Departamental de Pando</v>
      </c>
      <c r="E1066" s="242" t="s">
        <v>1308</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9"/>
        <v>0</v>
      </c>
      <c r="S1066" s="250"/>
      <c r="T1066" s="243">
        <f ca="1">+T1067</f>
        <v>0</v>
      </c>
      <c r="U1066" s="242">
        <f t="shared" si="40"/>
        <v>1</v>
      </c>
      <c r="V1066" s="343" t="str">
        <f>+VLOOKUP(A1066,bd_lista!$A$3:$E$590,5,FALSE)</f>
        <v>Gobiernos Autónomos Departamentales</v>
      </c>
      <c r="W1066" s="390" t="str">
        <f>+V1066</f>
        <v>Gobiernos Autónomos Departamentales</v>
      </c>
      <c r="X1066" s="242">
        <f>+VLOOKUP(A1066,[3]Sheet1!$A$13:$D$744,4,FALSE)</f>
        <v>0</v>
      </c>
      <c r="Y1066" s="242" t="e">
        <f>+VLOOKUP(X1066,bd_lista!$A$3:$C$590,3,FALSE)</f>
        <v>#N/A</v>
      </c>
      <c r="Z1066" s="301">
        <f>+X1066</f>
        <v>0</v>
      </c>
      <c r="AA1066" s="302" t="e">
        <f>+Y1066</f>
        <v>#N/A</v>
      </c>
    </row>
    <row r="1067" spans="1:27" customFormat="1" ht="15" hidden="1" customHeight="1">
      <c r="A1067" s="32">
        <v>909</v>
      </c>
      <c r="B1067" s="396"/>
      <c r="C1067" s="247" t="str">
        <f>+VLOOKUP(A1067,bd_lista!$A$3:$C$590,3,FALSE)</f>
        <v>Gobierno Autónomo Departamental de Pando</v>
      </c>
      <c r="D1067" s="394"/>
      <c r="E1067" s="244" t="s">
        <v>1309</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9"/>
        <v>0</v>
      </c>
      <c r="S1067" s="250">
        <f ca="1">+R1066+R1067</f>
        <v>0</v>
      </c>
      <c r="T1067" s="243">
        <f ca="1">+S1067</f>
        <v>0</v>
      </c>
      <c r="U1067" s="242">
        <f t="shared" si="40"/>
        <v>2</v>
      </c>
      <c r="V1067" s="343" t="str">
        <f>+VLOOKUP(A1067,bd_lista!$A$3:$E$590,5,FALSE)</f>
        <v>Gobiernos Autónomos Departamentales</v>
      </c>
      <c r="W1067" s="391"/>
      <c r="X1067" s="242">
        <f>+VLOOKUP(A1067,[3]Sheet1!$A$13:$D$744,4,FALSE)</f>
        <v>0</v>
      </c>
      <c r="Y1067" s="242" t="e">
        <f>+VLOOKUP(X1067,bd_lista!$A$3:$C$590,3,FALSE)</f>
        <v>#N/A</v>
      </c>
      <c r="Z1067" s="299"/>
      <c r="AA1067" s="300"/>
    </row>
    <row r="1068" spans="1:27" customFormat="1" ht="15" hidden="1" customHeight="1">
      <c r="A1068" s="32">
        <v>901</v>
      </c>
      <c r="B1068" s="395">
        <f>+A1068</f>
        <v>901</v>
      </c>
      <c r="C1068" s="247" t="str">
        <f>+VLOOKUP(A1068,bd_lista!$A$3:$C$590,3,FALSE)</f>
        <v>Gobierno Autónomo Departamental de Chuquisaca</v>
      </c>
      <c r="D1068" s="393" t="str">
        <f>+C1068</f>
        <v>Gobierno Autónomo Departamental de Chuquisaca</v>
      </c>
      <c r="E1068" s="242" t="s">
        <v>1308</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9"/>
        <v>0</v>
      </c>
      <c r="S1068" s="250"/>
      <c r="T1068" s="243">
        <f ca="1">+T1069</f>
        <v>0</v>
      </c>
      <c r="U1068" s="242">
        <f t="shared" si="40"/>
        <v>1</v>
      </c>
      <c r="V1068" s="343" t="str">
        <f>+VLOOKUP(A1068,bd_lista!$A$3:$E$590,5,FALSE)</f>
        <v>Gobiernos Autónomos Departamentales</v>
      </c>
      <c r="W1068" s="390" t="str">
        <f>+V1068</f>
        <v>Gobiernos Autónomos Departamentales</v>
      </c>
      <c r="X1068" s="242">
        <f>+VLOOKUP(A1068,[3]Sheet1!$A$13:$D$744,4,FALSE)</f>
        <v>0</v>
      </c>
      <c r="Y1068" s="242" t="e">
        <f>+VLOOKUP(X1068,bd_lista!$A$3:$C$590,3,FALSE)</f>
        <v>#N/A</v>
      </c>
      <c r="Z1068" s="301">
        <f>+X1068</f>
        <v>0</v>
      </c>
      <c r="AA1068" s="302" t="e">
        <f>+Y1068</f>
        <v>#N/A</v>
      </c>
    </row>
    <row r="1069" spans="1:27" customFormat="1" ht="15" hidden="1" customHeight="1">
      <c r="A1069" s="32">
        <v>901</v>
      </c>
      <c r="B1069" s="396"/>
      <c r="C1069" s="247" t="str">
        <f>+VLOOKUP(A1069,bd_lista!$A$3:$C$590,3,FALSE)</f>
        <v>Gobierno Autónomo Departamental de Chuquisaca</v>
      </c>
      <c r="D1069" s="394"/>
      <c r="E1069" s="244" t="s">
        <v>1309</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9"/>
        <v>0</v>
      </c>
      <c r="S1069" s="250">
        <f ca="1">+R1068+R1069</f>
        <v>0</v>
      </c>
      <c r="T1069" s="243">
        <f ca="1">+S1069</f>
        <v>0</v>
      </c>
      <c r="U1069" s="242">
        <f t="shared" si="40"/>
        <v>2</v>
      </c>
      <c r="V1069" s="343" t="str">
        <f>+VLOOKUP(A1069,bd_lista!$A$3:$E$590,5,FALSE)</f>
        <v>Gobiernos Autónomos Departamentales</v>
      </c>
      <c r="W1069" s="391"/>
      <c r="X1069" s="242">
        <f>+VLOOKUP(A1069,[3]Sheet1!$A$13:$D$744,4,FALSE)</f>
        <v>0</v>
      </c>
      <c r="Y1069" s="242" t="e">
        <f>+VLOOKUP(X1069,bd_lista!$A$3:$C$590,3,FALSE)</f>
        <v>#N/A</v>
      </c>
      <c r="Z1069" s="299"/>
      <c r="AA1069" s="300"/>
    </row>
    <row r="1070" spans="1:27" customFormat="1" ht="15" hidden="1" customHeight="1">
      <c r="A1070" s="32">
        <v>908</v>
      </c>
      <c r="B1070" s="395">
        <f>+A1070</f>
        <v>908</v>
      </c>
      <c r="C1070" s="247" t="str">
        <f>+VLOOKUP(A1070,bd_lista!$A$3:$C$590,3,FALSE)</f>
        <v>Gobierno Autónomo Departamental del Beni</v>
      </c>
      <c r="D1070" s="393" t="str">
        <f>+C1070</f>
        <v>Gobierno Autónomo Departamental del Beni</v>
      </c>
      <c r="E1070" s="242" t="s">
        <v>1308</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9"/>
        <v>0</v>
      </c>
      <c r="S1070" s="250"/>
      <c r="T1070" s="243">
        <f ca="1">+T1071</f>
        <v>0</v>
      </c>
      <c r="U1070" s="242">
        <f t="shared" si="40"/>
        <v>1</v>
      </c>
      <c r="V1070" s="343" t="str">
        <f>+VLOOKUP(A1070,bd_lista!$A$3:$E$590,5,FALSE)</f>
        <v>Gobiernos Autónomos Departamentales</v>
      </c>
      <c r="W1070" s="390" t="str">
        <f>+V1070</f>
        <v>Gobiernos Autónomos Departamentales</v>
      </c>
      <c r="X1070" s="242">
        <f>+VLOOKUP(A1070,[3]Sheet1!$A$13:$D$744,4,FALSE)</f>
        <v>0</v>
      </c>
      <c r="Y1070" s="242" t="e">
        <f>+VLOOKUP(X1070,bd_lista!$A$3:$C$590,3,FALSE)</f>
        <v>#N/A</v>
      </c>
      <c r="Z1070" s="301">
        <f>+X1070</f>
        <v>0</v>
      </c>
      <c r="AA1070" s="302" t="e">
        <f>+Y1070</f>
        <v>#N/A</v>
      </c>
    </row>
    <row r="1071" spans="1:27" customFormat="1" ht="15" hidden="1" customHeight="1">
      <c r="A1071" s="32">
        <v>908</v>
      </c>
      <c r="B1071" s="396"/>
      <c r="C1071" s="247" t="str">
        <f>+VLOOKUP(A1071,bd_lista!$A$3:$C$590,3,FALSE)</f>
        <v>Gobierno Autónomo Departamental del Beni</v>
      </c>
      <c r="D1071" s="394"/>
      <c r="E1071" s="244" t="s">
        <v>1309</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9"/>
        <v>0</v>
      </c>
      <c r="S1071" s="250">
        <f ca="1">+R1070+R1071</f>
        <v>0</v>
      </c>
      <c r="T1071" s="243">
        <f ca="1">+S1071</f>
        <v>0</v>
      </c>
      <c r="U1071" s="242">
        <f t="shared" si="40"/>
        <v>2</v>
      </c>
      <c r="V1071" s="343" t="str">
        <f>+VLOOKUP(A1071,bd_lista!$A$3:$E$590,5,FALSE)</f>
        <v>Gobiernos Autónomos Departamentales</v>
      </c>
      <c r="W1071" s="391"/>
      <c r="X1071" s="242">
        <f>+VLOOKUP(A1071,[3]Sheet1!$A$13:$D$744,4,FALSE)</f>
        <v>0</v>
      </c>
      <c r="Y1071" s="242" t="e">
        <f>+VLOOKUP(X1071,bd_lista!$A$3:$C$590,3,FALSE)</f>
        <v>#N/A</v>
      </c>
      <c r="Z1071" s="299"/>
      <c r="AA1071" s="300"/>
    </row>
    <row r="1072" spans="1:27" customFormat="1" ht="15" customHeight="1">
      <c r="A1072" s="32">
        <v>599</v>
      </c>
      <c r="B1072" s="395">
        <f>+A1072</f>
        <v>599</v>
      </c>
      <c r="C1072" s="247" t="str">
        <f>+VLOOKUP(A1072,bd_lista!$A$3:$C$590,3,FALSE)</f>
        <v>Empresa Boliviana de Alimentos y Derivados</v>
      </c>
      <c r="D1072" s="393" t="str">
        <f>+C1072</f>
        <v>Empresa Boliviana de Alimentos y Derivados</v>
      </c>
      <c r="E1072" s="247" t="s">
        <v>1308</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9"/>
        <v>0</v>
      </c>
      <c r="S1072" s="266"/>
      <c r="T1072" s="243">
        <f ca="1">+T1073</f>
        <v>34684929.859999999</v>
      </c>
      <c r="U1072" s="242">
        <f t="shared" si="40"/>
        <v>1</v>
      </c>
      <c r="V1072" s="343" t="str">
        <f>+VLOOKUP(A1072,bd_lista!$A$3:$E$590,5,FALSE)</f>
        <v>Empresas Nacionales</v>
      </c>
      <c r="W1072" s="390" t="str">
        <f>+V1072</f>
        <v>Empresas Nacionales</v>
      </c>
      <c r="X1072" s="242">
        <v>0</v>
      </c>
      <c r="Y1072" s="242" t="e">
        <f>+VLOOKUP(X1072,bd_lista!$A$3:$C$590,3,FALSE)</f>
        <v>#N/A</v>
      </c>
      <c r="Z1072" s="301">
        <f>+X1072</f>
        <v>0</v>
      </c>
      <c r="AA1072" s="329" t="e">
        <f>+Y1072</f>
        <v>#N/A</v>
      </c>
    </row>
    <row r="1073" spans="1:27" customFormat="1" ht="15" customHeight="1">
      <c r="A1073" s="32">
        <v>599</v>
      </c>
      <c r="B1073" s="396"/>
      <c r="C1073" s="247" t="str">
        <f>+VLOOKUP(A1073,bd_lista!$A$3:$C$590,3,FALSE)</f>
        <v>Empresa Boliviana de Alimentos y Derivados</v>
      </c>
      <c r="D1073" s="394"/>
      <c r="E1073" s="343" t="s">
        <v>1309</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34617234.420000002</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400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67295.44</v>
      </c>
      <c r="R1073" s="245">
        <f t="shared" ca="1" si="39"/>
        <v>34684929.859999999</v>
      </c>
      <c r="S1073" s="265">
        <f ca="1">+R1072+R1073</f>
        <v>34684929.859999999</v>
      </c>
      <c r="T1073" s="243">
        <f ca="1">+S1073</f>
        <v>34684929.859999999</v>
      </c>
      <c r="U1073" s="242">
        <f t="shared" si="40"/>
        <v>2</v>
      </c>
      <c r="V1073" s="343" t="str">
        <f>+VLOOKUP(A1073,bd_lista!$A$3:$E$590,5,FALSE)</f>
        <v>Empresas Nacionales</v>
      </c>
      <c r="W1073" s="391"/>
      <c r="X1073" s="242">
        <v>0</v>
      </c>
      <c r="Y1073" s="242" t="e">
        <f>+VLOOKUP(X1073,bd_lista!$A$3:$C$590,3,FALSE)</f>
        <v>#N/A</v>
      </c>
      <c r="Z1073" s="299"/>
      <c r="AA1073" s="331"/>
    </row>
    <row r="1074" spans="1:27" customFormat="1" ht="15" hidden="1" customHeight="1">
      <c r="A1074" s="32">
        <v>906</v>
      </c>
      <c r="B1074" s="395">
        <f>+A1074</f>
        <v>906</v>
      </c>
      <c r="C1074" s="247" t="str">
        <f>+VLOOKUP(A1074,bd_lista!$A$3:$C$590,3,FALSE)</f>
        <v>Gobierno Autónomo Departamental de Tarija</v>
      </c>
      <c r="D1074" s="393" t="str">
        <f>+C1074</f>
        <v>Gobierno Autónomo Departamental de Tarija</v>
      </c>
      <c r="E1074" s="242" t="s">
        <v>1308</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9"/>
        <v>0</v>
      </c>
      <c r="S1074" s="250"/>
      <c r="T1074" s="243">
        <f ca="1">+T1075</f>
        <v>0</v>
      </c>
      <c r="U1074" s="242">
        <f t="shared" si="40"/>
        <v>1</v>
      </c>
      <c r="V1074" s="343" t="str">
        <f>+VLOOKUP(A1074,bd_lista!$A$3:$E$590,5,FALSE)</f>
        <v>Gobiernos Autónomos Departamentales</v>
      </c>
      <c r="W1074" s="390" t="str">
        <f>+V1074</f>
        <v>Gobiernos Autónomos Departamentales</v>
      </c>
      <c r="X1074" s="242">
        <f>+VLOOKUP(A1074,[3]Sheet1!$A$13:$D$744,4,FALSE)</f>
        <v>0</v>
      </c>
      <c r="Y1074" s="242" t="e">
        <f>+VLOOKUP(X1074,bd_lista!$A$3:$C$590,3,FALSE)</f>
        <v>#N/A</v>
      </c>
      <c r="Z1074" s="301">
        <f>+X1074</f>
        <v>0</v>
      </c>
      <c r="AA1074" s="302" t="e">
        <f>+Y1074</f>
        <v>#N/A</v>
      </c>
    </row>
    <row r="1075" spans="1:27" customFormat="1" ht="15" hidden="1" customHeight="1">
      <c r="A1075" s="32">
        <v>906</v>
      </c>
      <c r="B1075" s="396"/>
      <c r="C1075" s="247" t="str">
        <f>+VLOOKUP(A1075,bd_lista!$A$3:$C$590,3,FALSE)</f>
        <v>Gobierno Autónomo Departamental de Tarija</v>
      </c>
      <c r="D1075" s="394"/>
      <c r="E1075" s="244" t="s">
        <v>1309</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9"/>
        <v>0</v>
      </c>
      <c r="S1075" s="250">
        <f ca="1">+R1074+R1075</f>
        <v>0</v>
      </c>
      <c r="T1075" s="243">
        <f ca="1">+S1075</f>
        <v>0</v>
      </c>
      <c r="U1075" s="242">
        <f t="shared" si="40"/>
        <v>2</v>
      </c>
      <c r="V1075" s="343" t="str">
        <f>+VLOOKUP(A1075,bd_lista!$A$3:$E$590,5,FALSE)</f>
        <v>Gobiernos Autónomos Departamentales</v>
      </c>
      <c r="W1075" s="391"/>
      <c r="X1075" s="242">
        <f>+VLOOKUP(A1075,[3]Sheet1!$A$13:$D$744,4,FALSE)</f>
        <v>0</v>
      </c>
      <c r="Y1075" s="242" t="e">
        <f>+VLOOKUP(X1075,bd_lista!$A$3:$C$590,3,FALSE)</f>
        <v>#N/A</v>
      </c>
      <c r="Z1075" s="299"/>
      <c r="AA1075" s="300"/>
    </row>
    <row r="1076" spans="1:27" customFormat="1" ht="15" customHeight="1">
      <c r="A1076" s="32">
        <v>585</v>
      </c>
      <c r="B1076" s="395">
        <f>+A1076</f>
        <v>585</v>
      </c>
      <c r="C1076" s="247" t="str">
        <f>+VLOOKUP(A1076,bd_lista!$A$3:$C$590,3,FALSE)</f>
        <v>Agencia Boliviana Espacial</v>
      </c>
      <c r="D1076" s="393" t="str">
        <f>+C1076</f>
        <v>Agencia Boliviana Espacial</v>
      </c>
      <c r="E1076" s="247" t="s">
        <v>1308</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9"/>
        <v>0</v>
      </c>
      <c r="S1076" s="266"/>
      <c r="T1076" s="243">
        <f ca="1">+T1077</f>
        <v>580403.69999999995</v>
      </c>
      <c r="U1076" s="242">
        <f t="shared" si="40"/>
        <v>1</v>
      </c>
      <c r="V1076" s="343" t="str">
        <f>+VLOOKUP(A1076,bd_lista!$A$3:$E$590,5,FALSE)</f>
        <v>Empresas Nacionales</v>
      </c>
      <c r="W1076" s="390" t="str">
        <f>+V1076</f>
        <v>Empresas Nacionales</v>
      </c>
      <c r="X1076" s="242">
        <f>+VLOOKUP(A1076,[3]Sheet1!$A$13:$D$744,4,FALSE)</f>
        <v>81</v>
      </c>
      <c r="Y1076" s="242" t="str">
        <f>+VLOOKUP(X1076,bd_lista!$A$3:$C$590,3,FALSE)</f>
        <v>Ministerio de Obras Públicas, Servicios y Vivienda</v>
      </c>
      <c r="Z1076" s="301">
        <f>+X1076</f>
        <v>81</v>
      </c>
      <c r="AA1076" s="302" t="str">
        <f>+Y1076</f>
        <v>Ministerio de Obras Públicas, Servicios y Vivienda</v>
      </c>
    </row>
    <row r="1077" spans="1:27" customFormat="1" ht="15" customHeight="1">
      <c r="A1077" s="32">
        <v>585</v>
      </c>
      <c r="B1077" s="396"/>
      <c r="C1077" s="247" t="str">
        <f>+VLOOKUP(A1077,bd_lista!$A$3:$C$590,3,FALSE)</f>
        <v>Agencia Boliviana Espacial</v>
      </c>
      <c r="D1077" s="394"/>
      <c r="E1077" s="343" t="s">
        <v>1309</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580403.69999999995</v>
      </c>
      <c r="R1077" s="245">
        <f t="shared" ca="1" si="39"/>
        <v>580403.69999999995</v>
      </c>
      <c r="S1077" s="265">
        <f ca="1">+R1076+R1077</f>
        <v>580403.69999999995</v>
      </c>
      <c r="T1077" s="243">
        <f ca="1">+S1077</f>
        <v>580403.69999999995</v>
      </c>
      <c r="U1077" s="242">
        <f t="shared" si="40"/>
        <v>2</v>
      </c>
      <c r="V1077" s="343" t="str">
        <f>+VLOOKUP(A1077,bd_lista!$A$3:$E$590,5,FALSE)</f>
        <v>Empresas Nacionales</v>
      </c>
      <c r="W1077" s="391"/>
      <c r="X1077" s="242">
        <f>+VLOOKUP(A1077,[3]Sheet1!$A$13:$D$744,4,FALSE)</f>
        <v>81</v>
      </c>
      <c r="Y1077" s="242" t="str">
        <f>+VLOOKUP(X1077,bd_lista!$A$3:$C$590,3,FALSE)</f>
        <v>Ministerio de Obras Públicas, Servicios y Vivienda</v>
      </c>
      <c r="Z1077" s="299"/>
      <c r="AA1077" s="300"/>
    </row>
    <row r="1078" spans="1:27" customFormat="1" ht="15" customHeight="1">
      <c r="A1078" s="32">
        <v>586</v>
      </c>
      <c r="B1078" s="395">
        <f>+A1078</f>
        <v>586</v>
      </c>
      <c r="C1078" s="247" t="str">
        <f>+VLOOKUP(A1078,bd_lista!$A$3:$C$590,3,FALSE)</f>
        <v>Empresa Azucarera San Buenaventura</v>
      </c>
      <c r="D1078" s="393" t="str">
        <f>+C1078</f>
        <v>Empresa Azucarera San Buenaventura</v>
      </c>
      <c r="E1078" s="247" t="s">
        <v>1308</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9"/>
        <v>0</v>
      </c>
      <c r="S1078" s="266"/>
      <c r="T1078" s="243">
        <f ca="1">+T1079</f>
        <v>18343586.810000002</v>
      </c>
      <c r="U1078" s="242">
        <f t="shared" si="40"/>
        <v>1</v>
      </c>
      <c r="V1078" s="343" t="str">
        <f>+VLOOKUP(A1078,bd_lista!$A$3:$E$590,5,FALSE)</f>
        <v>Empresas Nacionales</v>
      </c>
      <c r="W1078" s="390" t="str">
        <f>+V1078</f>
        <v>Empresas Nacionales</v>
      </c>
      <c r="X1078" s="242">
        <f>+VLOOKUP(A1078,[3]Sheet1!$A$13:$D$744,4,FALSE)</f>
        <v>41</v>
      </c>
      <c r="Y1078" s="242" t="str">
        <f>+VLOOKUP(X1078,bd_lista!$A$3:$C$590,3,FALSE)</f>
        <v>Ministerio de Desarrollo Productivo y Economía Plural</v>
      </c>
      <c r="Z1078" s="301">
        <f>+X1078</f>
        <v>41</v>
      </c>
      <c r="AA1078" s="329" t="str">
        <f>+Y1078</f>
        <v>Ministerio de Desarrollo Productivo y Economía Plural</v>
      </c>
    </row>
    <row r="1079" spans="1:27" customFormat="1" ht="15" customHeight="1">
      <c r="A1079" s="32">
        <v>586</v>
      </c>
      <c r="B1079" s="396"/>
      <c r="C1079" s="247" t="str">
        <f>+VLOOKUP(A1079,bd_lista!$A$3:$C$590,3,FALSE)</f>
        <v>Empresa Azucarera San Buenaventura</v>
      </c>
      <c r="D1079" s="394"/>
      <c r="E1079" s="343" t="s">
        <v>1309</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18338193.390000001</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5393.42</v>
      </c>
      <c r="R1079" s="245">
        <f t="shared" ca="1" si="39"/>
        <v>18343586.810000002</v>
      </c>
      <c r="S1079" s="265">
        <f ca="1">+R1078+R1079</f>
        <v>18343586.810000002</v>
      </c>
      <c r="T1079" s="243">
        <f ca="1">+S1079</f>
        <v>18343586.810000002</v>
      </c>
      <c r="U1079" s="242">
        <f t="shared" si="40"/>
        <v>2</v>
      </c>
      <c r="V1079" s="343" t="str">
        <f>+VLOOKUP(A1079,bd_lista!$A$3:$E$590,5,FALSE)</f>
        <v>Empresas Nacionales</v>
      </c>
      <c r="W1079" s="391"/>
      <c r="X1079" s="242">
        <f>+VLOOKUP(A1079,[3]Sheet1!$A$13:$D$744,4,FALSE)</f>
        <v>41</v>
      </c>
      <c r="Y1079" s="242" t="str">
        <f>+VLOOKUP(X1079,bd_lista!$A$3:$C$590,3,FALSE)</f>
        <v>Ministerio de Desarrollo Productivo y Economía Plural</v>
      </c>
      <c r="Z1079" s="299"/>
      <c r="AA1079" s="331"/>
    </row>
    <row r="1080" spans="1:27" customFormat="1" ht="15" customHeight="1">
      <c r="A1080" s="32">
        <v>650</v>
      </c>
      <c r="B1080" s="395">
        <f>+A1080</f>
        <v>650</v>
      </c>
      <c r="C1080" s="247" t="str">
        <f>+VLOOKUP(A1080,bd_lista!$A$3:$C$590,3,FALSE)</f>
        <v>Asamblea Legislativa Plurinacional</v>
      </c>
      <c r="D1080" s="393" t="str">
        <f>+C1080</f>
        <v>Asamblea Legislativa Plurinacional</v>
      </c>
      <c r="E1080" s="247" t="s">
        <v>1308</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2510.2800000000002</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9"/>
        <v>2510.2800000000002</v>
      </c>
      <c r="S1080" s="266"/>
      <c r="T1080" s="243">
        <f ca="1">+T1081</f>
        <v>101981.71</v>
      </c>
      <c r="U1080" s="242">
        <f t="shared" si="40"/>
        <v>1</v>
      </c>
      <c r="V1080" s="343" t="str">
        <f>+VLOOKUP(A1080,bd_lista!$A$3:$E$590,5,FALSE)</f>
        <v>Instituciones Descentralizadas</v>
      </c>
      <c r="W1080" s="390" t="str">
        <f>+V1080</f>
        <v>Instituciones Descentralizadas</v>
      </c>
      <c r="X1080" s="242">
        <v>0</v>
      </c>
      <c r="Y1080" s="242" t="e">
        <f>+VLOOKUP(X1080,bd_lista!$A$3:$C$590,3,FALSE)</f>
        <v>#N/A</v>
      </c>
      <c r="Z1080" s="301">
        <f>+X1080</f>
        <v>0</v>
      </c>
      <c r="AA1080" s="329" t="e">
        <f>+Y1080</f>
        <v>#N/A</v>
      </c>
    </row>
    <row r="1081" spans="1:27" customFormat="1" ht="15" customHeight="1">
      <c r="A1081" s="32">
        <v>650</v>
      </c>
      <c r="B1081" s="396"/>
      <c r="C1081" s="247" t="str">
        <f>+VLOOKUP(A1081,bd_lista!$A$3:$C$590,3,FALSE)</f>
        <v>Asamblea Legislativa Plurinacional</v>
      </c>
      <c r="D1081" s="394"/>
      <c r="E1081" s="343" t="s">
        <v>1309</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120</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20987.980000000003</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1550.5</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240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243.2</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53294.630000000005</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23035.119999999999</v>
      </c>
      <c r="R1081" s="245">
        <f t="shared" ca="1" si="39"/>
        <v>99471.430000000008</v>
      </c>
      <c r="S1081" s="265">
        <f ca="1">+R1080+R1081</f>
        <v>101981.71</v>
      </c>
      <c r="T1081" s="245">
        <f ca="1">+S1081</f>
        <v>101981.71</v>
      </c>
      <c r="U1081" s="244">
        <f t="shared" si="40"/>
        <v>2</v>
      </c>
      <c r="V1081" s="343" t="str">
        <f>+VLOOKUP(A1081,bd_lista!$A$3:$E$590,5,FALSE)</f>
        <v>Instituciones Descentralizadas</v>
      </c>
      <c r="W1081" s="391"/>
      <c r="X1081" s="242">
        <v>0</v>
      </c>
      <c r="Y1081" s="242" t="e">
        <f>+VLOOKUP(X1081,bd_lista!$A$3:$C$590,3,FALSE)</f>
        <v>#N/A</v>
      </c>
      <c r="Z1081" s="299"/>
      <c r="AA1081" s="331"/>
    </row>
    <row r="1082" spans="1:27" customFormat="1" ht="15" customHeight="1">
      <c r="A1082" s="32">
        <v>660</v>
      </c>
      <c r="B1082" s="395">
        <f>+A1082</f>
        <v>660</v>
      </c>
      <c r="C1082" s="247" t="str">
        <f>+VLOOKUP(A1082,bd_lista!$A$3:$C$590,3,FALSE)</f>
        <v>Órgano Judicial</v>
      </c>
      <c r="D1082" s="393" t="str">
        <f>+C1082</f>
        <v>Órgano Judicial</v>
      </c>
      <c r="E1082" s="247" t="s">
        <v>1308</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40.67</v>
      </c>
      <c r="R1082" s="243">
        <f t="shared" ca="1" si="39"/>
        <v>40.67</v>
      </c>
      <c r="S1082" s="266"/>
      <c r="T1082" s="243">
        <f ca="1">+T1083</f>
        <v>2188220.27</v>
      </c>
      <c r="U1082" s="242">
        <f t="shared" si="40"/>
        <v>1</v>
      </c>
      <c r="V1082" s="343" t="str">
        <f>+VLOOKUP(A1082,bd_lista!$A$3:$E$590,5,FALSE)</f>
        <v>Instituciones Descentralizadas</v>
      </c>
      <c r="W1082" s="390" t="str">
        <f>+V1082</f>
        <v>Instituciones Descentralizadas</v>
      </c>
      <c r="X1082" s="242">
        <v>0</v>
      </c>
      <c r="Y1082" s="242" t="e">
        <f>+VLOOKUP(X1082,bd_lista!$A$3:$C$590,3,FALSE)</f>
        <v>#N/A</v>
      </c>
      <c r="Z1082" s="301">
        <f>+X1082</f>
        <v>0</v>
      </c>
      <c r="AA1082" s="329" t="e">
        <f>+Y1082</f>
        <v>#N/A</v>
      </c>
    </row>
    <row r="1083" spans="1:27" customFormat="1" ht="15" customHeight="1">
      <c r="A1083" s="32">
        <v>660</v>
      </c>
      <c r="B1083" s="396"/>
      <c r="C1083" s="247" t="str">
        <f>+VLOOKUP(A1083,bd_lista!$A$3:$C$590,3,FALSE)</f>
        <v>Órgano Judicial</v>
      </c>
      <c r="D1083" s="394"/>
      <c r="E1083" s="343" t="s">
        <v>1309</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12000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64442.66</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18949.830000000002</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71583.799999999988</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2021203.3100000003</v>
      </c>
      <c r="R1083" s="243">
        <f t="shared" ca="1" si="39"/>
        <v>2188179.6</v>
      </c>
      <c r="S1083" s="266">
        <f ca="1">+R1082+R1083</f>
        <v>2188220.27</v>
      </c>
      <c r="T1083" s="243">
        <f ca="1">+S1083</f>
        <v>2188220.27</v>
      </c>
      <c r="U1083" s="242">
        <f t="shared" si="40"/>
        <v>2</v>
      </c>
      <c r="V1083" s="343" t="str">
        <f>+VLOOKUP(A1083,bd_lista!$A$3:$E$590,5,FALSE)</f>
        <v>Instituciones Descentralizadas</v>
      </c>
      <c r="W1083" s="391"/>
      <c r="X1083" s="242">
        <v>0</v>
      </c>
      <c r="Y1083" s="242" t="e">
        <f>+VLOOKUP(X1083,bd_lista!$A$3:$C$590,3,FALSE)</f>
        <v>#N/A</v>
      </c>
      <c r="Z1083" s="299"/>
      <c r="AA1083" s="331"/>
    </row>
    <row r="1084" spans="1:27" customFormat="1" ht="15" customHeight="1">
      <c r="A1084" s="32">
        <v>591</v>
      </c>
      <c r="B1084" s="395">
        <f>+A1084</f>
        <v>591</v>
      </c>
      <c r="C1084" s="247" t="str">
        <f>+VLOOKUP(A1084,bd_lista!$A$3:$C$590,3,FALSE)</f>
        <v>Empresa Estatal de Transporte por Cable "Mi teleférico"</v>
      </c>
      <c r="D1084" s="393" t="str">
        <f>+C1084</f>
        <v>Empresa Estatal de Transporte por Cable "Mi teleférico"</v>
      </c>
      <c r="E1084" s="247" t="s">
        <v>1308</v>
      </c>
      <c r="F1084" s="271">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1">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1">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1">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1">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1">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1">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1">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1">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1">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1">
        <f t="shared" ca="1" si="39"/>
        <v>0</v>
      </c>
      <c r="S1084" s="337"/>
      <c r="T1084" s="243">
        <f ca="1">+T1085</f>
        <v>5531293.1199999992</v>
      </c>
      <c r="U1084" s="242">
        <f t="shared" si="40"/>
        <v>1</v>
      </c>
      <c r="V1084" s="343" t="str">
        <f>+VLOOKUP(A1084,bd_lista!$A$3:$E$590,5,FALSE)</f>
        <v>Empresas Nacionales</v>
      </c>
      <c r="W1084" s="390" t="str">
        <f>+V1084</f>
        <v>Empresas Nacionales</v>
      </c>
      <c r="X1084" s="242">
        <f>+VLOOKUP(A1084,[3]Sheet1!$A$13:$D$744,4,FALSE)</f>
        <v>81</v>
      </c>
      <c r="Y1084" s="242" t="str">
        <f>+VLOOKUP(X1084,bd_lista!$A$3:$C$590,3,FALSE)</f>
        <v>Ministerio de Obras Públicas, Servicios y Vivienda</v>
      </c>
      <c r="Z1084" s="301">
        <f>+X1084</f>
        <v>81</v>
      </c>
      <c r="AA1084" s="302" t="str">
        <f>+Y1084</f>
        <v>Ministerio de Obras Públicas, Servicios y Vivienda</v>
      </c>
    </row>
    <row r="1085" spans="1:27" customFormat="1" ht="15" customHeight="1">
      <c r="A1085" s="32">
        <v>591</v>
      </c>
      <c r="B1085" s="396"/>
      <c r="C1085" s="247" t="str">
        <f>+VLOOKUP(A1085,bd_lista!$A$3:$C$590,3,FALSE)</f>
        <v>Empresa Estatal de Transporte por Cable "Mi teleférico"</v>
      </c>
      <c r="D1085" s="394"/>
      <c r="E1085" s="343" t="s">
        <v>1309</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1777891.3</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3753401.8199999994</v>
      </c>
      <c r="R1085" s="245">
        <f t="shared" ca="1" si="39"/>
        <v>5531293.1199999992</v>
      </c>
      <c r="S1085" s="265">
        <f ca="1">+R1084+R1085</f>
        <v>5531293.1199999992</v>
      </c>
      <c r="T1085" s="245">
        <f ca="1">+S1085</f>
        <v>5531293.1199999992</v>
      </c>
      <c r="U1085" s="244">
        <f t="shared" si="40"/>
        <v>2</v>
      </c>
      <c r="V1085" s="343" t="str">
        <f>+VLOOKUP(A1085,bd_lista!$A$3:$E$590,5,FALSE)</f>
        <v>Empresas Nacionales</v>
      </c>
      <c r="W1085" s="391"/>
      <c r="X1085" s="242">
        <f>+VLOOKUP(A1085,[3]Sheet1!$A$13:$D$744,4,FALSE)</f>
        <v>81</v>
      </c>
      <c r="Y1085" s="242" t="str">
        <f>+VLOOKUP(X1085,bd_lista!$A$3:$C$590,3,FALSE)</f>
        <v>Ministerio de Obras Públicas, Servicios y Vivienda</v>
      </c>
      <c r="Z1085" s="299"/>
      <c r="AA1085" s="300"/>
    </row>
    <row r="1086" spans="1:27" customFormat="1" ht="15" hidden="1" customHeight="1">
      <c r="A1086" s="32">
        <v>867</v>
      </c>
      <c r="B1086" s="395">
        <f>+A1086</f>
        <v>867</v>
      </c>
      <c r="C1086" s="247" t="str">
        <f>+VLOOKUP(A1086,bd_lista!$A$3:$C$590,3,FALSE)</f>
        <v>Fondo Rotatorio de Fomento Productivo Regional</v>
      </c>
      <c r="D1086" s="393" t="str">
        <f>+C1086</f>
        <v>Fondo Rotatorio de Fomento Productivo Regional</v>
      </c>
      <c r="E1086" s="242" t="s">
        <v>1308</v>
      </c>
      <c r="F1086" s="271">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1">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1">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1">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1">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1">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1">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1">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1">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1">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1">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1">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1">
        <f t="shared" ca="1" si="39"/>
        <v>0</v>
      </c>
      <c r="S1086" s="337"/>
      <c r="T1086" s="271">
        <f ca="1">+T1087</f>
        <v>0</v>
      </c>
      <c r="U1086" s="278">
        <f t="shared" si="40"/>
        <v>1</v>
      </c>
      <c r="V1086" s="343" t="str">
        <f>+VLOOKUP(A1086,bd_lista!$A$3:$E$590,5,FALSE)</f>
        <v>Instituciones Financieras no Bancarias Regionales</v>
      </c>
      <c r="W1086" s="390" t="str">
        <f>+V1086</f>
        <v>Instituciones Financieras no Bancarias Regionales</v>
      </c>
      <c r="X1086" s="242">
        <v>0</v>
      </c>
      <c r="Y1086" s="242" t="e">
        <f>+VLOOKUP(X1086,bd_lista!$A$3:$C$590,3,FALSE)</f>
        <v>#N/A</v>
      </c>
      <c r="Z1086" s="301">
        <f>+X1086</f>
        <v>0</v>
      </c>
      <c r="AA1086" s="329" t="e">
        <f>+Y1086</f>
        <v>#N/A</v>
      </c>
    </row>
    <row r="1087" spans="1:27" customFormat="1" ht="15" hidden="1" customHeight="1">
      <c r="A1087" s="32">
        <v>867</v>
      </c>
      <c r="B1087" s="396"/>
      <c r="C1087" s="247" t="str">
        <f>+VLOOKUP(A1087,bd_lista!$A$3:$C$590,3,FALSE)</f>
        <v>Fondo Rotatorio de Fomento Productivo Regional</v>
      </c>
      <c r="D1087" s="394"/>
      <c r="E1087" s="244" t="s">
        <v>1309</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9"/>
        <v>0</v>
      </c>
      <c r="S1087" s="265">
        <f ca="1">+R1086+R1087</f>
        <v>0</v>
      </c>
      <c r="T1087" s="245">
        <f ca="1">+S1087</f>
        <v>0</v>
      </c>
      <c r="U1087" s="244">
        <f t="shared" si="40"/>
        <v>2</v>
      </c>
      <c r="V1087" s="343" t="str">
        <f>+VLOOKUP(A1087,bd_lista!$A$3:$E$590,5,FALSE)</f>
        <v>Instituciones Financieras no Bancarias Regionales</v>
      </c>
      <c r="W1087" s="391"/>
      <c r="X1087" s="242">
        <v>0</v>
      </c>
      <c r="Y1087" s="242" t="e">
        <f>+VLOOKUP(X1087,bd_lista!$A$3:$C$590,3,FALSE)</f>
        <v>#N/A</v>
      </c>
      <c r="Z1087" s="299"/>
      <c r="AA1087" s="331"/>
    </row>
    <row r="1088" spans="1:27" customFormat="1" ht="15" customHeight="1">
      <c r="A1088" s="32">
        <v>670</v>
      </c>
      <c r="B1088" s="395">
        <f>+A1088</f>
        <v>670</v>
      </c>
      <c r="C1088" s="247" t="str">
        <f>+VLOOKUP(A1088,bd_lista!$A$3:$C$590,3,FALSE)</f>
        <v>Órgano Electoral Plurinacional</v>
      </c>
      <c r="D1088" s="393" t="str">
        <f>+C1088</f>
        <v>Órgano Electoral Plurinacional</v>
      </c>
      <c r="E1088" s="247" t="s">
        <v>1308</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9"/>
        <v>0</v>
      </c>
      <c r="S1088" s="266"/>
      <c r="T1088" s="243">
        <f ca="1">+T1089</f>
        <v>3000157.59</v>
      </c>
      <c r="U1088" s="242">
        <f t="shared" si="40"/>
        <v>1</v>
      </c>
      <c r="V1088" s="343" t="str">
        <f>+VLOOKUP(A1088,bd_lista!$A$3:$E$590,5,FALSE)</f>
        <v>Instituciones Descentralizadas</v>
      </c>
      <c r="W1088" s="390" t="str">
        <f>+V1088</f>
        <v>Instituciones Descentralizadas</v>
      </c>
      <c r="X1088" s="242">
        <f>+A1088</f>
        <v>670</v>
      </c>
      <c r="Y1088" s="242" t="str">
        <f>+VLOOKUP(X1088,bd_lista!$A$3:$C$590,3,FALSE)</f>
        <v>Órgano Electoral Plurinacional</v>
      </c>
      <c r="Z1088" s="301">
        <f>+X1088</f>
        <v>670</v>
      </c>
      <c r="AA1088" s="329" t="str">
        <f>+Y1088</f>
        <v>Órgano Electoral Plurinacional</v>
      </c>
    </row>
    <row r="1089" spans="1:27" customFormat="1" ht="15" customHeight="1">
      <c r="A1089" s="32">
        <v>670</v>
      </c>
      <c r="B1089" s="396"/>
      <c r="C1089" s="247" t="str">
        <f>+VLOOKUP(A1089,bd_lista!$A$3:$C$590,3,FALSE)</f>
        <v>Órgano Electoral Plurinacional</v>
      </c>
      <c r="D1089" s="394"/>
      <c r="E1089" s="343" t="s">
        <v>1309</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2234163</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2026.94</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763967.64999999991</v>
      </c>
      <c r="R1089" s="245">
        <f t="shared" ca="1" si="39"/>
        <v>3000157.59</v>
      </c>
      <c r="S1089" s="265">
        <f ca="1">+R1088+R1089</f>
        <v>3000157.59</v>
      </c>
      <c r="T1089" s="245">
        <f ca="1">+S1089</f>
        <v>3000157.59</v>
      </c>
      <c r="U1089" s="244">
        <f t="shared" si="40"/>
        <v>2</v>
      </c>
      <c r="V1089" s="343" t="str">
        <f>+VLOOKUP(A1089,bd_lista!$A$3:$E$590,5,FALSE)</f>
        <v>Instituciones Descentralizadas</v>
      </c>
      <c r="W1089" s="391"/>
      <c r="X1089" s="242">
        <f>+A1089</f>
        <v>670</v>
      </c>
      <c r="Y1089" s="242" t="str">
        <f>+VLOOKUP(X1089,bd_lista!$A$3:$C$590,3,FALSE)</f>
        <v>Órgano Electoral Plurinacional</v>
      </c>
      <c r="Z1089" s="299"/>
      <c r="AA1089" s="331"/>
    </row>
    <row r="1090" spans="1:27" customFormat="1" ht="15" customHeight="1">
      <c r="A1090" s="32">
        <v>594</v>
      </c>
      <c r="B1090" s="395">
        <f>+A1090</f>
        <v>594</v>
      </c>
      <c r="C1090" s="247" t="str">
        <f>+VLOOKUP(A1090,bd_lista!$A$3:$C$590,3,FALSE)</f>
        <v>Administración de Servicios Portuarios - Bolivia</v>
      </c>
      <c r="D1090" s="393" t="str">
        <f>+C1090</f>
        <v>Administración de Servicios Portuarios - Bolivia</v>
      </c>
      <c r="E1090" s="247" t="s">
        <v>1308</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50</v>
      </c>
      <c r="R1090" s="271">
        <f t="shared" ca="1" si="39"/>
        <v>50</v>
      </c>
      <c r="S1090" s="337"/>
      <c r="T1090" s="243">
        <f ca="1">+T1091</f>
        <v>251181.63</v>
      </c>
      <c r="U1090" s="242">
        <f t="shared" si="40"/>
        <v>1</v>
      </c>
      <c r="V1090" s="343" t="str">
        <f>+VLOOKUP(A1090,bd_lista!$A$3:$E$590,5,FALSE)</f>
        <v>Empresas Nacionales</v>
      </c>
      <c r="W1090" s="390" t="str">
        <f>+V1090</f>
        <v>Empresas Nacionales</v>
      </c>
      <c r="X1090" s="242">
        <f>+VLOOKUP(A1090,[3]Sheet1!$A$13:$D$744,4,FALSE)</f>
        <v>35</v>
      </c>
      <c r="Y1090" s="242" t="str">
        <f>+VLOOKUP(X1090,bd_lista!$A$3:$C$590,3,FALSE)</f>
        <v>Ministerio de Economía y Finanzas Públicas</v>
      </c>
      <c r="Z1090" s="301">
        <f>+X1090</f>
        <v>35</v>
      </c>
      <c r="AA1090" s="329" t="str">
        <f>+Y1090</f>
        <v>Ministerio de Economía y Finanzas Públicas</v>
      </c>
    </row>
    <row r="1091" spans="1:27" customFormat="1" ht="15" customHeight="1">
      <c r="A1091" s="32">
        <v>594</v>
      </c>
      <c r="B1091" s="396"/>
      <c r="C1091" s="247" t="str">
        <f>+VLOOKUP(A1091,bd_lista!$A$3:$C$590,3,FALSE)</f>
        <v>Administración de Servicios Portuarios - Bolivia</v>
      </c>
      <c r="D1091" s="394"/>
      <c r="E1091" s="343" t="s">
        <v>1309</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251131.63</v>
      </c>
      <c r="R1091" s="245">
        <f t="shared" ca="1" si="39"/>
        <v>251131.63</v>
      </c>
      <c r="S1091" s="265">
        <f ca="1">+R1090+R1091</f>
        <v>251181.63</v>
      </c>
      <c r="T1091" s="245">
        <f ca="1">+S1091</f>
        <v>251181.63</v>
      </c>
      <c r="U1091" s="244">
        <f t="shared" si="40"/>
        <v>2</v>
      </c>
      <c r="V1091" s="343" t="str">
        <f>+VLOOKUP(A1091,bd_lista!$A$3:$E$590,5,FALSE)</f>
        <v>Empresas Nacionales</v>
      </c>
      <c r="W1091" s="391"/>
      <c r="X1091" s="242">
        <f>+VLOOKUP(A1091,[3]Sheet1!$A$13:$D$744,4,FALSE)</f>
        <v>35</v>
      </c>
      <c r="Y1091" s="242" t="str">
        <f>+VLOOKUP(X1091,bd_lista!$A$3:$C$590,3,FALSE)</f>
        <v>Ministerio de Economía y Finanzas Públicas</v>
      </c>
      <c r="Z1091" s="299"/>
      <c r="AA1091" s="331"/>
    </row>
    <row r="1092" spans="1:27" customFormat="1" ht="15" customHeight="1">
      <c r="A1092" s="32">
        <v>681</v>
      </c>
      <c r="B1092" s="395">
        <f>+A1092</f>
        <v>681</v>
      </c>
      <c r="C1092" s="247" t="str">
        <f>+VLOOKUP(A1092,bd_lista!$A$3:$C$590,3,FALSE)</f>
        <v>Ministerio Público</v>
      </c>
      <c r="D1092" s="393" t="str">
        <f>+C1092</f>
        <v>Ministerio Público</v>
      </c>
      <c r="E1092" s="247" t="s">
        <v>1308</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1">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9"/>
        <v>0</v>
      </c>
      <c r="S1092" s="266"/>
      <c r="T1092" s="243">
        <f ca="1">+T1093</f>
        <v>2323791.9</v>
      </c>
      <c r="U1092" s="242">
        <f t="shared" si="40"/>
        <v>1</v>
      </c>
      <c r="V1092" s="343" t="str">
        <f>+VLOOKUP(A1092,bd_lista!$A$3:$E$590,5,FALSE)</f>
        <v>Instituciones Descentralizadas</v>
      </c>
      <c r="W1092" s="390" t="str">
        <f>+V1092</f>
        <v>Instituciones Descentralizadas</v>
      </c>
      <c r="X1092" s="242">
        <f>+VLOOKUP(A1092,[3]Sheet1!$A$13:$D$744,4,FALSE)</f>
        <v>0</v>
      </c>
      <c r="Y1092" s="242" t="e">
        <f>+VLOOKUP(X1092,bd_lista!$A$3:$C$590,3,FALSE)</f>
        <v>#N/A</v>
      </c>
      <c r="Z1092" s="301">
        <f>+X1092</f>
        <v>0</v>
      </c>
      <c r="AA1092" s="329" t="e">
        <f>+Y1092</f>
        <v>#N/A</v>
      </c>
    </row>
    <row r="1093" spans="1:27" customFormat="1" ht="15" customHeight="1">
      <c r="A1093" s="32">
        <v>681</v>
      </c>
      <c r="B1093" s="396"/>
      <c r="C1093" s="247" t="str">
        <f>+VLOOKUP(A1093,bd_lista!$A$3:$C$590,3,FALSE)</f>
        <v>Ministerio Público</v>
      </c>
      <c r="D1093" s="394"/>
      <c r="E1093" s="343" t="s">
        <v>1309</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2306946.35</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1200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15645.55</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9"/>
        <v>2323791.9</v>
      </c>
      <c r="S1093" s="265">
        <f ca="1">+R1092+R1093</f>
        <v>2323791.9</v>
      </c>
      <c r="T1093" s="245">
        <f ca="1">+S1093</f>
        <v>2323791.9</v>
      </c>
      <c r="U1093" s="244">
        <f t="shared" si="40"/>
        <v>2</v>
      </c>
      <c r="V1093" s="343" t="str">
        <f>+VLOOKUP(A1093,bd_lista!$A$3:$E$590,5,FALSE)</f>
        <v>Instituciones Descentralizadas</v>
      </c>
      <c r="W1093" s="391"/>
      <c r="X1093" s="242">
        <f>+VLOOKUP(A1093,[3]Sheet1!$A$13:$D$744,4,FALSE)</f>
        <v>0</v>
      </c>
      <c r="Y1093" s="242" t="e">
        <f>+VLOOKUP(X1093,bd_lista!$A$3:$C$590,3,FALSE)</f>
        <v>#N/A</v>
      </c>
      <c r="Z1093" s="299"/>
      <c r="AA1093" s="331"/>
    </row>
    <row r="1094" spans="1:27" customFormat="1" ht="15" hidden="1" customHeight="1">
      <c r="A1094" s="32">
        <v>683</v>
      </c>
      <c r="B1094" s="395">
        <f>+A1094</f>
        <v>683</v>
      </c>
      <c r="C1094" s="247" t="str">
        <f>+VLOOKUP(A1094,bd_lista!$A$3:$C$590,3,FALSE)</f>
        <v>Procuraduria General del Estado</v>
      </c>
      <c r="D1094" s="393" t="str">
        <f>+C1094</f>
        <v>Procuraduria General del Estado</v>
      </c>
      <c r="E1094" s="247" t="s">
        <v>1308</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ca="1" si="39"/>
        <v>0</v>
      </c>
      <c r="S1094" s="266"/>
      <c r="T1094" s="243">
        <f ca="1">+T1095</f>
        <v>0</v>
      </c>
      <c r="U1094" s="242">
        <f t="shared" si="40"/>
        <v>1</v>
      </c>
      <c r="V1094" s="343" t="str">
        <f>+VLOOKUP(A1094,bd_lista!$A$3:$E$590,5,FALSE)</f>
        <v>Instituciones Descentralizadas</v>
      </c>
      <c r="W1094" s="390" t="str">
        <f>+V1094</f>
        <v>Instituciones Descentralizadas</v>
      </c>
      <c r="X1094" s="242">
        <v>99</v>
      </c>
      <c r="Y1094" s="242" t="s">
        <v>1375</v>
      </c>
      <c r="Z1094" s="301">
        <f>+X1094</f>
        <v>99</v>
      </c>
      <c r="AA1094" s="329" t="str">
        <f>+Y1094</f>
        <v>Tesoro General de la Nación</v>
      </c>
    </row>
    <row r="1095" spans="1:27" customFormat="1" ht="15" hidden="1" customHeight="1">
      <c r="A1095" s="32">
        <v>683</v>
      </c>
      <c r="B1095" s="396"/>
      <c r="C1095" s="247" t="str">
        <f>+VLOOKUP(A1095,bd_lista!$A$3:$C$590,3,FALSE)</f>
        <v>Procuraduria General del Estado</v>
      </c>
      <c r="D1095" s="394"/>
      <c r="E1095" s="343" t="s">
        <v>1309</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9"/>
        <v>0</v>
      </c>
      <c r="S1095" s="265">
        <f ca="1">+R1094+R1095</f>
        <v>0</v>
      </c>
      <c r="T1095" s="245">
        <f ca="1">+S1095</f>
        <v>0</v>
      </c>
      <c r="U1095" s="244">
        <f t="shared" si="40"/>
        <v>2</v>
      </c>
      <c r="V1095" s="343" t="str">
        <f>+VLOOKUP(A1095,bd_lista!$A$3:$E$590,5,FALSE)</f>
        <v>Instituciones Descentralizadas</v>
      </c>
      <c r="W1095" s="391"/>
      <c r="X1095" s="242">
        <v>99</v>
      </c>
      <c r="Y1095" s="242" t="s">
        <v>1375</v>
      </c>
      <c r="Z1095" s="299"/>
      <c r="AA1095" s="331"/>
    </row>
    <row r="1096" spans="1:27" customFormat="1" ht="15" customHeight="1">
      <c r="A1096" s="32">
        <v>862</v>
      </c>
      <c r="B1096" s="395">
        <f>+A1096</f>
        <v>862</v>
      </c>
      <c r="C1096" s="247" t="str">
        <f>+VLOOKUP(A1096,bd_lista!$A$3:$C$590,3,FALSE)</f>
        <v>Fondo Nacional de Desarrollo Regional</v>
      </c>
      <c r="D1096" s="393" t="str">
        <f>+C1096</f>
        <v>Fondo Nacional de Desarrollo Regional</v>
      </c>
      <c r="E1096" s="242" t="s">
        <v>1308</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517357.41</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16937.98</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9"/>
        <v>534295.39</v>
      </c>
      <c r="S1096" s="266"/>
      <c r="T1096" s="243">
        <f ca="1">+T1097</f>
        <v>539623.73</v>
      </c>
      <c r="U1096" s="242">
        <f t="shared" si="40"/>
        <v>1</v>
      </c>
      <c r="V1096" s="343" t="str">
        <f>+VLOOKUP(A1096,bd_lista!$A$3:$E$590,5,FALSE)</f>
        <v>Instituciones Financieras no Bancarias</v>
      </c>
      <c r="W1096" s="390" t="str">
        <f>+V1096</f>
        <v>Instituciones Financieras no Bancarias</v>
      </c>
      <c r="X1096" s="242">
        <v>99</v>
      </c>
      <c r="Y1096" s="242" t="s">
        <v>1375</v>
      </c>
      <c r="Z1096" s="301">
        <f>+X1096</f>
        <v>99</v>
      </c>
      <c r="AA1096" s="329" t="str">
        <f>+Y1096</f>
        <v>Tesoro General de la Nación</v>
      </c>
    </row>
    <row r="1097" spans="1:27" customFormat="1" ht="15" customHeight="1">
      <c r="A1097" s="32">
        <v>862</v>
      </c>
      <c r="B1097" s="396"/>
      <c r="C1097" s="247" t="str">
        <f>+VLOOKUP(A1097,bd_lista!$A$3:$C$590,3,FALSE)</f>
        <v>Fondo Nacional de Desarrollo Regional</v>
      </c>
      <c r="D1097" s="394"/>
      <c r="E1097" s="244" t="s">
        <v>1309</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5328.34</v>
      </c>
      <c r="R1097" s="245">
        <f t="shared" ca="1" si="39"/>
        <v>5328.34</v>
      </c>
      <c r="S1097" s="245">
        <f ca="1">+R1096+R1097</f>
        <v>539623.73</v>
      </c>
      <c r="T1097" s="245">
        <f ca="1">+S1097</f>
        <v>539623.73</v>
      </c>
      <c r="U1097" s="244">
        <f t="shared" si="40"/>
        <v>2</v>
      </c>
      <c r="V1097" s="343" t="str">
        <f>+VLOOKUP(A1097,bd_lista!$A$3:$E$590,5,FALSE)</f>
        <v>Instituciones Financieras no Bancarias</v>
      </c>
      <c r="W1097" s="391"/>
      <c r="X1097" s="242">
        <v>99</v>
      </c>
      <c r="Y1097" s="242" t="s">
        <v>1375</v>
      </c>
      <c r="Z1097" s="299"/>
      <c r="AA1097" s="331"/>
    </row>
    <row r="1098" spans="1:27" customFormat="1" ht="15" customHeight="1">
      <c r="A1098" s="32">
        <v>598</v>
      </c>
      <c r="B1098" s="395">
        <f>+A1098</f>
        <v>598</v>
      </c>
      <c r="C1098" s="247" t="str">
        <f>+VLOOKUP(A1098,bd_lista!$A$3:$C$590,3,FALSE)</f>
        <v>Empresa Pública "Editorial del Estado Plurinacional de Bolivia"</v>
      </c>
      <c r="D1098" s="393" t="str">
        <f>+C1098</f>
        <v>Empresa Pública "Editorial del Estado Plurinacional de Bolivia"</v>
      </c>
      <c r="E1098" s="247" t="s">
        <v>1308</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9"/>
        <v>0</v>
      </c>
      <c r="S1098" s="266"/>
      <c r="T1098" s="243">
        <f ca="1">+T1099</f>
        <v>21.5</v>
      </c>
      <c r="U1098" s="242">
        <f t="shared" si="40"/>
        <v>1</v>
      </c>
      <c r="V1098" s="343" t="str">
        <f>+VLOOKUP(A1098,bd_lista!$A$3:$E$590,5,FALSE)</f>
        <v>Empresas Nacionales</v>
      </c>
      <c r="W1098" s="390" t="str">
        <f>+V1098</f>
        <v>Empresas Nacionales</v>
      </c>
      <c r="X1098" s="242">
        <f>+VLOOKUP(A1098,[3]Sheet1!$A$13:$D$744,4,FALSE)</f>
        <v>87</v>
      </c>
      <c r="Y1098" s="242" t="e">
        <f>+VLOOKUP(X1098,bd_lista!$A$3:$C$590,3,FALSE)</f>
        <v>#N/A</v>
      </c>
      <c r="Z1098" s="301">
        <f>+X1098</f>
        <v>87</v>
      </c>
      <c r="AA1098" s="329" t="e">
        <f>+Y1098</f>
        <v>#N/A</v>
      </c>
    </row>
    <row r="1099" spans="1:27" customFormat="1" ht="15" customHeight="1">
      <c r="A1099" s="32">
        <v>598</v>
      </c>
      <c r="B1099" s="396"/>
      <c r="C1099" s="247" t="str">
        <f>+VLOOKUP(A1099,bd_lista!$A$3:$C$590,3,FALSE)</f>
        <v>Empresa Pública "Editorial del Estado Plurinacional de Bolivia"</v>
      </c>
      <c r="D1099" s="394"/>
      <c r="E1099" s="343" t="s">
        <v>1309</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21.5</v>
      </c>
      <c r="R1099" s="245">
        <f t="shared" ca="1" si="39"/>
        <v>21.5</v>
      </c>
      <c r="S1099" s="265">
        <f ca="1">+R1098+R1099</f>
        <v>21.5</v>
      </c>
      <c r="T1099" s="245">
        <f ca="1">+S1099</f>
        <v>21.5</v>
      </c>
      <c r="U1099" s="244">
        <f t="shared" si="40"/>
        <v>2</v>
      </c>
      <c r="V1099" s="343" t="str">
        <f>+VLOOKUP(A1099,bd_lista!$A$3:$E$590,5,FALSE)</f>
        <v>Empresas Nacionales</v>
      </c>
      <c r="W1099" s="391"/>
      <c r="X1099" s="242">
        <f>+VLOOKUP(A1099,[3]Sheet1!$A$13:$D$744,4,FALSE)</f>
        <v>87</v>
      </c>
      <c r="Y1099" s="242" t="e">
        <f>+VLOOKUP(X1099,bd_lista!$A$3:$C$590,3,FALSE)</f>
        <v>#N/A</v>
      </c>
      <c r="Z1099" s="299"/>
      <c r="AA1099" s="331"/>
    </row>
    <row r="1100" spans="1:27" customFormat="1" ht="15" customHeight="1">
      <c r="A1100" s="32">
        <v>865</v>
      </c>
      <c r="B1100" s="395">
        <f>+A1100</f>
        <v>865</v>
      </c>
      <c r="C1100" s="247" t="str">
        <f>+VLOOKUP(A1100,bd_lista!$A$3:$C$590,3,FALSE)</f>
        <v>Fondo de Desarrollo del Sist.Fin. y Apoyo al Sec.Productivo</v>
      </c>
      <c r="D1100" s="393" t="str">
        <f>+C1100</f>
        <v>Fondo de Desarrollo del Sist.Fin. y Apoyo al Sec.Productivo</v>
      </c>
      <c r="E1100" s="242" t="s">
        <v>1308</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9"/>
        <v>0</v>
      </c>
      <c r="S1100" s="372">
        <f ca="1">+R1100+R1101</f>
        <v>5457133.7699999996</v>
      </c>
      <c r="T1100" s="243">
        <f ca="1">+T1101</f>
        <v>5457133.7699999996</v>
      </c>
      <c r="U1100" s="242">
        <f t="shared" si="40"/>
        <v>1</v>
      </c>
      <c r="V1100" s="343" t="str">
        <f>+VLOOKUP(A1100,bd_lista!$A$3:$E$590,5,FALSE)</f>
        <v>Instituciones Financieras no Bancarias</v>
      </c>
      <c r="W1100" s="390" t="str">
        <f>+V1100</f>
        <v>Instituciones Financieras no Bancarias</v>
      </c>
      <c r="X1100" s="242">
        <v>0</v>
      </c>
      <c r="Y1100" s="242" t="e">
        <f>+VLOOKUP(X1100,bd_lista!$A$3:$C$590,3,FALSE)</f>
        <v>#N/A</v>
      </c>
      <c r="Z1100" s="301">
        <f>+X1100</f>
        <v>0</v>
      </c>
      <c r="AA1100" s="302" t="e">
        <f>+Y1100</f>
        <v>#N/A</v>
      </c>
    </row>
    <row r="1101" spans="1:27" customFormat="1" ht="15" customHeight="1">
      <c r="A1101" s="32">
        <v>865</v>
      </c>
      <c r="B1101" s="396"/>
      <c r="C1101" s="247" t="str">
        <f>+VLOOKUP(A1101,bd_lista!$A$3:$C$590,3,FALSE)</f>
        <v>Fondo de Desarrollo del Sist.Fin. y Apoyo al Sec.Productivo</v>
      </c>
      <c r="D1101" s="394"/>
      <c r="E1101" s="244" t="s">
        <v>1309</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40.67</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524</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999999.97</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4456569.13</v>
      </c>
      <c r="R1101" s="245">
        <f t="shared" ca="1" si="39"/>
        <v>5457133.7699999996</v>
      </c>
      <c r="S1101" s="374"/>
      <c r="T1101" s="245">
        <f ca="1">+S1100</f>
        <v>5457133.7699999996</v>
      </c>
      <c r="U1101" s="244">
        <f t="shared" si="40"/>
        <v>2</v>
      </c>
      <c r="V1101" s="343" t="str">
        <f>+VLOOKUP(A1101,bd_lista!$A$3:$E$590,5,FALSE)</f>
        <v>Instituciones Financieras no Bancarias</v>
      </c>
      <c r="W1101" s="391"/>
      <c r="X1101" s="242">
        <v>0</v>
      </c>
      <c r="Y1101" s="242" t="e">
        <f>+VLOOKUP(X1101,bd_lista!$A$3:$C$590,3,FALSE)</f>
        <v>#N/A</v>
      </c>
      <c r="Z1101" s="299"/>
      <c r="AA1101" s="300"/>
    </row>
    <row r="1102" spans="1:27" customFormat="1" ht="15" hidden="1" customHeight="1">
      <c r="A1102" s="32">
        <v>902</v>
      </c>
      <c r="B1102" s="395">
        <f>+A1102</f>
        <v>902</v>
      </c>
      <c r="C1102" s="247" t="str">
        <f>+VLOOKUP(A1102,bd_lista!$A$3:$C$590,3,FALSE)</f>
        <v>Gobierno Autónomo Departamental de La Paz</v>
      </c>
      <c r="D1102" s="393" t="str">
        <f>+C1102</f>
        <v>Gobierno Autónomo Departamental de La Paz</v>
      </c>
      <c r="E1102" s="242" t="s">
        <v>1308</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9"/>
        <v>0</v>
      </c>
      <c r="S1102" s="250"/>
      <c r="T1102" s="243">
        <f ca="1">+T1103</f>
        <v>5836.79</v>
      </c>
      <c r="U1102" s="242">
        <f t="shared" si="40"/>
        <v>1</v>
      </c>
      <c r="V1102" s="343" t="str">
        <f>+VLOOKUP(A1102,bd_lista!$A$3:$E$590,5,FALSE)</f>
        <v>Gobiernos Autónomos Departamentales</v>
      </c>
      <c r="W1102" s="390" t="str">
        <f>+V1102</f>
        <v>Gobiernos Autónomos Departamentales</v>
      </c>
      <c r="X1102" s="242">
        <f>+VLOOKUP(A1102,[3]Sheet1!$A$13:$D$744,4,FALSE)</f>
        <v>0</v>
      </c>
      <c r="Y1102" s="242" t="e">
        <f>+VLOOKUP(X1102,bd_lista!$A$3:$C$590,3,FALSE)</f>
        <v>#N/A</v>
      </c>
      <c r="Z1102" s="301">
        <f>+X1102</f>
        <v>0</v>
      </c>
      <c r="AA1102" s="302" t="e">
        <f>+Y1102</f>
        <v>#N/A</v>
      </c>
    </row>
    <row r="1103" spans="1:27" customFormat="1" ht="15" hidden="1" customHeight="1">
      <c r="A1103" s="32">
        <v>902</v>
      </c>
      <c r="B1103" s="396"/>
      <c r="C1103" s="247" t="str">
        <f>+VLOOKUP(A1103,bd_lista!$A$3:$C$590,3,FALSE)</f>
        <v>Gobierno Autónomo Departamental de La Paz</v>
      </c>
      <c r="D1103" s="394"/>
      <c r="E1103" s="244" t="s">
        <v>1309</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3205.35</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2631.44</v>
      </c>
      <c r="R1103" s="245">
        <f t="shared" ca="1" si="39"/>
        <v>5836.79</v>
      </c>
      <c r="S1103" s="262">
        <f ca="1">+R1102+R1103</f>
        <v>5836.79</v>
      </c>
      <c r="T1103" s="245">
        <f ca="1">+S1103</f>
        <v>5836.79</v>
      </c>
      <c r="U1103" s="244">
        <f t="shared" si="40"/>
        <v>2</v>
      </c>
      <c r="V1103" s="343" t="str">
        <f>+VLOOKUP(A1103,bd_lista!$A$3:$E$590,5,FALSE)</f>
        <v>Gobiernos Autónomos Departamentales</v>
      </c>
      <c r="W1103" s="391"/>
      <c r="X1103" s="242">
        <f>+VLOOKUP(A1103,[3]Sheet1!$A$13:$D$744,4,FALSE)</f>
        <v>0</v>
      </c>
      <c r="Y1103" s="242" t="e">
        <f>+VLOOKUP(X1103,bd_lista!$A$3:$C$590,3,FALSE)</f>
        <v>#N/A</v>
      </c>
      <c r="Z1103" s="299"/>
      <c r="AA1103" s="300"/>
    </row>
    <row r="1104" spans="1:27" customFormat="1" ht="15" hidden="1" customHeight="1">
      <c r="A1104" s="32">
        <v>903</v>
      </c>
      <c r="B1104" s="395">
        <f>+A1104</f>
        <v>903</v>
      </c>
      <c r="C1104" s="247" t="str">
        <f>+VLOOKUP(A1104,bd_lista!$A$3:$C$590,3,FALSE)</f>
        <v>Gobierno Autónomo Departamental de Cochabamba</v>
      </c>
      <c r="D1104" s="393" t="str">
        <f>+C1104</f>
        <v>Gobierno Autónomo Departamental de Cochabamba</v>
      </c>
      <c r="E1104" s="242" t="s">
        <v>1308</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9"/>
        <v>0</v>
      </c>
      <c r="S1104" s="250"/>
      <c r="T1104" s="243">
        <f ca="1">+T1105</f>
        <v>1018049.96</v>
      </c>
      <c r="U1104" s="242">
        <f t="shared" si="40"/>
        <v>1</v>
      </c>
      <c r="V1104" s="343" t="str">
        <f>+VLOOKUP(A1104,bd_lista!$A$3:$E$590,5,FALSE)</f>
        <v>Gobiernos Autónomos Departamentales</v>
      </c>
      <c r="W1104" s="390" t="str">
        <f>+V1104</f>
        <v>Gobiernos Autónomos Departamentales</v>
      </c>
      <c r="X1104" s="242">
        <f>+VLOOKUP(A1104,[3]Sheet1!$A$13:$D$744,4,FALSE)</f>
        <v>0</v>
      </c>
      <c r="Y1104" s="242" t="e">
        <f>+VLOOKUP(X1104,bd_lista!$A$3:$C$590,3,FALSE)</f>
        <v>#N/A</v>
      </c>
      <c r="Z1104" s="301">
        <f>+X1104</f>
        <v>0</v>
      </c>
      <c r="AA1104" s="302" t="e">
        <f>+Y1104</f>
        <v>#N/A</v>
      </c>
    </row>
    <row r="1105" spans="1:27" customFormat="1" ht="15" hidden="1" customHeight="1">
      <c r="A1105" s="32">
        <v>903</v>
      </c>
      <c r="B1105" s="396"/>
      <c r="C1105" s="247" t="str">
        <f>+VLOOKUP(A1105,bd_lista!$A$3:$C$590,3,FALSE)</f>
        <v>Gobierno Autónomo Departamental de Cochabamba</v>
      </c>
      <c r="D1105" s="394"/>
      <c r="E1105" s="244" t="s">
        <v>1309</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4349.6400000000003</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314636.88</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497099.97</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23767.480000000003</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158774.75</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19421.240000000002</v>
      </c>
      <c r="R1105" s="245">
        <f t="shared" ca="1" si="39"/>
        <v>1018049.96</v>
      </c>
      <c r="S1105" s="262">
        <f ca="1">+R1104+R1105</f>
        <v>1018049.96</v>
      </c>
      <c r="T1105" s="245">
        <f ca="1">+S1105</f>
        <v>1018049.96</v>
      </c>
      <c r="U1105" s="244">
        <f t="shared" si="40"/>
        <v>2</v>
      </c>
      <c r="V1105" s="343" t="str">
        <f>+VLOOKUP(A1105,bd_lista!$A$3:$E$590,5,FALSE)</f>
        <v>Gobiernos Autónomos Departamentales</v>
      </c>
      <c r="W1105" s="391"/>
      <c r="X1105" s="242">
        <f>+VLOOKUP(A1105,[3]Sheet1!$A$13:$D$744,4,FALSE)</f>
        <v>0</v>
      </c>
      <c r="Y1105" s="242" t="e">
        <f>+VLOOKUP(X1105,bd_lista!$A$3:$C$590,3,FALSE)</f>
        <v>#N/A</v>
      </c>
      <c r="Z1105" s="299"/>
      <c r="AA1105" s="300"/>
    </row>
    <row r="1106" spans="1:27" customFormat="1" ht="15" customHeight="1">
      <c r="A1106" s="32">
        <v>661</v>
      </c>
      <c r="B1106" s="395">
        <f>+A1106</f>
        <v>661</v>
      </c>
      <c r="C1106" s="247" t="str">
        <f>+VLOOKUP(A1106,bd_lista!$A$3:$C$590,3,FALSE)</f>
        <v>Tribunal Constitucional Plurinacional</v>
      </c>
      <c r="D1106" s="393" t="str">
        <f>+C1106</f>
        <v>Tribunal Constitucional Plurinacional</v>
      </c>
      <c r="E1106" s="247" t="s">
        <v>1308</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24059.64</v>
      </c>
      <c r="R1106" s="243">
        <f t="shared" ca="1" si="39"/>
        <v>24059.64</v>
      </c>
      <c r="S1106" s="266"/>
      <c r="T1106" s="243">
        <f ca="1">+T1107</f>
        <v>24059.64</v>
      </c>
      <c r="U1106" s="242">
        <f t="shared" si="40"/>
        <v>1</v>
      </c>
      <c r="V1106" s="343" t="str">
        <f>+VLOOKUP(A1106,bd_lista!$A$3:$E$590,5,FALSE)</f>
        <v>Instituciones Descentralizadas</v>
      </c>
      <c r="W1106" s="390" t="str">
        <f>+V1106</f>
        <v>Instituciones Descentralizadas</v>
      </c>
      <c r="X1106" s="242">
        <f>+VLOOKUP(A1106,[3]Sheet1!$A$13:$D$744,4,FALSE)</f>
        <v>0</v>
      </c>
      <c r="Y1106" s="242" t="e">
        <f>+VLOOKUP(X1106,bd_lista!$A$3:$C$590,3,FALSE)</f>
        <v>#N/A</v>
      </c>
      <c r="Z1106" s="301">
        <f>+X1106</f>
        <v>0</v>
      </c>
      <c r="AA1106" s="329" t="e">
        <f>+Y1106</f>
        <v>#N/A</v>
      </c>
    </row>
    <row r="1107" spans="1:27" customFormat="1" ht="15" customHeight="1">
      <c r="A1107" s="32">
        <v>661</v>
      </c>
      <c r="B1107" s="396"/>
      <c r="C1107" s="247" t="str">
        <f>+VLOOKUP(A1107,bd_lista!$A$3:$C$590,3,FALSE)</f>
        <v>Tribunal Constitucional Plurinacional</v>
      </c>
      <c r="D1107" s="394"/>
      <c r="E1107" s="343" t="s">
        <v>1309</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9"/>
        <v>0</v>
      </c>
      <c r="S1107" s="265">
        <f ca="1">+R1106+R1107</f>
        <v>24059.64</v>
      </c>
      <c r="T1107" s="245">
        <f ca="1">+S1107</f>
        <v>24059.64</v>
      </c>
      <c r="U1107" s="244">
        <f t="shared" si="40"/>
        <v>2</v>
      </c>
      <c r="V1107" s="343" t="str">
        <f>+VLOOKUP(A1107,bd_lista!$A$3:$E$590,5,FALSE)</f>
        <v>Instituciones Descentralizadas</v>
      </c>
      <c r="W1107" s="391"/>
      <c r="X1107" s="242">
        <f>+VLOOKUP(A1107,[3]Sheet1!$A$13:$D$744,4,FALSE)</f>
        <v>0</v>
      </c>
      <c r="Y1107" s="242" t="e">
        <f>+VLOOKUP(X1107,bd_lista!$A$3:$C$590,3,FALSE)</f>
        <v>#N/A</v>
      </c>
      <c r="Z1107" s="299"/>
      <c r="AA1107" s="331"/>
    </row>
    <row r="1108" spans="1:27" customFormat="1" ht="15" hidden="1" customHeight="1">
      <c r="A1108" s="32">
        <v>905</v>
      </c>
      <c r="B1108" s="395">
        <f>+A1108</f>
        <v>905</v>
      </c>
      <c r="C1108" s="247" t="str">
        <f>+VLOOKUP(A1108,bd_lista!$A$3:$C$590,3,FALSE)</f>
        <v>Gobierno Autónomo Departamental de Potosí</v>
      </c>
      <c r="D1108" s="393" t="str">
        <f>+C1108</f>
        <v>Gobierno Autónomo Departamental de Potosí</v>
      </c>
      <c r="E1108" s="242" t="s">
        <v>1308</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9"/>
        <v>0</v>
      </c>
      <c r="S1108" s="250"/>
      <c r="T1108" s="271">
        <f ca="1">+T1109</f>
        <v>215298.26000000004</v>
      </c>
      <c r="U1108" s="278">
        <f t="shared" si="40"/>
        <v>1</v>
      </c>
      <c r="V1108" s="343" t="str">
        <f>+VLOOKUP(A1108,bd_lista!$A$3:$E$590,5,FALSE)</f>
        <v>Gobiernos Autónomos Departamentales</v>
      </c>
      <c r="W1108" s="390" t="str">
        <f>+V1108</f>
        <v>Gobiernos Autónomos Departamentales</v>
      </c>
      <c r="X1108" s="242">
        <f>+VLOOKUP(A1108,[3]Sheet1!$A$13:$D$744,4,FALSE)</f>
        <v>0</v>
      </c>
      <c r="Y1108" s="242" t="e">
        <f>+VLOOKUP(X1108,bd_lista!$A$3:$C$590,3,FALSE)</f>
        <v>#N/A</v>
      </c>
      <c r="Z1108" s="301">
        <f>+X1108</f>
        <v>0</v>
      </c>
      <c r="AA1108" s="302" t="e">
        <f>+Y1108</f>
        <v>#N/A</v>
      </c>
    </row>
    <row r="1109" spans="1:27" customFormat="1" ht="15" hidden="1" customHeight="1">
      <c r="A1109" s="32">
        <v>905</v>
      </c>
      <c r="B1109" s="396"/>
      <c r="C1109" s="247" t="str">
        <f>+VLOOKUP(A1109,bd_lista!$A$3:$C$590,3,FALSE)</f>
        <v>Gobierno Autónomo Departamental de Potosí</v>
      </c>
      <c r="D1109" s="394"/>
      <c r="E1109" s="244" t="s">
        <v>1309</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4068.6</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8193.75</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203035.91000000003</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9"/>
        <v>215298.26000000004</v>
      </c>
      <c r="S1109" s="262">
        <f ca="1">+R1108+R1109</f>
        <v>215298.26000000004</v>
      </c>
      <c r="T1109" s="245">
        <f ca="1">+S1109</f>
        <v>215298.26000000004</v>
      </c>
      <c r="U1109" s="244">
        <f t="shared" si="40"/>
        <v>2</v>
      </c>
      <c r="V1109" s="343" t="str">
        <f>+VLOOKUP(A1109,bd_lista!$A$3:$E$590,5,FALSE)</f>
        <v>Gobiernos Autónomos Departamentales</v>
      </c>
      <c r="W1109" s="391"/>
      <c r="X1109" s="242">
        <f>+VLOOKUP(A1109,[3]Sheet1!$A$13:$D$744,4,FALSE)</f>
        <v>0</v>
      </c>
      <c r="Y1109" s="242" t="e">
        <f>+VLOOKUP(X1109,bd_lista!$A$3:$C$590,3,FALSE)</f>
        <v>#N/A</v>
      </c>
      <c r="Z1109" s="299"/>
      <c r="AA1109" s="300"/>
    </row>
    <row r="1110" spans="1:27" customFormat="1" ht="15" customHeight="1">
      <c r="A1110" s="32">
        <v>680</v>
      </c>
      <c r="B1110" s="395">
        <f>+A1110</f>
        <v>680</v>
      </c>
      <c r="C1110" s="247" t="str">
        <f>+VLOOKUP(A1110,bd_lista!$A$3:$C$590,3,FALSE)</f>
        <v>Contraloria General del Estado</v>
      </c>
      <c r="D1110" s="393" t="str">
        <f>+C1110</f>
        <v>Contraloria General del Estado</v>
      </c>
      <c r="E1110" s="247" t="s">
        <v>1308</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9"/>
        <v>0</v>
      </c>
      <c r="S1110" s="266"/>
      <c r="T1110" s="243">
        <f ca="1">+T1111</f>
        <v>45467.47</v>
      </c>
      <c r="U1110" s="242">
        <f t="shared" si="40"/>
        <v>1</v>
      </c>
      <c r="V1110" s="343" t="str">
        <f>+VLOOKUP(A1110,bd_lista!$A$3:$E$590,5,FALSE)</f>
        <v>Instituciones Descentralizadas</v>
      </c>
      <c r="W1110" s="390" t="str">
        <f>+V1110</f>
        <v>Instituciones Descentralizadas</v>
      </c>
      <c r="X1110" s="242">
        <f>+VLOOKUP(A1110,[3]Sheet1!$A$13:$D$744,4,FALSE)</f>
        <v>0</v>
      </c>
      <c r="Y1110" s="242" t="e">
        <f>+VLOOKUP(X1110,bd_lista!$A$3:$C$590,3,FALSE)</f>
        <v>#N/A</v>
      </c>
      <c r="Z1110" s="301">
        <f>+X1110</f>
        <v>0</v>
      </c>
      <c r="AA1110" s="329" t="e">
        <f>+Y1110</f>
        <v>#N/A</v>
      </c>
    </row>
    <row r="1111" spans="1:27" customFormat="1" ht="15" customHeight="1">
      <c r="A1111" s="32">
        <v>680</v>
      </c>
      <c r="B1111" s="396"/>
      <c r="C1111" s="247" t="str">
        <f>+VLOOKUP(A1111,bd_lista!$A$3:$C$590,3,FALSE)</f>
        <v>Contraloria General del Estado</v>
      </c>
      <c r="D1111" s="394"/>
      <c r="E1111" s="343" t="s">
        <v>1309</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45467.47</v>
      </c>
      <c r="R1111" s="245">
        <f t="shared" ca="1" si="39"/>
        <v>45467.47</v>
      </c>
      <c r="S1111" s="265">
        <f ca="1">+R1110+R1111</f>
        <v>45467.47</v>
      </c>
      <c r="T1111" s="245">
        <f ca="1">+S1111</f>
        <v>45467.47</v>
      </c>
      <c r="U1111" s="244">
        <f t="shared" si="40"/>
        <v>2</v>
      </c>
      <c r="V1111" s="343" t="str">
        <f>+VLOOKUP(A1111,bd_lista!$A$3:$E$590,5,FALSE)</f>
        <v>Instituciones Descentralizadas</v>
      </c>
      <c r="W1111" s="391"/>
      <c r="X1111" s="242">
        <f>+VLOOKUP(A1111,[3]Sheet1!$A$13:$D$744,4,FALSE)</f>
        <v>0</v>
      </c>
      <c r="Y1111" s="242" t="e">
        <f>+VLOOKUP(X1111,bd_lista!$A$3:$C$590,3,FALSE)</f>
        <v>#N/A</v>
      </c>
      <c r="Z1111" s="299"/>
      <c r="AA1111" s="331"/>
    </row>
    <row r="1112" spans="1:27" customFormat="1" ht="15" hidden="1" customHeight="1">
      <c r="A1112" s="32">
        <v>907</v>
      </c>
      <c r="B1112" s="395">
        <f>+A1112</f>
        <v>907</v>
      </c>
      <c r="C1112" s="247" t="str">
        <f>+VLOOKUP(A1112,bd_lista!$A$3:$C$590,3,FALSE)</f>
        <v>Gobierno Autónomo Departamental de Santa Cruz</v>
      </c>
      <c r="D1112" s="393" t="str">
        <f>+C1112</f>
        <v>Gobierno Autónomo Departamental de Santa Cruz</v>
      </c>
      <c r="E1112" s="242" t="s">
        <v>1308</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9"/>
        <v>0</v>
      </c>
      <c r="S1112" s="250"/>
      <c r="T1112" s="243">
        <f ca="1">+T1113</f>
        <v>117077.89</v>
      </c>
      <c r="U1112" s="242">
        <f t="shared" si="40"/>
        <v>1</v>
      </c>
      <c r="V1112" s="343" t="str">
        <f>+VLOOKUP(A1112,bd_lista!$A$3:$E$590,5,FALSE)</f>
        <v>Gobiernos Autónomos Departamentales</v>
      </c>
      <c r="W1112" s="390" t="str">
        <f>+V1112</f>
        <v>Gobiernos Autónomos Departamentales</v>
      </c>
      <c r="X1112" s="242">
        <f>+VLOOKUP(A1112,[3]Sheet1!$A$13:$D$744,4,FALSE)</f>
        <v>0</v>
      </c>
      <c r="Y1112" s="242" t="e">
        <f>+VLOOKUP(X1112,bd_lista!$A$3:$C$590,3,FALSE)</f>
        <v>#N/A</v>
      </c>
      <c r="Z1112" s="301">
        <f>+X1112</f>
        <v>0</v>
      </c>
      <c r="AA1112" s="302" t="e">
        <f>+Y1112</f>
        <v>#N/A</v>
      </c>
    </row>
    <row r="1113" spans="1:27" customFormat="1" ht="15" hidden="1" customHeight="1">
      <c r="A1113" s="32">
        <v>907</v>
      </c>
      <c r="B1113" s="396"/>
      <c r="C1113" s="247" t="str">
        <f>+VLOOKUP(A1113,bd_lista!$A$3:$C$590,3,FALSE)</f>
        <v>Gobierno Autónomo Departamental de Santa Cruz</v>
      </c>
      <c r="D1113" s="394"/>
      <c r="E1113" s="244" t="s">
        <v>1309</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117077.89</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9"/>
        <v>117077.89</v>
      </c>
      <c r="S1113" s="262">
        <f ca="1">+R1112+R1113</f>
        <v>117077.89</v>
      </c>
      <c r="T1113" s="245">
        <f ca="1">+S1113</f>
        <v>117077.89</v>
      </c>
      <c r="U1113" s="244">
        <f t="shared" si="40"/>
        <v>2</v>
      </c>
      <c r="V1113" s="343" t="str">
        <f>+VLOOKUP(A1113,bd_lista!$A$3:$E$590,5,FALSE)</f>
        <v>Gobiernos Autónomos Departamentales</v>
      </c>
      <c r="W1113" s="391"/>
      <c r="X1113" s="242">
        <f>+VLOOKUP(A1113,[3]Sheet1!$A$13:$D$744,4,FALSE)</f>
        <v>0</v>
      </c>
      <c r="Y1113" s="242" t="e">
        <f>+VLOOKUP(X1113,bd_lista!$A$3:$C$590,3,FALSE)</f>
        <v>#N/A</v>
      </c>
      <c r="Z1113" s="299"/>
      <c r="AA1113" s="300"/>
    </row>
    <row r="1114" spans="1:27" customFormat="1" ht="15" hidden="1" customHeight="1">
      <c r="A1114" s="32">
        <v>682</v>
      </c>
      <c r="B1114" s="395">
        <f>+A1114</f>
        <v>682</v>
      </c>
      <c r="C1114" s="247" t="str">
        <f>+VLOOKUP(A1114,bd_lista!$A$3:$C$590,3,FALSE)</f>
        <v>Defensoria del Pueblo</v>
      </c>
      <c r="D1114" s="393" t="str">
        <f>+C1114</f>
        <v>Defensoria del Pueblo</v>
      </c>
      <c r="E1114" s="247" t="s">
        <v>1308</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9"/>
        <v>0</v>
      </c>
      <c r="S1114" s="266"/>
      <c r="T1114" s="243">
        <f ca="1">+T1115</f>
        <v>0</v>
      </c>
      <c r="U1114" s="242">
        <f t="shared" si="40"/>
        <v>1</v>
      </c>
      <c r="V1114" s="343" t="str">
        <f>+VLOOKUP(A1114,bd_lista!$A$3:$E$590,5,FALSE)</f>
        <v>Instituciones Descentralizadas</v>
      </c>
      <c r="W1114" s="390" t="str">
        <f>+V1114</f>
        <v>Instituciones Descentralizadas</v>
      </c>
      <c r="X1114" s="242">
        <v>66</v>
      </c>
      <c r="Y1114" s="242" t="str">
        <f>+VLOOKUP(X1114,bd_lista!$A$3:$C$590,3,FALSE)</f>
        <v>Ministerio de Planificación del Desarrollo</v>
      </c>
      <c r="Z1114" s="301">
        <f>+X1114</f>
        <v>66</v>
      </c>
      <c r="AA1114" s="329" t="str">
        <f>+Y1114</f>
        <v>Ministerio de Planificación del Desarrollo</v>
      </c>
    </row>
    <row r="1115" spans="1:27" customFormat="1" ht="15" hidden="1" customHeight="1">
      <c r="A1115" s="32">
        <v>682</v>
      </c>
      <c r="B1115" s="396"/>
      <c r="C1115" s="247" t="str">
        <f>+VLOOKUP(A1115,bd_lista!$A$3:$C$590,3,FALSE)</f>
        <v>Defensoria del Pueblo</v>
      </c>
      <c r="D1115" s="394"/>
      <c r="E1115" s="343" t="s">
        <v>1309</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9"/>
        <v>0</v>
      </c>
      <c r="S1115" s="265">
        <f ca="1">+R1114+R1115</f>
        <v>0</v>
      </c>
      <c r="T1115" s="245">
        <f ca="1">+S1115</f>
        <v>0</v>
      </c>
      <c r="U1115" s="244">
        <f t="shared" si="40"/>
        <v>2</v>
      </c>
      <c r="V1115" s="343" t="str">
        <f>+VLOOKUP(A1115,bd_lista!$A$3:$E$590,5,FALSE)</f>
        <v>Instituciones Descentralizadas</v>
      </c>
      <c r="W1115" s="391"/>
      <c r="X1115" s="242">
        <v>66</v>
      </c>
      <c r="Y1115" s="242" t="str">
        <f>+VLOOKUP(X1115,bd_lista!$A$3:$C$590,3,FALSE)</f>
        <v>Ministerio de Planificación del Desarrollo</v>
      </c>
      <c r="Z1115" s="299"/>
      <c r="AA1115" s="331"/>
    </row>
    <row r="1116" spans="1:27" customFormat="1" ht="15" hidden="1" customHeight="1">
      <c r="A1116" s="32">
        <v>1201</v>
      </c>
      <c r="B1116" s="395">
        <f>+A1116</f>
        <v>1201</v>
      </c>
      <c r="C1116" s="247" t="str">
        <f>+VLOOKUP(A1116,bd_lista!$A$3:$C$590,3,FALSE)</f>
        <v>Gobierno Autónomo Municipal de La Paz</v>
      </c>
      <c r="D1116" s="393" t="str">
        <f>+C1116</f>
        <v>Gobierno Autónomo Municipal de La Paz</v>
      </c>
      <c r="E1116" s="242" t="s">
        <v>1308</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9"/>
        <v>0</v>
      </c>
      <c r="S1116" s="250"/>
      <c r="T1116" s="243">
        <f ca="1">+T1117</f>
        <v>34620.679999999993</v>
      </c>
      <c r="U1116" s="242">
        <f t="shared" si="40"/>
        <v>1</v>
      </c>
      <c r="V1116" s="343" t="str">
        <f>+VLOOKUP(A1116,bd_lista!$A$3:$E$590,5,FALSE)</f>
        <v>Gobiernos Autonomos Municipales</v>
      </c>
      <c r="W1116" s="390" t="str">
        <f>+V1116</f>
        <v>Gobiernos Autonomos Municipales</v>
      </c>
      <c r="X1116" s="242">
        <f>+VLOOKUP(A1116,[3]Sheet1!$A$13:$D$744,4,FALSE)</f>
        <v>0</v>
      </c>
      <c r="Y1116" s="242" t="e">
        <f>+VLOOKUP(X1116,bd_lista!$A$3:$C$590,3,FALSE)</f>
        <v>#N/A</v>
      </c>
      <c r="Z1116" s="301">
        <f>+X1116</f>
        <v>0</v>
      </c>
      <c r="AA1116" s="302" t="e">
        <f>+Y1116</f>
        <v>#N/A</v>
      </c>
    </row>
    <row r="1117" spans="1:27" customFormat="1" ht="15" hidden="1" customHeight="1">
      <c r="A1117" s="32">
        <v>1201</v>
      </c>
      <c r="B1117" s="396"/>
      <c r="C1117" s="247" t="str">
        <f>+VLOOKUP(A1117,bd_lista!$A$3:$C$590,3,FALSE)</f>
        <v>Gobierno Autónomo Municipal de La Paz</v>
      </c>
      <c r="D1117" s="394"/>
      <c r="E1117" s="244" t="s">
        <v>1309</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3503.66</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2538.5899999999997</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10717.449999999999</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13574</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4286.9799999999996</v>
      </c>
      <c r="R1117" s="245">
        <f t="shared" ca="1" si="39"/>
        <v>34620.679999999993</v>
      </c>
      <c r="S1117" s="262">
        <f ca="1">+R1116+R1117</f>
        <v>34620.679999999993</v>
      </c>
      <c r="T1117" s="245">
        <f ca="1">+S1117</f>
        <v>34620.679999999993</v>
      </c>
      <c r="U1117" s="244">
        <f t="shared" si="40"/>
        <v>2</v>
      </c>
      <c r="V1117" s="343" t="str">
        <f>+VLOOKUP(A1117,bd_lista!$A$3:$E$590,5,FALSE)</f>
        <v>Gobiernos Autonomos Municipales</v>
      </c>
      <c r="W1117" s="391"/>
      <c r="X1117" s="242">
        <f>+VLOOKUP(A1117,[3]Sheet1!$A$13:$D$744,4,FALSE)</f>
        <v>0</v>
      </c>
      <c r="Y1117" s="242" t="e">
        <f>+VLOOKUP(X1117,bd_lista!$A$3:$C$590,3,FALSE)</f>
        <v>#N/A</v>
      </c>
      <c r="Z1117" s="299"/>
      <c r="AA1117" s="300"/>
    </row>
    <row r="1118" spans="1:27" customFormat="1" ht="15" hidden="1" customHeight="1">
      <c r="A1118" s="32">
        <v>1339</v>
      </c>
      <c r="B1118" s="395">
        <f>+A1118</f>
        <v>1339</v>
      </c>
      <c r="C1118" s="247" t="str">
        <f>+VLOOKUP(A1118,bd_lista!$A$3:$C$590,3,FALSE)</f>
        <v>Gobierno Autónomo Municipal de Tacopaya</v>
      </c>
      <c r="D1118" s="393" t="str">
        <f>+C1118</f>
        <v>Gobierno Autónomo Municipal de Tacopaya</v>
      </c>
      <c r="E1118" s="242" t="s">
        <v>1308</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ref="R1118:R1137" ca="1" si="41">+SUM(F1118:Q1118)</f>
        <v>0</v>
      </c>
      <c r="S1118" s="250"/>
      <c r="T1118" s="243">
        <f ca="1">+T1119</f>
        <v>6438.66</v>
      </c>
      <c r="U1118" s="242">
        <f t="shared" ref="U1118:U1137" si="42">+IF(E1118="Débitos",1,2)</f>
        <v>1</v>
      </c>
      <c r="V1118" s="343" t="str">
        <f>+VLOOKUP(A1118,bd_lista!$A$3:$E$590,5,FALSE)</f>
        <v>Gobiernos Autonomos Municipales</v>
      </c>
      <c r="W1118" s="390" t="str">
        <f>+V1118</f>
        <v>Gobiernos Autonomos Municipales</v>
      </c>
      <c r="X1118" s="242">
        <f>+VLOOKUP(A1118,[3]Sheet1!$A$13:$D$744,4,FALSE)</f>
        <v>0</v>
      </c>
      <c r="Y1118" s="242" t="e">
        <f>+VLOOKUP(X1118,bd_lista!$A$3:$C$590,3,FALSE)</f>
        <v>#N/A</v>
      </c>
      <c r="Z1118" s="301">
        <f>+X1118</f>
        <v>0</v>
      </c>
      <c r="AA1118" s="302" t="e">
        <f>+Y1118</f>
        <v>#N/A</v>
      </c>
    </row>
    <row r="1119" spans="1:27" customFormat="1" ht="15" hidden="1" customHeight="1">
      <c r="A1119" s="32">
        <v>1339</v>
      </c>
      <c r="B1119" s="396"/>
      <c r="C1119" s="247" t="str">
        <f>+VLOOKUP(A1119,bd_lista!$A$3:$C$590,3,FALSE)</f>
        <v>Gobierno Autónomo Municipal de Tacopaya</v>
      </c>
      <c r="D1119" s="394"/>
      <c r="E1119" s="244" t="s">
        <v>1309</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6438.66</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41"/>
        <v>6438.66</v>
      </c>
      <c r="S1119" s="262">
        <f ca="1">+R1118+R1119</f>
        <v>6438.66</v>
      </c>
      <c r="T1119" s="245">
        <f ca="1">+S1119</f>
        <v>6438.66</v>
      </c>
      <c r="U1119" s="244">
        <f t="shared" si="42"/>
        <v>2</v>
      </c>
      <c r="V1119" s="343" t="str">
        <f>+VLOOKUP(A1119,bd_lista!$A$3:$E$590,5,FALSE)</f>
        <v>Gobiernos Autonomos Municipales</v>
      </c>
      <c r="W1119" s="391"/>
      <c r="X1119" s="242">
        <f>+VLOOKUP(A1119,[3]Sheet1!$A$13:$D$744,4,FALSE)</f>
        <v>0</v>
      </c>
      <c r="Y1119" s="242" t="e">
        <f>+VLOOKUP(X1119,bd_lista!$A$3:$C$590,3,FALSE)</f>
        <v>#N/A</v>
      </c>
      <c r="Z1119" s="299"/>
      <c r="AA1119" s="300"/>
    </row>
    <row r="1120" spans="1:27" customFormat="1" ht="15" hidden="1" customHeight="1">
      <c r="A1120" s="32">
        <v>1513</v>
      </c>
      <c r="B1120" s="395">
        <f>+A1120</f>
        <v>1513</v>
      </c>
      <c r="C1120" s="247" t="str">
        <f>+VLOOKUP(A1120,bd_lista!$A$3:$C$590,3,FALSE)</f>
        <v>Gobierno Autónomo Municipal de Pocoata</v>
      </c>
      <c r="D1120" s="393" t="str">
        <f>+C1120</f>
        <v>Gobierno Autónomo Municipal de Pocoata</v>
      </c>
      <c r="E1120" s="242" t="s">
        <v>1308</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41"/>
        <v>0</v>
      </c>
      <c r="S1120" s="250"/>
      <c r="T1120" s="243">
        <f ca="1">+T1121</f>
        <v>1</v>
      </c>
      <c r="U1120" s="242">
        <f t="shared" si="42"/>
        <v>1</v>
      </c>
      <c r="V1120" s="343" t="str">
        <f>+VLOOKUP(A1120,bd_lista!$A$3:$E$590,5,FALSE)</f>
        <v>Gobiernos Autonomos Municipales</v>
      </c>
      <c r="W1120" s="390" t="str">
        <f>+V1120</f>
        <v>Gobiernos Autonomos Municipales</v>
      </c>
      <c r="X1120" s="242">
        <f>+VLOOKUP(A1120,[3]Sheet1!$A$13:$D$744,4,FALSE)</f>
        <v>0</v>
      </c>
      <c r="Y1120" s="242" t="e">
        <f>+VLOOKUP(X1120,bd_lista!$A$3:$C$590,3,FALSE)</f>
        <v>#N/A</v>
      </c>
      <c r="Z1120" s="301">
        <f>+X1120</f>
        <v>0</v>
      </c>
      <c r="AA1120" s="302" t="e">
        <f>+Y1120</f>
        <v>#N/A</v>
      </c>
    </row>
    <row r="1121" spans="1:27" customFormat="1" ht="15" hidden="1" customHeight="1">
      <c r="A1121" s="32">
        <v>1513</v>
      </c>
      <c r="B1121" s="396"/>
      <c r="C1121" s="247" t="str">
        <f>+VLOOKUP(A1121,bd_lista!$A$3:$C$590,3,FALSE)</f>
        <v>Gobierno Autónomo Municipal de Pocoata</v>
      </c>
      <c r="D1121" s="394"/>
      <c r="E1121" s="244" t="s">
        <v>1309</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1</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41"/>
        <v>1</v>
      </c>
      <c r="S1121" s="262">
        <f ca="1">+R1120+R1121</f>
        <v>1</v>
      </c>
      <c r="T1121" s="245">
        <f ca="1">+S1121</f>
        <v>1</v>
      </c>
      <c r="U1121" s="244">
        <f t="shared" si="42"/>
        <v>2</v>
      </c>
      <c r="V1121" s="343" t="str">
        <f>+VLOOKUP(A1121,bd_lista!$A$3:$E$590,5,FALSE)</f>
        <v>Gobiernos Autonomos Municipales</v>
      </c>
      <c r="W1121" s="391"/>
      <c r="X1121" s="242">
        <f>+VLOOKUP(A1121,[3]Sheet1!$A$13:$D$744,4,FALSE)</f>
        <v>0</v>
      </c>
      <c r="Y1121" s="242" t="e">
        <f>+VLOOKUP(X1121,bd_lista!$A$3:$C$590,3,FALSE)</f>
        <v>#N/A</v>
      </c>
      <c r="Z1121" s="299"/>
      <c r="AA1121" s="300"/>
    </row>
    <row r="1122" spans="1:27" customFormat="1" ht="15" hidden="1" customHeight="1">
      <c r="A1122" s="32">
        <v>634</v>
      </c>
      <c r="B1122" s="395">
        <f>+A1122</f>
        <v>634</v>
      </c>
      <c r="C1122" s="247" t="str">
        <f>+VLOOKUP(A1122,bd_lista!$A$3:$C$590,3,FALSE)</f>
        <v>Empresa Púb. Deptal. Hotel Terminal-Terminal de Buses Oruro</v>
      </c>
      <c r="D1122" s="393" t="str">
        <f>+C1122</f>
        <v>Empresa Púb. Deptal. Hotel Terminal-Terminal de Buses Oruro</v>
      </c>
      <c r="E1122" s="247" t="s">
        <v>1308</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41"/>
        <v>0</v>
      </c>
      <c r="S1122" s="250"/>
      <c r="T1122" s="243">
        <f ca="1">+T1123</f>
        <v>0</v>
      </c>
      <c r="U1122" s="242">
        <f t="shared" si="42"/>
        <v>1</v>
      </c>
      <c r="V1122" s="343" t="str">
        <f>+VLOOKUP(A1122,bd_lista!$A$3:$E$590,5,FALSE)</f>
        <v>Empresas Nacionales</v>
      </c>
      <c r="W1122" s="390" t="str">
        <f>+V1122</f>
        <v>Empresas Nacionales</v>
      </c>
      <c r="X1122" s="242">
        <f>+VLOOKUP(A1122,[3]Sheet1!$A$13:$D$744,4,FALSE)</f>
        <v>0</v>
      </c>
      <c r="Y1122" s="242" t="e">
        <f>+VLOOKUP(X1122,bd_lista!$A$3:$C$590,3,FALSE)</f>
        <v>#N/A</v>
      </c>
      <c r="Z1122" s="301">
        <f>+X1122</f>
        <v>0</v>
      </c>
      <c r="AA1122" s="329" t="e">
        <f>+Y1122</f>
        <v>#N/A</v>
      </c>
    </row>
    <row r="1123" spans="1:27" customFormat="1" ht="15" hidden="1" customHeight="1">
      <c r="A1123" s="32">
        <v>634</v>
      </c>
      <c r="B1123" s="396"/>
      <c r="C1123" s="247" t="str">
        <f>+VLOOKUP(A1123,bd_lista!$A$3:$C$590,3,FALSE)</f>
        <v>Empresa Púb. Deptal. Hotel Terminal-Terminal de Buses Oruro</v>
      </c>
      <c r="D1123" s="394"/>
      <c r="E1123" s="343" t="s">
        <v>1309</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41"/>
        <v>0</v>
      </c>
      <c r="S1123" s="262">
        <f ca="1">+R1122+R1123</f>
        <v>0</v>
      </c>
      <c r="T1123" s="245">
        <f ca="1">+S1123</f>
        <v>0</v>
      </c>
      <c r="U1123" s="244">
        <f t="shared" si="42"/>
        <v>2</v>
      </c>
      <c r="V1123" s="343" t="str">
        <f>+VLOOKUP(A1123,bd_lista!$A$3:$E$590,5,FALSE)</f>
        <v>Empresas Nacionales</v>
      </c>
      <c r="W1123" s="391"/>
      <c r="X1123" s="242">
        <f>+VLOOKUP(A1123,[3]Sheet1!$A$13:$D$744,4,FALSE)</f>
        <v>0</v>
      </c>
      <c r="Y1123" s="242" t="e">
        <f>+VLOOKUP(X1123,bd_lista!$A$3:$C$590,3,FALSE)</f>
        <v>#N/A</v>
      </c>
      <c r="Z1123" s="299"/>
      <c r="AA1123" s="331"/>
    </row>
    <row r="1124" spans="1:27" customFormat="1" ht="15" customHeight="1">
      <c r="A1124" s="277" t="s">
        <v>539</v>
      </c>
      <c r="B1124" s="395" t="s">
        <v>539</v>
      </c>
      <c r="C1124" s="247" t="str">
        <f>+VLOOKUP(A1124,bd_lista!$A$3:$C$590,3,FALSE)</f>
        <v>Dirección General de Programación y Operaciones del Tesoro</v>
      </c>
      <c r="D1124" s="393" t="str">
        <f>+C1124</f>
        <v>Dirección General de Programación y Operaciones del Tesoro</v>
      </c>
      <c r="E1124" s="247" t="s">
        <v>1308</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363.71</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1454.65</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933043.55</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587.3900000000001</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4689.71</v>
      </c>
      <c r="R1124" s="243">
        <f t="shared" ca="1" si="41"/>
        <v>940139.01</v>
      </c>
      <c r="S1124" s="243"/>
      <c r="T1124" s="243">
        <f ca="1">+T1125</f>
        <v>1873182.56</v>
      </c>
      <c r="U1124" s="242">
        <f t="shared" si="42"/>
        <v>1</v>
      </c>
      <c r="V1124" s="343" t="str">
        <f>+VLOOKUP(A1124,bd_lista!$A$3:$E$590,5,FALSE)</f>
        <v>Órgano Ejecutivo</v>
      </c>
      <c r="W1124" s="390" t="str">
        <f>+V1124</f>
        <v>Órgano Ejecutivo</v>
      </c>
      <c r="X1124" s="242">
        <v>53</v>
      </c>
      <c r="Y1124" s="242" t="str">
        <f>+VLOOKUP(X1124,bd_lista!$A$3:$C$590,3,FALSE)</f>
        <v>Ministerio de Culturas, Descolonización y Despatriarcalización</v>
      </c>
      <c r="Z1124" s="301">
        <f>+X1124</f>
        <v>53</v>
      </c>
      <c r="AA1124" s="329" t="str">
        <f>+Y1124</f>
        <v>Ministerio de Culturas, Descolonización y Despatriarcalización</v>
      </c>
    </row>
    <row r="1125" spans="1:27" customFormat="1" ht="15" customHeight="1">
      <c r="A1125" s="277" t="s">
        <v>539</v>
      </c>
      <c r="B1125" s="396"/>
      <c r="C1125" s="247" t="str">
        <f>+VLOOKUP(A1125,bd_lista!$A$3:$C$590,3,FALSE)</f>
        <v>Dirección General de Programación y Operaciones del Tesoro</v>
      </c>
      <c r="D1125" s="394"/>
      <c r="E1125" s="343" t="s">
        <v>1309</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933043.55</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41"/>
        <v>933043.55</v>
      </c>
      <c r="S1125" s="245">
        <f ca="1">+R1124+R1125</f>
        <v>1873182.56</v>
      </c>
      <c r="T1125" s="245">
        <f ca="1">+S1125</f>
        <v>1873182.56</v>
      </c>
      <c r="U1125" s="244">
        <f t="shared" si="42"/>
        <v>2</v>
      </c>
      <c r="V1125" s="343" t="str">
        <f>+VLOOKUP(A1125,bd_lista!$A$3:$E$590,5,FALSE)</f>
        <v>Órgano Ejecutivo</v>
      </c>
      <c r="W1125" s="391"/>
      <c r="X1125" s="242">
        <v>53</v>
      </c>
      <c r="Y1125" s="242" t="str">
        <f>+VLOOKUP(X1125,bd_lista!$A$3:$C$590,3,FALSE)</f>
        <v>Ministerio de Culturas, Descolonización y Despatriarcalización</v>
      </c>
      <c r="Z1125" s="299"/>
      <c r="AA1125" s="331"/>
    </row>
    <row r="1126" spans="1:27" customFormat="1" ht="15" customHeight="1">
      <c r="A1126" s="277" t="s">
        <v>541</v>
      </c>
      <c r="B1126" s="395" t="s">
        <v>541</v>
      </c>
      <c r="C1126" s="247" t="str">
        <f>+VLOOKUP(A1126,bd_lista!$A$3:$C$590,3,FALSE)</f>
        <v>Dirección General de Programación y Operaciones del Tesoro</v>
      </c>
      <c r="D1126" s="393" t="str">
        <f>+C1126</f>
        <v>Dirección General de Programación y Operaciones del Tesoro</v>
      </c>
      <c r="E1126" s="247" t="s">
        <v>1308</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350000696.04999995</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882298.30460000003</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177167781.90880001</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247986201.23000002</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355901505.88999999</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392311655.90999997</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324308460.68000001</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16080621.449999999</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340000000.06</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114811033.09999998</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552209539.36000001</v>
      </c>
      <c r="R1126" s="243">
        <f t="shared" ca="1" si="41"/>
        <v>2871659793.9433999</v>
      </c>
      <c r="S1126" s="243"/>
      <c r="T1126" s="243">
        <f ca="1">+T1127</f>
        <v>6549004193.9694004</v>
      </c>
      <c r="U1126" s="242">
        <f t="shared" si="42"/>
        <v>1</v>
      </c>
      <c r="V1126" s="343" t="str">
        <f>+VLOOKUP(A1126,bd_lista!$A$3:$E$590,5,FALSE)</f>
        <v>Órgano Ejecutivo</v>
      </c>
      <c r="W1126" s="390" t="str">
        <f>+V1126</f>
        <v>Órgano Ejecutivo</v>
      </c>
      <c r="X1126" s="242">
        <v>99</v>
      </c>
      <c r="Y1126" s="242" t="s">
        <v>1375</v>
      </c>
      <c r="Z1126" s="301">
        <f>+X1126</f>
        <v>99</v>
      </c>
      <c r="AA1126" s="329" t="str">
        <f>+Y1126</f>
        <v>Tesoro General de la Nación</v>
      </c>
    </row>
    <row r="1127" spans="1:27" customFormat="1" ht="15" customHeight="1">
      <c r="A1127" s="277" t="s">
        <v>541</v>
      </c>
      <c r="B1127" s="396"/>
      <c r="C1127" s="247" t="str">
        <f>+VLOOKUP(A1127,bd_lista!$A$3:$C$590,3,FALSE)</f>
        <v>Dirección General de Programación y Operaciones del Tesoro</v>
      </c>
      <c r="D1127" s="394"/>
      <c r="E1127" s="343" t="s">
        <v>1309</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893601498.89999998</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9107543.0800000001</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202677327.63120002</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249519433.03440005</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358490168.06080008</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719412430.66719997</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4982646.2479999997</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358472074.93999994</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8282886.3799999999</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3618263.46</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114680507.48980002</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754499620.13459992</v>
      </c>
      <c r="R1127" s="245">
        <f t="shared" ca="1" si="41"/>
        <v>3677344400.026</v>
      </c>
      <c r="S1127" s="245">
        <f ca="1">+R1126+R1127</f>
        <v>6549004193.9694004</v>
      </c>
      <c r="T1127" s="245">
        <f ca="1">+S1127</f>
        <v>6549004193.9694004</v>
      </c>
      <c r="U1127" s="244">
        <f t="shared" si="42"/>
        <v>2</v>
      </c>
      <c r="V1127" s="343" t="str">
        <f>+VLOOKUP(A1127,bd_lista!$A$3:$E$590,5,FALSE)</f>
        <v>Órgano Ejecutivo</v>
      </c>
      <c r="W1127" s="391"/>
      <c r="X1127" s="242">
        <v>99</v>
      </c>
      <c r="Y1127" s="242" t="s">
        <v>1375</v>
      </c>
      <c r="Z1127" s="299"/>
      <c r="AA1127" s="331"/>
    </row>
    <row r="1128" spans="1:27" customFormat="1" ht="15" hidden="1" customHeight="1">
      <c r="A1128" s="32">
        <v>633</v>
      </c>
      <c r="B1128" s="395">
        <f>+A1128</f>
        <v>633</v>
      </c>
      <c r="C1128" s="247" t="str">
        <f>+VLOOKUP(A1128,bd_lista!$A$3:$C$590,3,FALSE)</f>
        <v>Empresa Misicuni</v>
      </c>
      <c r="D1128" s="393" t="str">
        <f>+C1128</f>
        <v>Empresa Misicuni</v>
      </c>
      <c r="E1128" s="247" t="s">
        <v>1308</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41"/>
        <v>0</v>
      </c>
      <c r="S1128" s="250"/>
      <c r="T1128" s="243">
        <f ca="1">+T1129</f>
        <v>0</v>
      </c>
      <c r="U1128" s="242">
        <f t="shared" si="42"/>
        <v>1</v>
      </c>
      <c r="V1128" s="343" t="str">
        <f>+VLOOKUP(A1128,bd_lista!$A$3:$E$590,5,FALSE)</f>
        <v>Empresas Nacionales</v>
      </c>
      <c r="W1128" s="390" t="str">
        <f>+V1128</f>
        <v>Empresas Nacionales</v>
      </c>
      <c r="X1128" s="242">
        <f>+VLOOKUP(A1128,[3]Sheet1!$A$13:$D$744,4,FALSE)</f>
        <v>86</v>
      </c>
      <c r="Y1128" s="242" t="str">
        <f>+VLOOKUP(X1128,bd_lista!$A$3:$C$590,3,FALSE)</f>
        <v>Ministerio de Medio Ambiente y Agua</v>
      </c>
      <c r="Z1128" s="301">
        <f>+X1128</f>
        <v>86</v>
      </c>
      <c r="AA1128" s="302" t="str">
        <f>+Y1128</f>
        <v>Ministerio de Medio Ambiente y Agua</v>
      </c>
    </row>
    <row r="1129" spans="1:27" customFormat="1" ht="15" hidden="1" customHeight="1">
      <c r="A1129" s="32">
        <v>633</v>
      </c>
      <c r="B1129" s="396"/>
      <c r="C1129" s="247" t="str">
        <f>+VLOOKUP(A1129,bd_lista!$A$3:$C$590,3,FALSE)</f>
        <v>Empresa Misicuni</v>
      </c>
      <c r="D1129" s="394"/>
      <c r="E1129" s="343" t="s">
        <v>1309</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41"/>
        <v>0</v>
      </c>
      <c r="S1129" s="262">
        <f ca="1">+R1128+R1129</f>
        <v>0</v>
      </c>
      <c r="T1129" s="245">
        <f ca="1">+S1129</f>
        <v>0</v>
      </c>
      <c r="U1129" s="244">
        <f t="shared" si="42"/>
        <v>2</v>
      </c>
      <c r="V1129" s="343" t="str">
        <f>+VLOOKUP(A1129,bd_lista!$A$3:$E$590,5,FALSE)</f>
        <v>Empresas Nacionales</v>
      </c>
      <c r="W1129" s="391"/>
      <c r="X1129" s="242">
        <f>+VLOOKUP(A1129,[3]Sheet1!$A$13:$D$744,4,FALSE)</f>
        <v>86</v>
      </c>
      <c r="Y1129" s="242" t="str">
        <f>+VLOOKUP(X1129,bd_lista!$A$3:$C$590,3,FALSE)</f>
        <v>Ministerio de Medio Ambiente y Agua</v>
      </c>
      <c r="Z1129" s="299"/>
      <c r="AA1129" s="300"/>
    </row>
    <row r="1130" spans="1:27" customFormat="1" ht="15" customHeight="1">
      <c r="A1130" s="277" t="s">
        <v>542</v>
      </c>
      <c r="B1130" s="395" t="s">
        <v>542</v>
      </c>
      <c r="C1130" s="247" t="str">
        <f>+VLOOKUP(A1130,bd_lista!$A$3:$C$590,3,FALSE)</f>
        <v>Dirección General de Crédito Público</v>
      </c>
      <c r="D1130" s="393" t="str">
        <f>+C1130</f>
        <v>Dirección General de Crédito Público</v>
      </c>
      <c r="E1130" s="247" t="s">
        <v>1308</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50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50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26569048.259999998</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5260213.34</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41115595.479999997</v>
      </c>
      <c r="R1130" s="243">
        <f t="shared" ca="1" si="41"/>
        <v>72944957.079999998</v>
      </c>
      <c r="S1130" s="243"/>
      <c r="T1130" s="243">
        <f ca="1">+T1131</f>
        <v>151838320.42000002</v>
      </c>
      <c r="U1130" s="242">
        <f t="shared" si="42"/>
        <v>1</v>
      </c>
      <c r="V1130" s="343" t="str">
        <f>+VLOOKUP(A1130,bd_lista!$A$3:$E$590,5,FALSE)</f>
        <v>Órgano Ejecutivo</v>
      </c>
      <c r="W1130" s="390" t="str">
        <f>+V1130</f>
        <v>Órgano Ejecutivo</v>
      </c>
      <c r="X1130" s="242">
        <v>99</v>
      </c>
      <c r="Y1130" s="242" t="s">
        <v>1375</v>
      </c>
      <c r="Z1130" s="301">
        <f>+X1130</f>
        <v>99</v>
      </c>
      <c r="AA1130" s="329" t="str">
        <f>+Y1130</f>
        <v>Tesoro General de la Nación</v>
      </c>
    </row>
    <row r="1131" spans="1:27" customFormat="1" ht="15" customHeight="1">
      <c r="A1131" s="277" t="s">
        <v>542</v>
      </c>
      <c r="B1131" s="396"/>
      <c r="C1131" s="247" t="str">
        <f>+VLOOKUP(A1131,bd_lista!$A$3:$C$590,3,FALSE)</f>
        <v>Dirección General de Crédito Público</v>
      </c>
      <c r="D1131" s="394"/>
      <c r="E1131" s="343" t="s">
        <v>1309</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29809152.949999999</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25891954.709999997</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1777865.6700000002</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8959001.2300000004</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2134128.2000000002</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10321260.580000002</v>
      </c>
      <c r="R1131" s="245">
        <f t="shared" ca="1" si="41"/>
        <v>78893363.340000004</v>
      </c>
      <c r="S1131" s="245">
        <f ca="1">+R1130+R1131</f>
        <v>151838320.42000002</v>
      </c>
      <c r="T1131" s="245">
        <f ca="1">+S1131</f>
        <v>151838320.42000002</v>
      </c>
      <c r="U1131" s="244">
        <f t="shared" si="42"/>
        <v>2</v>
      </c>
      <c r="V1131" s="343" t="str">
        <f>+VLOOKUP(A1131,bd_lista!$A$3:$E$590,5,FALSE)</f>
        <v>Órgano Ejecutivo</v>
      </c>
      <c r="W1131" s="391"/>
      <c r="X1131" s="242">
        <v>99</v>
      </c>
      <c r="Y1131" s="242" t="s">
        <v>1375</v>
      </c>
      <c r="Z1131" s="299"/>
      <c r="AA1131" s="331"/>
    </row>
    <row r="1132" spans="1:27" customFormat="1" ht="15" hidden="1" customHeight="1">
      <c r="A1132" s="32">
        <v>592</v>
      </c>
      <c r="B1132" s="395">
        <f>+A1132</f>
        <v>592</v>
      </c>
      <c r="C1132" s="247" t="str">
        <f>+VLOOKUP(A1132,bd_lista!$A$3:$C$590,3,FALSE)</f>
        <v>Empresa Estatal "Boliviana de Turismo"</v>
      </c>
      <c r="D1132" s="393" t="str">
        <f>+C1132</f>
        <v>Empresa Estatal "Boliviana de Turismo"</v>
      </c>
      <c r="E1132" s="247" t="s">
        <v>1308</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41"/>
        <v>0</v>
      </c>
      <c r="S1132" s="266"/>
      <c r="T1132" s="243">
        <f ca="1">+T1133</f>
        <v>0</v>
      </c>
      <c r="U1132" s="242">
        <f t="shared" si="42"/>
        <v>1</v>
      </c>
      <c r="V1132" s="343" t="str">
        <f>+VLOOKUP(A1132,bd_lista!$A$3:$E$590,5,FALSE)</f>
        <v>Empresas Nacionales</v>
      </c>
      <c r="W1132" s="390" t="str">
        <f>+V1132</f>
        <v>Empresas Nacionales</v>
      </c>
      <c r="X1132" s="242">
        <v>53</v>
      </c>
      <c r="Y1132" s="242" t="str">
        <f>+VLOOKUP(X1132,bd_lista!$A$3:$C$590,3,FALSE)</f>
        <v>Ministerio de Culturas, Descolonización y Despatriarcalización</v>
      </c>
      <c r="Z1132" s="301">
        <f>+X1132</f>
        <v>53</v>
      </c>
      <c r="AA1132" s="302" t="str">
        <f>+Y1132</f>
        <v>Ministerio de Culturas, Descolonización y Despatriarcalización</v>
      </c>
    </row>
    <row r="1133" spans="1:27" customFormat="1" ht="15" hidden="1" customHeight="1">
      <c r="A1133" s="32">
        <v>592</v>
      </c>
      <c r="B1133" s="396"/>
      <c r="C1133" s="247" t="str">
        <f>+VLOOKUP(A1133,bd_lista!$A$3:$C$590,3,FALSE)</f>
        <v>Empresa Estatal "Boliviana de Turismo"</v>
      </c>
      <c r="D1133" s="394"/>
      <c r="E1133" s="343" t="s">
        <v>1309</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41"/>
        <v>0</v>
      </c>
      <c r="S1133" s="265">
        <f ca="1">+R1132+R1133</f>
        <v>0</v>
      </c>
      <c r="T1133" s="245">
        <f ca="1">+S1133</f>
        <v>0</v>
      </c>
      <c r="U1133" s="244">
        <f t="shared" si="42"/>
        <v>2</v>
      </c>
      <c r="V1133" s="343" t="str">
        <f>+VLOOKUP(A1133,bd_lista!$A$3:$E$590,5,FALSE)</f>
        <v>Empresas Nacionales</v>
      </c>
      <c r="W1133" s="391"/>
      <c r="X1133" s="242">
        <v>53</v>
      </c>
      <c r="Y1133" s="242" t="str">
        <f>+VLOOKUP(X1133,bd_lista!$A$3:$C$590,3,FALSE)</f>
        <v>Ministerio de Culturas, Descolonización y Despatriarcalización</v>
      </c>
      <c r="Z1133" s="299"/>
      <c r="AA1133" s="300"/>
    </row>
    <row r="1134" spans="1:27" customFormat="1" ht="15" hidden="1" customHeight="1">
      <c r="A1134" s="32">
        <v>140</v>
      </c>
      <c r="B1134" s="395">
        <f>+A1134</f>
        <v>140</v>
      </c>
      <c r="C1134" s="247" t="str">
        <f>+VLOOKUP(A1134,bd_lista!$A$3:$C$590,3,FALSE)</f>
        <v>Universidad Pública de El Alto</v>
      </c>
      <c r="D1134" s="393" t="str">
        <f>+C1134</f>
        <v>Universidad Pública de El Alto</v>
      </c>
      <c r="E1134" s="247" t="s">
        <v>1308</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41"/>
        <v>0</v>
      </c>
      <c r="S1134" s="243"/>
      <c r="T1134" s="243">
        <f ca="1">+T1135</f>
        <v>22359.32</v>
      </c>
      <c r="U1134" s="242">
        <f t="shared" si="42"/>
        <v>1</v>
      </c>
      <c r="V1134" s="343" t="str">
        <f>+VLOOKUP(A1134,bd_lista!$A$3:$E$590,5,FALSE)</f>
        <v>Universidades Públicas</v>
      </c>
      <c r="W1134" s="390" t="str">
        <f>+V1134</f>
        <v>Universidades Públicas</v>
      </c>
      <c r="X1134" s="242">
        <f>+VLOOKUP(A1134,[3]Sheet1!$A$13:$D$744,4,FALSE)</f>
        <v>0</v>
      </c>
      <c r="Y1134" s="242" t="e">
        <f>+VLOOKUP(X1134,bd_lista!$A$3:$C$590,3,FALSE)</f>
        <v>#N/A</v>
      </c>
      <c r="Z1134" s="301">
        <f>+X1134</f>
        <v>0</v>
      </c>
      <c r="AA1134" s="302" t="e">
        <f>+Y1134</f>
        <v>#N/A</v>
      </c>
    </row>
    <row r="1135" spans="1:27" customFormat="1" ht="15" hidden="1" customHeight="1">
      <c r="A1135" s="32">
        <v>140</v>
      </c>
      <c r="B1135" s="396"/>
      <c r="C1135" s="247" t="str">
        <f>+VLOOKUP(A1135,bd_lista!$A$3:$C$590,3,FALSE)</f>
        <v>Universidad Pública de El Alto</v>
      </c>
      <c r="D1135" s="394"/>
      <c r="E1135" s="343" t="s">
        <v>1309</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3371.99</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41"/>
        <v>22359.32</v>
      </c>
      <c r="S1135" s="245">
        <f ca="1">+R1134+R1135</f>
        <v>22359.32</v>
      </c>
      <c r="T1135" s="243">
        <f ca="1">+S1135</f>
        <v>22359.32</v>
      </c>
      <c r="U1135" s="242">
        <f t="shared" si="42"/>
        <v>2</v>
      </c>
      <c r="V1135" s="343" t="str">
        <f>+VLOOKUP(A1135,bd_lista!$A$3:$E$590,5,FALSE)</f>
        <v>Universidades Públicas</v>
      </c>
      <c r="W1135" s="391"/>
      <c r="X1135" s="242">
        <f>+VLOOKUP(A1135,[3]Sheet1!$A$13:$D$744,4,FALSE)</f>
        <v>0</v>
      </c>
      <c r="Y1135" s="242" t="e">
        <f>+VLOOKUP(X1135,bd_lista!$A$3:$C$590,3,FALSE)</f>
        <v>#N/A</v>
      </c>
      <c r="Z1135" s="299"/>
      <c r="AA1135" s="300"/>
    </row>
    <row r="1136" spans="1:27" customFormat="1" ht="15" customHeight="1">
      <c r="A1136" s="277" t="s">
        <v>544</v>
      </c>
      <c r="B1136" s="395" t="s">
        <v>544</v>
      </c>
      <c r="C1136" s="247" t="str">
        <f>+VLOOKUP(A1136,bd_lista!$A$3:$C$590,3,FALSE)</f>
        <v>Dirección General de Administración y Finanzas Territoriales</v>
      </c>
      <c r="D1136" s="393" t="str">
        <f>+C1136</f>
        <v>Dirección General de Administración y Finanzas Territoriales</v>
      </c>
      <c r="E1136" s="247" t="s">
        <v>1308</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3011066.22</v>
      </c>
      <c r="R1136" s="243">
        <f t="shared" ca="1" si="41"/>
        <v>3011066.22</v>
      </c>
      <c r="S1136" s="243"/>
      <c r="T1136" s="271">
        <f ca="1">+T1137</f>
        <v>27154719.73</v>
      </c>
      <c r="U1136" s="278">
        <f t="shared" si="42"/>
        <v>1</v>
      </c>
      <c r="V1136" s="343" t="str">
        <f>+VLOOKUP(A1136,bd_lista!$A$3:$E$590,5,FALSE)</f>
        <v>Órgano Ejecutivo</v>
      </c>
      <c r="W1136" s="390" t="str">
        <f>+V1136</f>
        <v>Órgano Ejecutivo</v>
      </c>
      <c r="X1136" s="242" t="str">
        <f>+A1136</f>
        <v>99 - 04</v>
      </c>
      <c r="Y1136" s="242" t="str">
        <f>+VLOOKUP(X1136,bd_lista!$A$3:$C$590,3,FALSE)</f>
        <v>Dirección General de Administración y Finanzas Territoriales</v>
      </c>
      <c r="Z1136" s="301" t="str">
        <f>+X1136</f>
        <v>99 - 04</v>
      </c>
      <c r="AA1136" s="329" t="str">
        <f>+Y1136</f>
        <v>Dirección General de Administración y Finanzas Territoriales</v>
      </c>
    </row>
    <row r="1137" spans="1:27" customFormat="1" ht="15" customHeight="1">
      <c r="A1137" s="277" t="s">
        <v>544</v>
      </c>
      <c r="B1137" s="396"/>
      <c r="C1137" s="247" t="str">
        <f>+VLOOKUP(A1137,bd_lista!$A$3:$C$590,3,FALSE)</f>
        <v>Dirección General de Administración y Finanzas Territoriales</v>
      </c>
      <c r="D1137" s="394"/>
      <c r="E1137" s="343" t="s">
        <v>1309</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750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24142903.510000002</v>
      </c>
      <c r="R1137" s="245">
        <f t="shared" ca="1" si="41"/>
        <v>24143653.510000002</v>
      </c>
      <c r="S1137" s="245">
        <f ca="1">+R1136+R1137</f>
        <v>27154719.73</v>
      </c>
      <c r="T1137" s="245">
        <f ca="1">+S1137</f>
        <v>27154719.73</v>
      </c>
      <c r="U1137" s="244">
        <f t="shared" si="42"/>
        <v>2</v>
      </c>
      <c r="V1137" s="343" t="str">
        <f>+VLOOKUP(A1137,bd_lista!$A$3:$E$590,5,FALSE)</f>
        <v>Órgano Ejecutivo</v>
      </c>
      <c r="W1137" s="391"/>
      <c r="X1137" s="242" t="str">
        <f>+A1137</f>
        <v>99 - 04</v>
      </c>
      <c r="Y1137" s="242" t="str">
        <f>+VLOOKUP(X1137,bd_lista!$A$3:$C$590,3,FALSE)</f>
        <v>Dirección General de Administración y Finanzas Territoriales</v>
      </c>
      <c r="Z1137" s="299"/>
      <c r="AA1137" s="331"/>
    </row>
    <row r="1138" spans="1:27" customFormat="1" ht="15" hidden="1" customHeight="1">
      <c r="A1138" s="32">
        <v>139</v>
      </c>
      <c r="B1138" s="291">
        <f>+A1138</f>
        <v>139</v>
      </c>
      <c r="C1138" s="247" t="str">
        <f>+VLOOKUP(A1138,bd_lista!$A$3:$C$590,3,FALSE)</f>
        <v>Universidad Mayor de San Andrés</v>
      </c>
      <c r="D1138" s="342" t="str">
        <f>+C1138</f>
        <v>Universidad Mayor de San Andrés</v>
      </c>
      <c r="E1138" s="247" t="s">
        <v>1308</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ref="R1138:R1141" ca="1" si="43">+SUM(F1138:Q1138)</f>
        <v>0</v>
      </c>
      <c r="S1138" s="243"/>
      <c r="T1138" s="243">
        <f ca="1">+T1139</f>
        <v>47.92</v>
      </c>
      <c r="U1138" s="242">
        <f t="shared" ref="U1138:U1141" si="44">+IF(E1138="Débitos",1,2)</f>
        <v>1</v>
      </c>
      <c r="V1138" s="343" t="str">
        <f>+VLOOKUP(A1138,bd_lista!$A$3:$E$590,5,FALSE)</f>
        <v>Universidades Públicas</v>
      </c>
      <c r="W1138" s="342" t="str">
        <f>+V1138</f>
        <v>Universidades Públicas</v>
      </c>
      <c r="X1138" s="242">
        <f>+VLOOKUP(A1138,[3]Sheet1!$A$13:$D$744,4,FALSE)</f>
        <v>0</v>
      </c>
      <c r="Y1138" s="242" t="e">
        <f>+VLOOKUP(X1138,bd_lista!$A$3:$C$590,3,FALSE)</f>
        <v>#N/A</v>
      </c>
      <c r="Z1138" s="301">
        <f>+X1138</f>
        <v>0</v>
      </c>
      <c r="AA1138" s="302" t="e">
        <f>+Y1138</f>
        <v>#N/A</v>
      </c>
    </row>
    <row r="1139" spans="1:27" customFormat="1" ht="15" hidden="1" customHeight="1">
      <c r="A1139" s="32">
        <v>139</v>
      </c>
      <c r="B1139" s="292"/>
      <c r="C1139" s="247" t="str">
        <f>+VLOOKUP(A1139,bd_lista!$A$3:$C$590,3,FALSE)</f>
        <v>Universidad Mayor de San Andrés</v>
      </c>
      <c r="D1139" s="343"/>
      <c r="E1139" s="343" t="s">
        <v>1309</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47.92</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43"/>
        <v>47.92</v>
      </c>
      <c r="S1139" s="245">
        <f ca="1">+R1138+R1139</f>
        <v>47.92</v>
      </c>
      <c r="T1139" s="245">
        <f ca="1">+S1139</f>
        <v>47.92</v>
      </c>
      <c r="U1139" s="244">
        <f t="shared" si="44"/>
        <v>2</v>
      </c>
      <c r="V1139" s="343" t="str">
        <f>+VLOOKUP(A1139,bd_lista!$A$3:$E$590,5,FALSE)</f>
        <v>Universidades Públicas</v>
      </c>
      <c r="W1139" s="343"/>
      <c r="X1139" s="242">
        <f>+VLOOKUP(A1139,[3]Sheet1!$A$13:$D$744,4,FALSE)</f>
        <v>0</v>
      </c>
      <c r="Y1139" s="242" t="e">
        <f>+VLOOKUP(X1139,bd_lista!$A$3:$C$590,3,FALSE)</f>
        <v>#N/A</v>
      </c>
      <c r="Z1139" s="299"/>
      <c r="AA1139" s="300"/>
    </row>
    <row r="1140" spans="1:27" customFormat="1" ht="15" hidden="1" customHeight="1">
      <c r="A1140" s="32">
        <v>145</v>
      </c>
      <c r="B1140" s="291">
        <f>+A1140</f>
        <v>145</v>
      </c>
      <c r="C1140" s="247" t="str">
        <f>+VLOOKUP(A1140,bd_lista!$A$3:$C$590,3,FALSE)</f>
        <v>Universidad Autónoma Juan Misael Saracho</v>
      </c>
      <c r="D1140" s="342" t="str">
        <f>+C1140</f>
        <v>Universidad Autónoma Juan Misael Saracho</v>
      </c>
      <c r="E1140" s="247" t="s">
        <v>1308</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43"/>
        <v>0</v>
      </c>
      <c r="S1140" s="243"/>
      <c r="T1140" s="243">
        <f ca="1">+T1141</f>
        <v>6126.22</v>
      </c>
      <c r="U1140" s="242">
        <f t="shared" si="44"/>
        <v>1</v>
      </c>
      <c r="V1140" s="343" t="str">
        <f>+VLOOKUP(A1140,bd_lista!$A$3:$E$590,5,FALSE)</f>
        <v>Universidades Públicas</v>
      </c>
      <c r="W1140" s="342" t="str">
        <f>+V1140</f>
        <v>Universidades Públicas</v>
      </c>
      <c r="X1140" s="242">
        <f>+VLOOKUP(A1140,[3]Sheet1!$A$13:$D$744,4,FALSE)</f>
        <v>0</v>
      </c>
      <c r="Y1140" s="242" t="e">
        <f>+VLOOKUP(X1140,bd_lista!$A$3:$C$590,3,FALSE)</f>
        <v>#N/A</v>
      </c>
      <c r="Z1140" s="301">
        <f>+X1140</f>
        <v>0</v>
      </c>
      <c r="AA1140" s="302" t="e">
        <f>+Y1140</f>
        <v>#N/A</v>
      </c>
    </row>
    <row r="1141" spans="1:27" customFormat="1" ht="15" hidden="1" customHeight="1">
      <c r="A1141" s="32">
        <v>145</v>
      </c>
      <c r="B1141" s="292"/>
      <c r="C1141" s="247" t="str">
        <f>+VLOOKUP(A1141,bd_lista!$A$3:$C$590,3,FALSE)</f>
        <v>Universidad Autónoma Juan Misael Saracho</v>
      </c>
      <c r="D1141" s="343"/>
      <c r="E1141" s="343" t="s">
        <v>1309</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1530.98</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1532.13</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1532.13</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43"/>
        <v>6126.22</v>
      </c>
      <c r="S1141" s="245">
        <f ca="1">+R1140+R1141</f>
        <v>6126.22</v>
      </c>
      <c r="T1141" s="245">
        <f ca="1">+S1141</f>
        <v>6126.22</v>
      </c>
      <c r="U1141" s="244">
        <f t="shared" si="44"/>
        <v>2</v>
      </c>
      <c r="V1141" s="343" t="str">
        <f>+VLOOKUP(A1141,bd_lista!$A$3:$E$590,5,FALSE)</f>
        <v>Universidades Públicas</v>
      </c>
      <c r="W1141" s="343"/>
      <c r="X1141" s="242">
        <f>+VLOOKUP(A1141,[3]Sheet1!$A$13:$D$744,4,FALSE)</f>
        <v>0</v>
      </c>
      <c r="Y1141" s="242" t="e">
        <f>+VLOOKUP(X1141,bd_lista!$A$3:$C$590,3,FALSE)</f>
        <v>#N/A</v>
      </c>
      <c r="Z1141" s="299"/>
      <c r="AA1141" s="300"/>
    </row>
    <row r="1142" spans="1:27" customFormat="1" ht="15" hidden="1" customHeight="1">
      <c r="A1142" s="32">
        <v>2303</v>
      </c>
      <c r="B1142" s="291">
        <f>+A1142</f>
        <v>2303</v>
      </c>
      <c r="C1142" s="247" t="str">
        <f>+VLOOKUP(A1142,bd_lista!$A$3:$C$590,3,FALSE)</f>
        <v>Empresa Municipal de Areas Verdes y Recreación alternativa</v>
      </c>
      <c r="D1142" s="342" t="str">
        <f>+C1142</f>
        <v>Empresa Municipal de Areas Verdes y Recreación alternativa</v>
      </c>
      <c r="E1142" s="242" t="s">
        <v>1308</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ref="R1142:R1157" ca="1" si="45">+SUM(F1142:Q1142)</f>
        <v>0</v>
      </c>
      <c r="S1142" s="250"/>
      <c r="T1142" s="243">
        <f ca="1">+T1143</f>
        <v>0</v>
      </c>
      <c r="U1142" s="242">
        <f t="shared" ref="U1142:U1157" si="46">+IF(E1142="Débitos",1,2)</f>
        <v>1</v>
      </c>
      <c r="V1142" s="343" t="str">
        <f>+VLOOKUP(A1142,bd_lista!$A$3:$E$590,5,FALSE)</f>
        <v>Empresas Municipales</v>
      </c>
      <c r="W1142" s="342" t="str">
        <f>+V1142</f>
        <v>Empresas Municipales</v>
      </c>
      <c r="X1142" s="242">
        <f>+VLOOKUP(A1142,[3]Sheet1!$A$13:$D$744,4,FALSE)</f>
        <v>0</v>
      </c>
      <c r="Y1142" s="242" t="e">
        <f>+VLOOKUP(X1142,bd_lista!$A$3:$C$590,3,FALSE)</f>
        <v>#N/A</v>
      </c>
      <c r="Z1142" s="301">
        <f>+X1142</f>
        <v>0</v>
      </c>
      <c r="AA1142" s="302" t="e">
        <f>+Y1142</f>
        <v>#N/A</v>
      </c>
    </row>
    <row r="1143" spans="1:27" customFormat="1" ht="15" hidden="1" customHeight="1">
      <c r="A1143" s="32">
        <v>2303</v>
      </c>
      <c r="B1143" s="292"/>
      <c r="C1143" s="247" t="str">
        <f>+VLOOKUP(A1143,bd_lista!$A$3:$C$590,3,FALSE)</f>
        <v>Empresa Municipal de Areas Verdes y Recreación alternativa</v>
      </c>
      <c r="D1143" s="343"/>
      <c r="E1143" s="244" t="s">
        <v>1309</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45"/>
        <v>0</v>
      </c>
      <c r="S1143" s="262">
        <f ca="1">+R1142+R1143</f>
        <v>0</v>
      </c>
      <c r="T1143" s="245">
        <f ca="1">+S1143</f>
        <v>0</v>
      </c>
      <c r="U1143" s="244">
        <f t="shared" si="46"/>
        <v>2</v>
      </c>
      <c r="V1143" s="343" t="str">
        <f>+VLOOKUP(A1143,bd_lista!$A$3:$E$590,5,FALSE)</f>
        <v>Empresas Municipales</v>
      </c>
      <c r="W1143" s="343"/>
      <c r="X1143" s="242">
        <f>+VLOOKUP(A1143,[3]Sheet1!$A$13:$D$744,4,FALSE)</f>
        <v>0</v>
      </c>
      <c r="Y1143" s="242" t="e">
        <f>+VLOOKUP(X1143,bd_lista!$A$3:$C$590,3,FALSE)</f>
        <v>#N/A</v>
      </c>
      <c r="Z1143" s="299"/>
      <c r="AA1143" s="300"/>
    </row>
    <row r="1144" spans="1:27" customFormat="1" ht="27" hidden="1" customHeight="1">
      <c r="A1144" s="32">
        <v>2318</v>
      </c>
      <c r="B1144" s="291">
        <f>+A1144</f>
        <v>2318</v>
      </c>
      <c r="C1144" s="247" t="str">
        <f>+VLOOKUP(A1144,bd_lista!$A$3:$C$590,3,FALSE)</f>
        <v>Entidad Descentralizada UMMIPRE PROMAN</v>
      </c>
      <c r="D1144" s="342" t="str">
        <f>+C1144</f>
        <v>Entidad Descentralizada UMMIPRE PROMAN</v>
      </c>
      <c r="E1144" s="242" t="s">
        <v>1308</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45"/>
        <v>0</v>
      </c>
      <c r="S1144" s="250"/>
      <c r="T1144" s="243">
        <f ca="1">+T1145</f>
        <v>0</v>
      </c>
      <c r="U1144" s="242">
        <f t="shared" si="46"/>
        <v>1</v>
      </c>
      <c r="V1144" s="343" t="str">
        <f>+VLOOKUP(A1144,bd_lista!$A$3:$E$590,5,FALSE)</f>
        <v>Empresas Municipales</v>
      </c>
      <c r="W1144" s="342" t="str">
        <f>+V1144</f>
        <v>Empresas Municipales</v>
      </c>
      <c r="X1144" s="242">
        <f>+VLOOKUP(A1144,[3]Sheet1!$A$13:$D$744,4,FALSE)</f>
        <v>0</v>
      </c>
      <c r="Y1144" s="242" t="e">
        <f>+VLOOKUP(X1144,bd_lista!$A$3:$C$590,3,FALSE)</f>
        <v>#N/A</v>
      </c>
      <c r="Z1144" s="301">
        <f>+X1144</f>
        <v>0</v>
      </c>
      <c r="AA1144" s="329" t="e">
        <f>+Y1144</f>
        <v>#N/A</v>
      </c>
    </row>
    <row r="1145" spans="1:27" customFormat="1" ht="27" hidden="1" customHeight="1">
      <c r="A1145" s="32">
        <v>2318</v>
      </c>
      <c r="B1145" s="292"/>
      <c r="C1145" s="247" t="str">
        <f>+VLOOKUP(A1145,bd_lista!$A$3:$C$590,3,FALSE)</f>
        <v>Entidad Descentralizada UMMIPRE PROMAN</v>
      </c>
      <c r="D1145" s="343"/>
      <c r="E1145" s="244" t="s">
        <v>1309</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45"/>
        <v>0</v>
      </c>
      <c r="S1145" s="250">
        <f ca="1">+R1144+R1145</f>
        <v>0</v>
      </c>
      <c r="T1145" s="243">
        <f ca="1">+S1145</f>
        <v>0</v>
      </c>
      <c r="U1145" s="242">
        <f t="shared" si="46"/>
        <v>2</v>
      </c>
      <c r="V1145" s="343" t="str">
        <f>+VLOOKUP(A1145,bd_lista!$A$3:$E$590,5,FALSE)</f>
        <v>Empresas Municipales</v>
      </c>
      <c r="W1145" s="343"/>
      <c r="X1145" s="242">
        <f>+VLOOKUP(A1145,[3]Sheet1!$A$13:$D$744,4,FALSE)</f>
        <v>0</v>
      </c>
      <c r="Y1145" s="242" t="e">
        <f>+VLOOKUP(X1145,bd_lista!$A$3:$C$590,3,FALSE)</f>
        <v>#N/A</v>
      </c>
      <c r="Z1145" s="299"/>
      <c r="AA1145" s="331"/>
    </row>
    <row r="1146" spans="1:27" customFormat="1" ht="27" hidden="1" customHeight="1">
      <c r="A1146" s="32">
        <v>2334</v>
      </c>
      <c r="B1146" s="291">
        <f>+A1146</f>
        <v>2334</v>
      </c>
      <c r="C1146" s="247" t="str">
        <f>+VLOOKUP(A1146,bd_lista!$A$3:$C$590,3,FALSE)</f>
        <v>ENTIDAD DESCENTRALIZADA MUNICIPAL DE MAQUINARIA Y EQUIPO</v>
      </c>
      <c r="D1146" s="342" t="str">
        <f>+C1146</f>
        <v>ENTIDAD DESCENTRALIZADA MUNICIPAL DE MAQUINARIA Y EQUIPO</v>
      </c>
      <c r="E1146" s="242" t="s">
        <v>1308</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45"/>
        <v>0</v>
      </c>
      <c r="S1146" s="250"/>
      <c r="T1146" s="243">
        <f ca="1">+T1147</f>
        <v>0</v>
      </c>
      <c r="U1146" s="242">
        <f t="shared" si="46"/>
        <v>1</v>
      </c>
      <c r="V1146" s="343" t="str">
        <f>+VLOOKUP(A1146,bd_lista!$A$3:$E$590,5,FALSE)</f>
        <v>Empresas Municipales</v>
      </c>
      <c r="W1146" s="342" t="str">
        <f>+V1146</f>
        <v>Empresas Municipales</v>
      </c>
      <c r="X1146" s="242">
        <f>+VLOOKUP(A1146,[3]Sheet1!$A$13:$D$744,4,FALSE)</f>
        <v>0</v>
      </c>
      <c r="Y1146" s="242" t="e">
        <f>+VLOOKUP(X1146,bd_lista!$A$3:$C$590,3,FALSE)</f>
        <v>#N/A</v>
      </c>
      <c r="Z1146" s="301">
        <f>+X1146</f>
        <v>0</v>
      </c>
      <c r="AA1146" s="329" t="e">
        <f>+Y1146</f>
        <v>#N/A</v>
      </c>
    </row>
    <row r="1147" spans="1:27" customFormat="1" ht="27" hidden="1" customHeight="1">
      <c r="A1147" s="32">
        <v>2334</v>
      </c>
      <c r="B1147" s="292"/>
      <c r="C1147" s="247" t="str">
        <f>+VLOOKUP(A1147,bd_lista!$A$3:$C$590,3,FALSE)</f>
        <v>ENTIDAD DESCENTRALIZADA MUNICIPAL DE MAQUINARIA Y EQUIPO</v>
      </c>
      <c r="D1147" s="343"/>
      <c r="E1147" s="244" t="s">
        <v>1309</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45"/>
        <v>0</v>
      </c>
      <c r="S1147" s="250">
        <f ca="1">+R1146+R1147</f>
        <v>0</v>
      </c>
      <c r="T1147" s="243">
        <f ca="1">+S1147</f>
        <v>0</v>
      </c>
      <c r="U1147" s="242">
        <f t="shared" si="46"/>
        <v>2</v>
      </c>
      <c r="V1147" s="343" t="str">
        <f>+VLOOKUP(A1147,bd_lista!$A$3:$E$590,5,FALSE)</f>
        <v>Empresas Municipales</v>
      </c>
      <c r="W1147" s="343"/>
      <c r="X1147" s="242">
        <f>+VLOOKUP(A1147,[3]Sheet1!$A$13:$D$744,4,FALSE)</f>
        <v>0</v>
      </c>
      <c r="Y1147" s="242" t="e">
        <f>+VLOOKUP(X1147,bd_lista!$A$3:$C$590,3,FALSE)</f>
        <v>#N/A</v>
      </c>
      <c r="Z1147" s="299"/>
      <c r="AA1147" s="331"/>
    </row>
    <row r="1148" spans="1:27" customFormat="1" ht="27" hidden="1" customHeight="1">
      <c r="A1148" s="32">
        <v>761</v>
      </c>
      <c r="B1148" s="291">
        <f>+A1148</f>
        <v>761</v>
      </c>
      <c r="C1148" s="247" t="str">
        <f>+VLOOKUP(A1148,bd_lista!$A$3:$C$590,3,FALSE)</f>
        <v>Servicio Autónomo Municipal de Agua Potable y Alcantarillado</v>
      </c>
      <c r="D1148" s="342" t="str">
        <f>+C1148</f>
        <v>Servicio Autónomo Municipal de Agua Potable y Alcantarillado</v>
      </c>
      <c r="E1148" s="242" t="s">
        <v>1308</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45"/>
        <v>0</v>
      </c>
      <c r="S1148" s="250"/>
      <c r="T1148" s="243">
        <f ca="1">+T1149</f>
        <v>0</v>
      </c>
      <c r="U1148" s="242">
        <f t="shared" si="46"/>
        <v>1</v>
      </c>
      <c r="V1148" s="343" t="str">
        <f>+VLOOKUP(A1148,bd_lista!$A$3:$E$590,5,FALSE)</f>
        <v>Empresas Municipales</v>
      </c>
      <c r="W1148" s="342" t="str">
        <f>+V1148</f>
        <v>Empresas Municipales</v>
      </c>
      <c r="X1148" s="242">
        <f>+VLOOKUP(A1148,[3]Sheet1!$A$13:$D$744,4,FALSE)</f>
        <v>0</v>
      </c>
      <c r="Y1148" s="242" t="e">
        <f>+VLOOKUP(X1148,bd_lista!$A$3:$C$590,3,FALSE)</f>
        <v>#N/A</v>
      </c>
      <c r="Z1148" s="301">
        <f>+X1148</f>
        <v>0</v>
      </c>
      <c r="AA1148" s="329" t="e">
        <f>+Y1148</f>
        <v>#N/A</v>
      </c>
    </row>
    <row r="1149" spans="1:27" customFormat="1" ht="27" hidden="1" customHeight="1">
      <c r="A1149" s="32">
        <v>761</v>
      </c>
      <c r="B1149" s="292"/>
      <c r="C1149" s="247" t="str">
        <f>+VLOOKUP(A1149,bd_lista!$A$3:$C$590,3,FALSE)</f>
        <v>Servicio Autónomo Municipal de Agua Potable y Alcantarillado</v>
      </c>
      <c r="D1149" s="343"/>
      <c r="E1149" s="244" t="s">
        <v>1309</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45"/>
        <v>0</v>
      </c>
      <c r="S1149" s="250">
        <f ca="1">+R1148+R1149</f>
        <v>0</v>
      </c>
      <c r="T1149" s="243">
        <f ca="1">+S1149</f>
        <v>0</v>
      </c>
      <c r="U1149" s="242">
        <f t="shared" si="46"/>
        <v>2</v>
      </c>
      <c r="V1149" s="343" t="str">
        <f>+VLOOKUP(A1149,bd_lista!$A$3:$E$590,5,FALSE)</f>
        <v>Empresas Municipales</v>
      </c>
      <c r="W1149" s="343"/>
      <c r="X1149" s="242">
        <f>+VLOOKUP(A1149,[3]Sheet1!$A$13:$D$744,4,FALSE)</f>
        <v>0</v>
      </c>
      <c r="Y1149" s="242" t="e">
        <f>+VLOOKUP(X1149,bd_lista!$A$3:$C$590,3,FALSE)</f>
        <v>#N/A</v>
      </c>
      <c r="Z1149" s="299"/>
      <c r="AA1149" s="331"/>
    </row>
    <row r="1150" spans="1:27" customFormat="1" ht="15" hidden="1" customHeight="1">
      <c r="A1150" s="32">
        <v>781</v>
      </c>
      <c r="B1150" s="291">
        <f>+A1150</f>
        <v>781</v>
      </c>
      <c r="C1150" s="247" t="str">
        <f>+VLOOKUP(A1150,bd_lista!$A$3:$C$590,3,FALSE)</f>
        <v>Servicio Municipal de Agua Potable y Alcantarillado</v>
      </c>
      <c r="D1150" s="342" t="str">
        <f>+C1150</f>
        <v>Servicio Municipal de Agua Potable y Alcantarillado</v>
      </c>
      <c r="E1150" s="242" t="s">
        <v>1308</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45"/>
        <v>0</v>
      </c>
      <c r="S1150" s="250"/>
      <c r="T1150" s="243">
        <f ca="1">+T1151</f>
        <v>0</v>
      </c>
      <c r="U1150" s="242">
        <f t="shared" si="46"/>
        <v>1</v>
      </c>
      <c r="V1150" s="343" t="str">
        <f>+VLOOKUP(A1150,bd_lista!$A$3:$E$590,5,FALSE)</f>
        <v>Empresas Municipales</v>
      </c>
      <c r="W1150" s="342" t="str">
        <f>+V1150</f>
        <v>Empresas Municipales</v>
      </c>
      <c r="X1150" s="242">
        <f>+VLOOKUP(A1150,[3]Sheet1!$A$13:$D$744,4,FALSE)</f>
        <v>0</v>
      </c>
      <c r="Y1150" s="242" t="e">
        <f>+VLOOKUP(X1150,bd_lista!$A$3:$C$590,3,FALSE)</f>
        <v>#N/A</v>
      </c>
      <c r="Z1150" s="301">
        <f>+X1150</f>
        <v>0</v>
      </c>
      <c r="AA1150" s="329" t="e">
        <f>+Y1150</f>
        <v>#N/A</v>
      </c>
    </row>
    <row r="1151" spans="1:27" customFormat="1" ht="15" hidden="1" customHeight="1">
      <c r="A1151" s="32">
        <v>781</v>
      </c>
      <c r="B1151" s="292"/>
      <c r="C1151" s="247" t="str">
        <f>+VLOOKUP(A1151,bd_lista!$A$3:$C$590,3,FALSE)</f>
        <v>Servicio Municipal de Agua Potable y Alcantarillado</v>
      </c>
      <c r="D1151" s="343"/>
      <c r="E1151" s="244" t="s">
        <v>1309</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45"/>
        <v>0</v>
      </c>
      <c r="S1151" s="250">
        <f ca="1">+R1150+R1151</f>
        <v>0</v>
      </c>
      <c r="T1151" s="243">
        <f ca="1">+S1151</f>
        <v>0</v>
      </c>
      <c r="U1151" s="242">
        <f t="shared" si="46"/>
        <v>2</v>
      </c>
      <c r="V1151" s="343" t="str">
        <f>+VLOOKUP(A1151,bd_lista!$A$3:$E$590,5,FALSE)</f>
        <v>Empresas Municipales</v>
      </c>
      <c r="W1151" s="343"/>
      <c r="X1151" s="242">
        <f>+VLOOKUP(A1151,[3]Sheet1!$A$13:$D$744,4,FALSE)</f>
        <v>0</v>
      </c>
      <c r="Y1151" s="242" t="e">
        <f>+VLOOKUP(X1151,bd_lista!$A$3:$C$590,3,FALSE)</f>
        <v>#N/A</v>
      </c>
      <c r="Z1151" s="299"/>
      <c r="AA1151" s="331"/>
    </row>
    <row r="1152" spans="1:27" customFormat="1" ht="27" hidden="1" customHeight="1">
      <c r="A1152" s="32">
        <v>821</v>
      </c>
      <c r="B1152" s="291">
        <f>+A1152</f>
        <v>821</v>
      </c>
      <c r="C1152" s="247" t="str">
        <f>+VLOOKUP(A1152,bd_lista!$A$3:$C$590,3,FALSE)</f>
        <v>Administración Autónoma para Obras Sanitarias - Potosí</v>
      </c>
      <c r="D1152" s="342" t="str">
        <f>+C1152</f>
        <v>Administración Autónoma para Obras Sanitarias - Potosí</v>
      </c>
      <c r="E1152" s="242" t="s">
        <v>1308</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45"/>
        <v>0</v>
      </c>
      <c r="S1152" s="250"/>
      <c r="T1152" s="243">
        <f ca="1">+T1153</f>
        <v>0</v>
      </c>
      <c r="U1152" s="242">
        <f t="shared" si="46"/>
        <v>1</v>
      </c>
      <c r="V1152" s="343" t="str">
        <f>+VLOOKUP(A1152,bd_lista!$A$3:$E$590,5,FALSE)</f>
        <v>Empresas Municipales</v>
      </c>
      <c r="W1152" s="342" t="str">
        <f>+V1152</f>
        <v>Empresas Municipales</v>
      </c>
      <c r="X1152" s="242">
        <f>+VLOOKUP(A1152,[3]Sheet1!$A$13:$D$744,4,FALSE)</f>
        <v>0</v>
      </c>
      <c r="Y1152" s="242" t="e">
        <f>+VLOOKUP(X1152,bd_lista!$A$3:$C$590,3,FALSE)</f>
        <v>#N/A</v>
      </c>
      <c r="Z1152" s="301">
        <f>+X1152</f>
        <v>0</v>
      </c>
      <c r="AA1152" s="329" t="e">
        <f>+Y1152</f>
        <v>#N/A</v>
      </c>
    </row>
    <row r="1153" spans="1:27" customFormat="1" ht="15" hidden="1" customHeight="1">
      <c r="A1153" s="32">
        <v>821</v>
      </c>
      <c r="B1153" s="292"/>
      <c r="C1153" s="247" t="str">
        <f>+VLOOKUP(A1153,bd_lista!$A$3:$C$590,3,FALSE)</f>
        <v>Administración Autónoma para Obras Sanitarias - Potosí</v>
      </c>
      <c r="D1153" s="343"/>
      <c r="E1153" s="244" t="s">
        <v>1309</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45"/>
        <v>0</v>
      </c>
      <c r="S1153" s="250">
        <f ca="1">+R1152+R1153</f>
        <v>0</v>
      </c>
      <c r="T1153" s="243">
        <f ca="1">+S1153</f>
        <v>0</v>
      </c>
      <c r="U1153" s="242">
        <f t="shared" si="46"/>
        <v>2</v>
      </c>
      <c r="V1153" s="343" t="str">
        <f>+VLOOKUP(A1153,bd_lista!$A$3:$E$590,5,FALSE)</f>
        <v>Empresas Municipales</v>
      </c>
      <c r="W1153" s="343"/>
      <c r="X1153" s="242">
        <f>+VLOOKUP(A1153,[3]Sheet1!$A$13:$D$744,4,FALSE)</f>
        <v>0</v>
      </c>
      <c r="Y1153" s="242" t="e">
        <f>+VLOOKUP(X1153,bd_lista!$A$3:$C$590,3,FALSE)</f>
        <v>#N/A</v>
      </c>
      <c r="Z1153" s="299"/>
      <c r="AA1153" s="331"/>
    </row>
    <row r="1154" spans="1:27" customFormat="1" ht="15" hidden="1" customHeight="1">
      <c r="A1154" s="32">
        <v>831</v>
      </c>
      <c r="B1154" s="291">
        <f>+A1154</f>
        <v>831</v>
      </c>
      <c r="C1154" s="247" t="str">
        <f>+VLOOKUP(A1154,bd_lista!$A$3:$C$590,3,FALSE)</f>
        <v>Servicio Local de Acueductos y Alcantarillado - Oruro</v>
      </c>
      <c r="D1154" s="342" t="str">
        <f>+C1154</f>
        <v>Servicio Local de Acueductos y Alcantarillado - Oruro</v>
      </c>
      <c r="E1154" s="242" t="s">
        <v>1308</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45"/>
        <v>0</v>
      </c>
      <c r="S1154" s="250"/>
      <c r="T1154" s="243">
        <f ca="1">+T1155</f>
        <v>0</v>
      </c>
      <c r="U1154" s="242">
        <f t="shared" si="46"/>
        <v>1</v>
      </c>
      <c r="V1154" s="343" t="str">
        <f>+VLOOKUP(A1154,bd_lista!$A$3:$E$590,5,FALSE)</f>
        <v>Empresas Municipales</v>
      </c>
      <c r="W1154" s="342" t="str">
        <f>+V1154</f>
        <v>Empresas Municipales</v>
      </c>
      <c r="X1154" s="242">
        <f>+VLOOKUP(A1154,[3]Sheet1!$A$13:$D$744,4,FALSE)</f>
        <v>0</v>
      </c>
      <c r="Y1154" s="242" t="e">
        <f>+VLOOKUP(X1154,bd_lista!$A$3:$C$590,3,FALSE)</f>
        <v>#N/A</v>
      </c>
      <c r="Z1154" s="301">
        <f>+X1154</f>
        <v>0</v>
      </c>
      <c r="AA1154" s="329" t="e">
        <f>+Y1154</f>
        <v>#N/A</v>
      </c>
    </row>
    <row r="1155" spans="1:27" customFormat="1" ht="15" hidden="1" customHeight="1">
      <c r="A1155" s="32">
        <v>831</v>
      </c>
      <c r="B1155" s="292"/>
      <c r="C1155" s="247" t="str">
        <f>+VLOOKUP(A1155,bd_lista!$A$3:$C$590,3,FALSE)</f>
        <v>Servicio Local de Acueductos y Alcantarillado - Oruro</v>
      </c>
      <c r="D1155" s="343"/>
      <c r="E1155" s="244" t="s">
        <v>1309</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45"/>
        <v>0</v>
      </c>
      <c r="S1155" s="250">
        <f ca="1">+R1154+R1155</f>
        <v>0</v>
      </c>
      <c r="T1155" s="243">
        <f ca="1">+S1155</f>
        <v>0</v>
      </c>
      <c r="U1155" s="242">
        <f t="shared" si="46"/>
        <v>2</v>
      </c>
      <c r="V1155" s="343" t="str">
        <f>+VLOOKUP(A1155,bd_lista!$A$3:$E$590,5,FALSE)</f>
        <v>Empresas Municipales</v>
      </c>
      <c r="W1155" s="343"/>
      <c r="X1155" s="242">
        <f>+VLOOKUP(A1155,[3]Sheet1!$A$13:$D$744,4,FALSE)</f>
        <v>0</v>
      </c>
      <c r="Y1155" s="242" t="e">
        <f>+VLOOKUP(X1155,bd_lista!$A$3:$C$590,3,FALSE)</f>
        <v>#N/A</v>
      </c>
      <c r="Z1155" s="299"/>
      <c r="AA1155" s="331"/>
    </row>
    <row r="1156" spans="1:27" customFormat="1" ht="27" hidden="1" customHeight="1">
      <c r="A1156" s="32">
        <v>2301</v>
      </c>
      <c r="B1156" s="291">
        <f>+A1156</f>
        <v>2301</v>
      </c>
      <c r="C1156" s="247" t="str">
        <f>+VLOOKUP(A1156,bd_lista!$A$3:$C$590,3,FALSE)</f>
        <v>Empresa Municipal de Gestión de Residuos Sólidos</v>
      </c>
      <c r="D1156" s="342" t="str">
        <f>+C1156</f>
        <v>Empresa Municipal de Gestión de Residuos Sólidos</v>
      </c>
      <c r="E1156" s="242" t="s">
        <v>1308</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45"/>
        <v>0</v>
      </c>
      <c r="S1156" s="250"/>
      <c r="T1156" s="243">
        <f ca="1">+T1157</f>
        <v>0</v>
      </c>
      <c r="U1156" s="242">
        <f t="shared" si="46"/>
        <v>1</v>
      </c>
      <c r="V1156" s="343" t="str">
        <f>+VLOOKUP(A1156,bd_lista!$A$3:$E$590,5,FALSE)</f>
        <v>Empresas Municipales</v>
      </c>
      <c r="W1156" s="342" t="str">
        <f>+V1156</f>
        <v>Empresas Municipales</v>
      </c>
      <c r="X1156" s="242">
        <f>+VLOOKUP(A1156,[3]Sheet1!$A$13:$D$744,4,FALSE)</f>
        <v>0</v>
      </c>
      <c r="Y1156" s="242" t="e">
        <f>+VLOOKUP(X1156,bd_lista!$A$3:$C$590,3,FALSE)</f>
        <v>#N/A</v>
      </c>
      <c r="Z1156" s="301">
        <f>+X1156</f>
        <v>0</v>
      </c>
      <c r="AA1156" s="329" t="e">
        <f>+Y1156</f>
        <v>#N/A</v>
      </c>
    </row>
    <row r="1157" spans="1:27" customFormat="1" ht="27" hidden="1" customHeight="1">
      <c r="A1157" s="32">
        <v>2301</v>
      </c>
      <c r="B1157" s="292"/>
      <c r="C1157" s="247" t="str">
        <f>+VLOOKUP(A1157,bd_lista!$A$3:$C$590,3,FALSE)</f>
        <v>Empresa Municipal de Gestión de Residuos Sólidos</v>
      </c>
      <c r="D1157" s="343"/>
      <c r="E1157" s="244" t="s">
        <v>1309</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45"/>
        <v>0</v>
      </c>
      <c r="S1157" s="250">
        <f ca="1">+R1156+R1157</f>
        <v>0</v>
      </c>
      <c r="T1157" s="243">
        <f ca="1">+S1157</f>
        <v>0</v>
      </c>
      <c r="U1157" s="242">
        <f t="shared" si="46"/>
        <v>2</v>
      </c>
      <c r="V1157" s="343" t="str">
        <f>+VLOOKUP(A1157,bd_lista!$A$3:$E$590,5,FALSE)</f>
        <v>Empresas Municipales</v>
      </c>
      <c r="W1157" s="343"/>
      <c r="X1157" s="242">
        <f>+VLOOKUP(A1157,[3]Sheet1!$A$13:$D$744,4,FALSE)</f>
        <v>0</v>
      </c>
      <c r="Y1157" s="242" t="e">
        <f>+VLOOKUP(X1157,bd_lista!$A$3:$C$590,3,FALSE)</f>
        <v>#N/A</v>
      </c>
      <c r="Z1157" s="299"/>
      <c r="AA1157" s="331"/>
    </row>
    <row r="1158" spans="1:27" customFormat="1" ht="27" hidden="1" customHeight="1">
      <c r="A1158" s="32">
        <v>2302</v>
      </c>
      <c r="B1158" s="291">
        <f>+A1158</f>
        <v>2302</v>
      </c>
      <c r="C1158" s="247" t="str">
        <f>+VLOOKUP(A1158,bd_lista!$A$3:$C$590,3,FALSE)</f>
        <v>Empresa Municipal de Agua Potable y Alcantarillado Sacaba</v>
      </c>
      <c r="D1158" s="342" t="str">
        <f>+C1158</f>
        <v>Empresa Municipal de Agua Potable y Alcantarillado Sacaba</v>
      </c>
      <c r="E1158" s="242" t="s">
        <v>1308</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47">+SUM(F1158:Q1158)</f>
        <v>0</v>
      </c>
      <c r="S1158" s="250"/>
      <c r="T1158" s="243">
        <f ca="1">+T1159</f>
        <v>0</v>
      </c>
      <c r="U1158" s="242">
        <f t="shared" ref="U1158:U1179" si="48">+IF(E1158="Débitos",1,2)</f>
        <v>1</v>
      </c>
      <c r="V1158" s="343" t="str">
        <f>+VLOOKUP(A1158,bd_lista!$A$3:$E$590,5,FALSE)</f>
        <v>Empresas Municipales</v>
      </c>
      <c r="W1158" s="342" t="str">
        <f>+V1158</f>
        <v>Empresas Municipales</v>
      </c>
      <c r="X1158" s="242">
        <f>+VLOOKUP(A1158,[3]Sheet1!$A$13:$D$744,4,FALSE)</f>
        <v>0</v>
      </c>
      <c r="Y1158" s="242" t="e">
        <f>+VLOOKUP(X1158,bd_lista!$A$3:$C$590,3,FALSE)</f>
        <v>#N/A</v>
      </c>
      <c r="Z1158" s="301">
        <f>+X1158</f>
        <v>0</v>
      </c>
      <c r="AA1158" s="329" t="e">
        <f>+Y1158</f>
        <v>#N/A</v>
      </c>
    </row>
    <row r="1159" spans="1:27" customFormat="1" ht="27" hidden="1" customHeight="1">
      <c r="A1159" s="32">
        <v>2302</v>
      </c>
      <c r="B1159" s="292"/>
      <c r="C1159" s="247" t="str">
        <f>+VLOOKUP(A1159,bd_lista!$A$3:$C$590,3,FALSE)</f>
        <v>Empresa Municipal de Agua Potable y Alcantarillado Sacaba</v>
      </c>
      <c r="D1159" s="343"/>
      <c r="E1159" s="244" t="s">
        <v>1309</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47"/>
        <v>0</v>
      </c>
      <c r="S1159" s="250">
        <f ca="1">+R1158+R1159</f>
        <v>0</v>
      </c>
      <c r="T1159" s="243">
        <f ca="1">+S1159</f>
        <v>0</v>
      </c>
      <c r="U1159" s="242">
        <f t="shared" si="48"/>
        <v>2</v>
      </c>
      <c r="V1159" s="343" t="str">
        <f>+VLOOKUP(A1159,bd_lista!$A$3:$E$590,5,FALSE)</f>
        <v>Empresas Municipales</v>
      </c>
      <c r="W1159" s="343"/>
      <c r="X1159" s="242">
        <f>+VLOOKUP(A1159,[3]Sheet1!$A$13:$D$744,4,FALSE)</f>
        <v>0</v>
      </c>
      <c r="Y1159" s="242" t="e">
        <f>+VLOOKUP(X1159,bd_lista!$A$3:$C$590,3,FALSE)</f>
        <v>#N/A</v>
      </c>
      <c r="Z1159" s="299"/>
      <c r="AA1159" s="331"/>
    </row>
    <row r="1160" spans="1:27" customFormat="1" ht="27" hidden="1" customHeight="1">
      <c r="A1160" s="32">
        <v>2313</v>
      </c>
      <c r="B1160" s="291">
        <f>+A1160</f>
        <v>2313</v>
      </c>
      <c r="C1160" s="247" t="str">
        <f>+VLOOKUP(A1160,bd_lista!$A$3:$C$590,3,FALSE)</f>
        <v>ENTIDAD MUNICIPAL DE ASEO URBANO SUCRE</v>
      </c>
      <c r="D1160" s="342" t="str">
        <f>+C1160</f>
        <v>ENTIDAD MUNICIPAL DE ASEO URBANO SUCRE</v>
      </c>
      <c r="E1160" s="242" t="s">
        <v>1308</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47"/>
        <v>0</v>
      </c>
      <c r="S1160" s="250"/>
      <c r="T1160" s="243">
        <f ca="1">+T1161</f>
        <v>0</v>
      </c>
      <c r="U1160" s="242">
        <f t="shared" si="48"/>
        <v>1</v>
      </c>
      <c r="V1160" s="343" t="str">
        <f>+VLOOKUP(A1160,bd_lista!$A$3:$E$590,5,FALSE)</f>
        <v>Empresas Municipales</v>
      </c>
      <c r="W1160" s="342" t="str">
        <f>+V1160</f>
        <v>Empresas Municipales</v>
      </c>
      <c r="X1160" s="242">
        <f>+VLOOKUP(A1160,[3]Sheet1!$A$13:$D$744,4,FALSE)</f>
        <v>0</v>
      </c>
      <c r="Y1160" s="242" t="e">
        <f>+VLOOKUP(X1160,bd_lista!$A$3:$C$590,3,FALSE)</f>
        <v>#N/A</v>
      </c>
      <c r="Z1160" s="301">
        <f>+X1160</f>
        <v>0</v>
      </c>
      <c r="AA1160" s="329" t="e">
        <f>+Y1160</f>
        <v>#N/A</v>
      </c>
    </row>
    <row r="1161" spans="1:27" customFormat="1" ht="27" hidden="1" customHeight="1">
      <c r="A1161" s="32">
        <v>2313</v>
      </c>
      <c r="B1161" s="292"/>
      <c r="C1161" s="247" t="str">
        <f>+VLOOKUP(A1161,bd_lista!$A$3:$C$590,3,FALSE)</f>
        <v>ENTIDAD MUNICIPAL DE ASEO URBANO SUCRE</v>
      </c>
      <c r="D1161" s="343"/>
      <c r="E1161" s="244" t="s">
        <v>1309</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47"/>
        <v>0</v>
      </c>
      <c r="S1161" s="250">
        <f ca="1">+R1160+R1161</f>
        <v>0</v>
      </c>
      <c r="T1161" s="243">
        <f ca="1">+S1161</f>
        <v>0</v>
      </c>
      <c r="U1161" s="242">
        <f t="shared" si="48"/>
        <v>2</v>
      </c>
      <c r="V1161" s="343" t="str">
        <f>+VLOOKUP(A1161,bd_lista!$A$3:$E$590,5,FALSE)</f>
        <v>Empresas Municipales</v>
      </c>
      <c r="W1161" s="343"/>
      <c r="X1161" s="242">
        <f>+VLOOKUP(A1161,[3]Sheet1!$A$13:$D$744,4,FALSE)</f>
        <v>0</v>
      </c>
      <c r="Y1161" s="242" t="e">
        <f>+VLOOKUP(X1161,bd_lista!$A$3:$C$590,3,FALSE)</f>
        <v>#N/A</v>
      </c>
      <c r="Z1161" s="299"/>
      <c r="AA1161" s="331"/>
    </row>
    <row r="1162" spans="1:27" customFormat="1" ht="27" hidden="1" customHeight="1">
      <c r="A1162" s="32">
        <v>2314</v>
      </c>
      <c r="B1162" s="291">
        <f>+A1162</f>
        <v>2314</v>
      </c>
      <c r="C1162" s="247" t="str">
        <f>+VLOOKUP(A1162,bd_lista!$A$3:$C$590,3,FALSE)</f>
        <v>EMPRESA MUNICIPAL DE AREAS VERDES SUCRE</v>
      </c>
      <c r="D1162" s="342" t="str">
        <f>+C1162</f>
        <v>EMPRESA MUNICIPAL DE AREAS VERDES SUCRE</v>
      </c>
      <c r="E1162" s="242" t="s">
        <v>1308</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47"/>
        <v>0</v>
      </c>
      <c r="S1162" s="250"/>
      <c r="T1162" s="243">
        <f ca="1">+T1163</f>
        <v>0</v>
      </c>
      <c r="U1162" s="242">
        <f t="shared" si="48"/>
        <v>1</v>
      </c>
      <c r="V1162" s="343" t="str">
        <f>+VLOOKUP(A1162,bd_lista!$A$3:$E$590,5,FALSE)</f>
        <v>Empresas Municipales</v>
      </c>
      <c r="W1162" s="342" t="str">
        <f>+V1162</f>
        <v>Empresas Municipales</v>
      </c>
      <c r="X1162" s="242">
        <f>+VLOOKUP(A1162,[3]Sheet1!$A$13:$D$744,4,FALSE)</f>
        <v>0</v>
      </c>
      <c r="Y1162" s="242" t="e">
        <f>+VLOOKUP(X1162,bd_lista!$A$3:$C$590,3,FALSE)</f>
        <v>#N/A</v>
      </c>
      <c r="Z1162" s="301">
        <f>+X1162</f>
        <v>0</v>
      </c>
      <c r="AA1162" s="329" t="e">
        <f>+Y1162</f>
        <v>#N/A</v>
      </c>
    </row>
    <row r="1163" spans="1:27" customFormat="1" ht="27" hidden="1" customHeight="1">
      <c r="A1163" s="32">
        <v>2314</v>
      </c>
      <c r="B1163" s="292"/>
      <c r="C1163" s="247" t="str">
        <f>+VLOOKUP(A1163,bd_lista!$A$3:$C$590,3,FALSE)</f>
        <v>EMPRESA MUNICIPAL DE AREAS VERDES SUCRE</v>
      </c>
      <c r="D1163" s="343"/>
      <c r="E1163" s="244" t="s">
        <v>1309</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47"/>
        <v>0</v>
      </c>
      <c r="S1163" s="250">
        <f ca="1">+R1162+R1163</f>
        <v>0</v>
      </c>
      <c r="T1163" s="243">
        <f ca="1">+S1163</f>
        <v>0</v>
      </c>
      <c r="U1163" s="242">
        <f t="shared" si="48"/>
        <v>2</v>
      </c>
      <c r="V1163" s="343" t="str">
        <f>+VLOOKUP(A1163,bd_lista!$A$3:$E$590,5,FALSE)</f>
        <v>Empresas Municipales</v>
      </c>
      <c r="W1163" s="343"/>
      <c r="X1163" s="242">
        <f>+VLOOKUP(A1163,[3]Sheet1!$A$13:$D$744,4,FALSE)</f>
        <v>0</v>
      </c>
      <c r="Y1163" s="242" t="e">
        <f>+VLOOKUP(X1163,bd_lista!$A$3:$C$590,3,FALSE)</f>
        <v>#N/A</v>
      </c>
      <c r="Z1163" s="299"/>
      <c r="AA1163" s="331"/>
    </row>
    <row r="1164" spans="1:27" customFormat="1" ht="27" hidden="1" customHeight="1">
      <c r="A1164" s="32">
        <v>2315</v>
      </c>
      <c r="B1164" s="291">
        <f>+A1164</f>
        <v>2315</v>
      </c>
      <c r="C1164" s="247" t="str">
        <f>+VLOOKUP(A1164,bd_lista!$A$3:$C$590,3,FALSE)</f>
        <v xml:space="preserve">Empresa Municipal de Servicio de Aseo </v>
      </c>
      <c r="D1164" s="342" t="str">
        <f>+C1164</f>
        <v xml:space="preserve">Empresa Municipal de Servicio de Aseo </v>
      </c>
      <c r="E1164" s="242" t="s">
        <v>1308</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47"/>
        <v>0</v>
      </c>
      <c r="S1164" s="250"/>
      <c r="T1164" s="243">
        <f ca="1">+T1165</f>
        <v>0</v>
      </c>
      <c r="U1164" s="242">
        <f t="shared" si="48"/>
        <v>1</v>
      </c>
      <c r="V1164" s="343" t="str">
        <f>+VLOOKUP(A1164,bd_lista!$A$3:$E$590,5,FALSE)</f>
        <v>Empresas Municipales</v>
      </c>
      <c r="W1164" s="342" t="str">
        <f>+V1164</f>
        <v>Empresas Municipales</v>
      </c>
      <c r="X1164" s="242">
        <f>+VLOOKUP(A1164,[3]Sheet1!$A$13:$D$744,4,FALSE)</f>
        <v>0</v>
      </c>
      <c r="Y1164" s="242" t="e">
        <f>+VLOOKUP(X1164,bd_lista!$A$3:$C$590,3,FALSE)</f>
        <v>#N/A</v>
      </c>
      <c r="Z1164" s="301">
        <f>+X1164</f>
        <v>0</v>
      </c>
      <c r="AA1164" s="329" t="e">
        <f>+Y1164</f>
        <v>#N/A</v>
      </c>
    </row>
    <row r="1165" spans="1:27" customFormat="1" ht="27" hidden="1" customHeight="1">
      <c r="A1165" s="32">
        <v>2315</v>
      </c>
      <c r="B1165" s="292"/>
      <c r="C1165" s="247" t="str">
        <f>+VLOOKUP(A1165,bd_lista!$A$3:$C$590,3,FALSE)</f>
        <v xml:space="preserve">Empresa Municipal de Servicio de Aseo </v>
      </c>
      <c r="D1165" s="343"/>
      <c r="E1165" s="244" t="s">
        <v>1309</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47"/>
        <v>0</v>
      </c>
      <c r="S1165" s="250">
        <f ca="1">+R1164+R1165</f>
        <v>0</v>
      </c>
      <c r="T1165" s="243">
        <f ca="1">+S1165</f>
        <v>0</v>
      </c>
      <c r="U1165" s="242">
        <f t="shared" si="48"/>
        <v>2</v>
      </c>
      <c r="V1165" s="343" t="str">
        <f>+VLOOKUP(A1165,bd_lista!$A$3:$E$590,5,FALSE)</f>
        <v>Empresas Municipales</v>
      </c>
      <c r="W1165" s="343"/>
      <c r="X1165" s="242">
        <f>+VLOOKUP(A1165,[3]Sheet1!$A$13:$D$744,4,FALSE)</f>
        <v>0</v>
      </c>
      <c r="Y1165" s="242" t="e">
        <f>+VLOOKUP(X1165,bd_lista!$A$3:$C$590,3,FALSE)</f>
        <v>#N/A</v>
      </c>
      <c r="Z1165" s="299"/>
      <c r="AA1165" s="331"/>
    </row>
    <row r="1166" spans="1:27" customFormat="1" ht="27" hidden="1" customHeight="1">
      <c r="A1166" s="32">
        <v>2316</v>
      </c>
      <c r="B1166" s="291">
        <f>+A1166</f>
        <v>2316</v>
      </c>
      <c r="C1166" s="247" t="str">
        <f>+VLOOKUP(A1166,bd_lista!$A$3:$C$590,3,FALSE)</f>
        <v>Empresa Municipal de Áreas Verdes, Parques y Forestación</v>
      </c>
      <c r="D1166" s="342" t="str">
        <f>+C1166</f>
        <v>Empresa Municipal de Áreas Verdes, Parques y Forestación</v>
      </c>
      <c r="E1166" s="242" t="s">
        <v>1308</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47"/>
        <v>0</v>
      </c>
      <c r="S1166" s="250"/>
      <c r="T1166" s="243">
        <f ca="1">+T1167</f>
        <v>0</v>
      </c>
      <c r="U1166" s="242">
        <f t="shared" si="48"/>
        <v>1</v>
      </c>
      <c r="V1166" s="343" t="str">
        <f>+VLOOKUP(A1166,bd_lista!$A$3:$E$590,5,FALSE)</f>
        <v>Empresas Municipales</v>
      </c>
      <c r="W1166" s="342" t="str">
        <f>+V1166</f>
        <v>Empresas Municipales</v>
      </c>
      <c r="X1166" s="242">
        <f>+VLOOKUP(A1166,[3]Sheet1!$A$13:$D$744,4,FALSE)</f>
        <v>0</v>
      </c>
      <c r="Y1166" s="242" t="e">
        <f>+VLOOKUP(X1166,bd_lista!$A$3:$C$590,3,FALSE)</f>
        <v>#N/A</v>
      </c>
      <c r="Z1166" s="301">
        <f>+X1166</f>
        <v>0</v>
      </c>
      <c r="AA1166" s="329" t="e">
        <f>+Y1166</f>
        <v>#N/A</v>
      </c>
    </row>
    <row r="1167" spans="1:27" customFormat="1" ht="27" hidden="1" customHeight="1">
      <c r="A1167" s="32">
        <v>2316</v>
      </c>
      <c r="B1167" s="292"/>
      <c r="C1167" s="247" t="str">
        <f>+VLOOKUP(A1167,bd_lista!$A$3:$C$590,3,FALSE)</f>
        <v>Empresa Municipal de Áreas Verdes, Parques y Forestación</v>
      </c>
      <c r="D1167" s="343"/>
      <c r="E1167" s="244" t="s">
        <v>1309</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47"/>
        <v>0</v>
      </c>
      <c r="S1167" s="250">
        <f ca="1">+R1166+R1167</f>
        <v>0</v>
      </c>
      <c r="T1167" s="243">
        <f ca="1">+S1167</f>
        <v>0</v>
      </c>
      <c r="U1167" s="242">
        <f t="shared" si="48"/>
        <v>2</v>
      </c>
      <c r="V1167" s="343" t="str">
        <f>+VLOOKUP(A1167,bd_lista!$A$3:$E$590,5,FALSE)</f>
        <v>Empresas Municipales</v>
      </c>
      <c r="W1167" s="343"/>
      <c r="X1167" s="242">
        <f>+VLOOKUP(A1167,[3]Sheet1!$A$13:$D$744,4,FALSE)</f>
        <v>0</v>
      </c>
      <c r="Y1167" s="242" t="e">
        <f>+VLOOKUP(X1167,bd_lista!$A$3:$C$590,3,FALSE)</f>
        <v>#N/A</v>
      </c>
      <c r="Z1167" s="299"/>
      <c r="AA1167" s="331"/>
    </row>
    <row r="1168" spans="1:27" customFormat="1" ht="27" hidden="1" customHeight="1">
      <c r="A1168" s="32">
        <v>2319</v>
      </c>
      <c r="B1168" s="291">
        <f>+A1168</f>
        <v>2319</v>
      </c>
      <c r="C1168" s="247" t="str">
        <f>+VLOOKUP(A1168,bd_lista!$A$3:$C$590,3,FALSE)</f>
        <v>EMPRESA PÚBLICA DEPARTAMENTAL ESTRATÉGICA DE AGUAS - LA PAZ</v>
      </c>
      <c r="D1168" s="342" t="str">
        <f>+C1168</f>
        <v>EMPRESA PÚBLICA DEPARTAMENTAL ESTRATÉGICA DE AGUAS - LA PAZ</v>
      </c>
      <c r="E1168" s="242" t="s">
        <v>1308</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47"/>
        <v>0</v>
      </c>
      <c r="S1168" s="250"/>
      <c r="T1168" s="243">
        <f ca="1">+T1169</f>
        <v>0</v>
      </c>
      <c r="U1168" s="242">
        <f t="shared" si="48"/>
        <v>1</v>
      </c>
      <c r="V1168" s="343" t="str">
        <f>+VLOOKUP(A1168,bd_lista!$A$3:$E$590,5,FALSE)</f>
        <v>Empresas Municipales</v>
      </c>
      <c r="W1168" s="342" t="str">
        <f>+V1168</f>
        <v>Empresas Municipales</v>
      </c>
      <c r="X1168" s="242">
        <f>+VLOOKUP(A1168,[3]Sheet1!$A$13:$D$744,4,FALSE)</f>
        <v>0</v>
      </c>
      <c r="Y1168" s="242" t="e">
        <f>+VLOOKUP(X1168,bd_lista!$A$3:$C$590,3,FALSE)</f>
        <v>#N/A</v>
      </c>
      <c r="Z1168" s="301">
        <f>+X1168</f>
        <v>0</v>
      </c>
      <c r="AA1168" s="329" t="e">
        <f>+Y1168</f>
        <v>#N/A</v>
      </c>
    </row>
    <row r="1169" spans="1:27" customFormat="1" ht="27" hidden="1" customHeight="1">
      <c r="A1169" s="32">
        <v>2319</v>
      </c>
      <c r="B1169" s="292"/>
      <c r="C1169" s="247" t="str">
        <f>+VLOOKUP(A1169,bd_lista!$A$3:$C$590,3,FALSE)</f>
        <v>EMPRESA PÚBLICA DEPARTAMENTAL ESTRATÉGICA DE AGUAS - LA PAZ</v>
      </c>
      <c r="D1169" s="343"/>
      <c r="E1169" s="244" t="s">
        <v>1309</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47"/>
        <v>0</v>
      </c>
      <c r="S1169" s="250">
        <f ca="1">+R1168+R1169</f>
        <v>0</v>
      </c>
      <c r="T1169" s="243">
        <f ca="1">+S1169</f>
        <v>0</v>
      </c>
      <c r="U1169" s="242">
        <f t="shared" si="48"/>
        <v>2</v>
      </c>
      <c r="V1169" s="343" t="str">
        <f>+VLOOKUP(A1169,bd_lista!$A$3:$E$590,5,FALSE)</f>
        <v>Empresas Municipales</v>
      </c>
      <c r="W1169" s="343"/>
      <c r="X1169" s="242">
        <f>+VLOOKUP(A1169,[3]Sheet1!$A$13:$D$744,4,FALSE)</f>
        <v>0</v>
      </c>
      <c r="Y1169" s="242" t="e">
        <f>+VLOOKUP(X1169,bd_lista!$A$3:$C$590,3,FALSE)</f>
        <v>#N/A</v>
      </c>
      <c r="Z1169" s="299"/>
      <c r="AA1169" s="331"/>
    </row>
    <row r="1170" spans="1:27" customFormat="1" ht="27" hidden="1" customHeight="1">
      <c r="A1170" s="32">
        <v>716</v>
      </c>
      <c r="B1170" s="291">
        <f>+A1170</f>
        <v>716</v>
      </c>
      <c r="C1170" s="247" t="str">
        <f>+VLOOKUP(A1170,bd_lista!$A$3:$C$590,3,FALSE)</f>
        <v>Empresa Tarijeña del Gas</v>
      </c>
      <c r="D1170" s="342" t="str">
        <f>+C1170</f>
        <v>Empresa Tarijeña del Gas</v>
      </c>
      <c r="E1170" s="247" t="s">
        <v>1308</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47"/>
        <v>0</v>
      </c>
      <c r="S1170" s="250"/>
      <c r="T1170" s="243">
        <f ca="1">+T1171</f>
        <v>0</v>
      </c>
      <c r="U1170" s="242">
        <f t="shared" si="48"/>
        <v>1</v>
      </c>
      <c r="V1170" s="343" t="str">
        <f>+VLOOKUP(A1170,bd_lista!$A$3:$E$590,5,FALSE)</f>
        <v>Empresas Municipales</v>
      </c>
      <c r="W1170" s="342" t="str">
        <f>+V1170</f>
        <v>Empresas Municipales</v>
      </c>
      <c r="X1170" s="242">
        <f>+VLOOKUP(A1170,[3]Sheet1!$A$13:$D$744,4,FALSE)</f>
        <v>78</v>
      </c>
      <c r="Y1170" s="242" t="str">
        <f>+VLOOKUP(X1170,bd_lista!$A$3:$C$590,3,FALSE)</f>
        <v>Ministerio de Hidrocarburos y Energías</v>
      </c>
      <c r="Z1170" s="301">
        <f>+X1170</f>
        <v>78</v>
      </c>
      <c r="AA1170" s="302" t="str">
        <f>+Y1170</f>
        <v>Ministerio de Hidrocarburos y Energías</v>
      </c>
    </row>
    <row r="1171" spans="1:27" customFormat="1" ht="27" hidden="1" customHeight="1">
      <c r="A1171" s="32">
        <v>716</v>
      </c>
      <c r="B1171" s="292"/>
      <c r="C1171" s="247" t="str">
        <f>+VLOOKUP(A1171,bd_lista!$A$3:$C$590,3,FALSE)</f>
        <v>Empresa Tarijeña del Gas</v>
      </c>
      <c r="D1171" s="343"/>
      <c r="E1171" s="343" t="s">
        <v>1309</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47"/>
        <v>0</v>
      </c>
      <c r="S1171" s="250">
        <f ca="1">+R1170+R1171</f>
        <v>0</v>
      </c>
      <c r="T1171" s="243">
        <f ca="1">+S1171</f>
        <v>0</v>
      </c>
      <c r="U1171" s="242">
        <f t="shared" si="48"/>
        <v>2</v>
      </c>
      <c r="V1171" s="343" t="str">
        <f>+VLOOKUP(A1171,bd_lista!$A$3:$E$590,5,FALSE)</f>
        <v>Empresas Municipales</v>
      </c>
      <c r="W1171" s="343"/>
      <c r="X1171" s="242">
        <f>+VLOOKUP(A1171,[3]Sheet1!$A$13:$D$744,4,FALSE)</f>
        <v>78</v>
      </c>
      <c r="Y1171" s="242" t="str">
        <f>+VLOOKUP(X1171,bd_lista!$A$3:$C$590,3,FALSE)</f>
        <v>Ministerio de Hidrocarburos y Energías</v>
      </c>
      <c r="Z1171" s="299"/>
      <c r="AA1171" s="300"/>
    </row>
    <row r="1172" spans="1:27" customFormat="1" ht="15" hidden="1" customHeight="1">
      <c r="A1172" s="32">
        <v>2312</v>
      </c>
      <c r="B1172" s="291">
        <f>+A1172</f>
        <v>2312</v>
      </c>
      <c r="C1172" s="247" t="str">
        <f>+VLOOKUP(A1172,bd_lista!$A$3:$C$590,3,FALSE)</f>
        <v>EMPRESA MUNICIPAL DE AGUA POTABLE Y ALCANTARILLADO VIACHA</v>
      </c>
      <c r="D1172" s="342" t="str">
        <f>+C1172</f>
        <v>EMPRESA MUNICIPAL DE AGUA POTABLE Y ALCANTARILLADO VIACHA</v>
      </c>
      <c r="E1172" s="242" t="s">
        <v>1308</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47"/>
        <v>0</v>
      </c>
      <c r="S1172" s="250"/>
      <c r="T1172" s="243">
        <f ca="1">+T1173</f>
        <v>0</v>
      </c>
      <c r="U1172" s="242">
        <f t="shared" si="48"/>
        <v>1</v>
      </c>
      <c r="V1172" s="343" t="str">
        <f>+VLOOKUP(A1172,bd_lista!$A$3:$E$590,5,FALSE)</f>
        <v>Empresas Municipales</v>
      </c>
      <c r="W1172" s="342" t="str">
        <f>+V1172</f>
        <v>Empresas Municipales</v>
      </c>
      <c r="X1172" s="242">
        <f>+VLOOKUP(A1172,[3]Sheet1!$A$13:$D$744,4,FALSE)</f>
        <v>0</v>
      </c>
      <c r="Y1172" s="242" t="e">
        <f>+VLOOKUP(X1172,bd_lista!$A$3:$C$590,3,FALSE)</f>
        <v>#N/A</v>
      </c>
      <c r="Z1172" s="301">
        <f>+X1172</f>
        <v>0</v>
      </c>
      <c r="AA1172" s="302" t="e">
        <f>+Y1172</f>
        <v>#N/A</v>
      </c>
    </row>
    <row r="1173" spans="1:27" customFormat="1" ht="15" hidden="1" customHeight="1">
      <c r="A1173" s="32">
        <v>2312</v>
      </c>
      <c r="B1173" s="292"/>
      <c r="C1173" s="247" t="str">
        <f>+VLOOKUP(A1173,bd_lista!$A$3:$C$590,3,FALSE)</f>
        <v>EMPRESA MUNICIPAL DE AGUA POTABLE Y ALCANTARILLADO VIACHA</v>
      </c>
      <c r="D1173" s="343"/>
      <c r="E1173" s="244" t="s">
        <v>1309</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47"/>
        <v>0</v>
      </c>
      <c r="S1173" s="250">
        <f ca="1">+R1172+R1173</f>
        <v>0</v>
      </c>
      <c r="T1173" s="245">
        <f ca="1">+S1173</f>
        <v>0</v>
      </c>
      <c r="U1173" s="242">
        <f t="shared" si="48"/>
        <v>2</v>
      </c>
      <c r="V1173" s="343" t="str">
        <f>+VLOOKUP(A1173,bd_lista!$A$3:$E$590,5,FALSE)</f>
        <v>Empresas Municipales</v>
      </c>
      <c r="W1173" s="343"/>
      <c r="X1173" s="242">
        <f>+VLOOKUP(A1173,[3]Sheet1!$A$13:$D$744,4,FALSE)</f>
        <v>0</v>
      </c>
      <c r="Y1173" s="242" t="e">
        <f>+VLOOKUP(X1173,bd_lista!$A$3:$C$590,3,FALSE)</f>
        <v>#N/A</v>
      </c>
      <c r="Z1173" s="299"/>
      <c r="AA1173" s="300"/>
    </row>
    <row r="1174" spans="1:27" customFormat="1" ht="15" hidden="1" customHeight="1">
      <c r="A1174" s="32">
        <v>2317</v>
      </c>
      <c r="B1174" s="291">
        <f>+A1174</f>
        <v>2317</v>
      </c>
      <c r="C1174" s="247" t="str">
        <f>+VLOOKUP(A1174,bd_lista!$A$3:$C$590,3,FALSE)</f>
        <v>Empresa Municipal de Asfaltos y Vías</v>
      </c>
      <c r="D1174" s="342" t="str">
        <f>+C1174</f>
        <v>Empresa Municipal de Asfaltos y Vías</v>
      </c>
      <c r="E1174" s="242" t="s">
        <v>1308</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47"/>
        <v>0</v>
      </c>
      <c r="S1174" s="250"/>
      <c r="T1174" s="243">
        <f ca="1">+T1175</f>
        <v>0</v>
      </c>
      <c r="U1174" s="242">
        <f t="shared" si="48"/>
        <v>1</v>
      </c>
      <c r="V1174" s="343" t="str">
        <f>+VLOOKUP(A1174,bd_lista!$A$3:$E$590,5,FALSE)</f>
        <v>Empresas Municipales</v>
      </c>
      <c r="W1174" s="260" t="str">
        <f>+V1174</f>
        <v>Empresas Municipales</v>
      </c>
      <c r="X1174" s="242">
        <f>+VLOOKUP(A1174,[3]Sheet1!$A$13:$D$744,4,FALSE)</f>
        <v>0</v>
      </c>
      <c r="Y1174" s="242" t="e">
        <f>+VLOOKUP(X1174,bd_lista!$A$3:$C$590,3,FALSE)</f>
        <v>#N/A</v>
      </c>
      <c r="Z1174" s="301">
        <f>+X1174</f>
        <v>0</v>
      </c>
      <c r="AA1174" s="247" t="e">
        <f>+Y1174</f>
        <v>#N/A</v>
      </c>
    </row>
    <row r="1175" spans="1:27" customFormat="1" ht="15" hidden="1" customHeight="1">
      <c r="A1175" s="32">
        <v>2317</v>
      </c>
      <c r="B1175" s="292"/>
      <c r="C1175" s="247" t="str">
        <f>+VLOOKUP(A1175,bd_lista!$A$3:$C$590,3,FALSE)</f>
        <v>Empresa Municipal de Asfaltos y Vías</v>
      </c>
      <c r="D1175" s="343"/>
      <c r="E1175" s="244" t="s">
        <v>1309</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47"/>
        <v>0</v>
      </c>
      <c r="S1175" s="250">
        <f ca="1">+R1174+R1175</f>
        <v>0</v>
      </c>
      <c r="T1175" s="243">
        <f ca="1">+S1175</f>
        <v>0</v>
      </c>
      <c r="U1175" s="242">
        <f t="shared" si="48"/>
        <v>2</v>
      </c>
      <c r="V1175" s="343" t="str">
        <f>+VLOOKUP(A1175,bd_lista!$A$3:$E$590,5,FALSE)</f>
        <v>Empresas Municipales</v>
      </c>
      <c r="W1175" s="248"/>
      <c r="X1175" s="242">
        <f>+VLOOKUP(A1175,[3]Sheet1!$A$13:$D$744,4,FALSE)</f>
        <v>0</v>
      </c>
      <c r="Y1175" s="242" t="e">
        <f>+VLOOKUP(X1175,bd_lista!$A$3:$C$590,3,FALSE)</f>
        <v>#N/A</v>
      </c>
      <c r="Z1175" s="299"/>
      <c r="AA1175" s="247"/>
    </row>
    <row r="1176" spans="1:27" customFormat="1" ht="15" hidden="1" customHeight="1">
      <c r="A1176" s="32">
        <v>2320</v>
      </c>
      <c r="B1176" s="293">
        <f>+A1176</f>
        <v>2320</v>
      </c>
      <c r="C1176" s="247" t="str">
        <f>+VLOOKUP(A1176,bd_lista!$A$3:$C$590,3,FALSE)</f>
        <v>EMPRESA PUBLICA MUNICIPAL DE SERVICIOS DE AGUA Y ALCANTARRILLADO SANITARIO DE COBIJA</v>
      </c>
      <c r="D1176" s="342" t="str">
        <f>+C1176</f>
        <v>EMPRESA PUBLICA MUNICIPAL DE SERVICIOS DE AGUA Y ALCANTARRILLADO SANITARIO DE COBIJA</v>
      </c>
      <c r="E1176" s="242" t="s">
        <v>1308</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47"/>
        <v>0</v>
      </c>
      <c r="S1176" s="250"/>
      <c r="T1176" s="243">
        <f ca="1">+T1177</f>
        <v>0</v>
      </c>
      <c r="U1176" s="242">
        <f t="shared" si="48"/>
        <v>1</v>
      </c>
      <c r="V1176" s="343" t="str">
        <f>+VLOOKUP(A1176,bd_lista!$A$3:$E$590,5,FALSE)</f>
        <v>Empresas Municipales</v>
      </c>
      <c r="W1176" s="260" t="str">
        <f>+V1176</f>
        <v>Empresas Municipales</v>
      </c>
      <c r="X1176" s="242">
        <f>+VLOOKUP(A1176,[3]Sheet1!$A$13:$D$744,4,FALSE)</f>
        <v>0</v>
      </c>
      <c r="Y1176" s="242" t="e">
        <f>+VLOOKUP(X1176,bd_lista!$A$3:$C$590,3,FALSE)</f>
        <v>#N/A</v>
      </c>
      <c r="Z1176" s="301">
        <f>+X1176</f>
        <v>0</v>
      </c>
      <c r="AA1176" s="247" t="e">
        <f>+Y1176</f>
        <v>#N/A</v>
      </c>
    </row>
    <row r="1177" spans="1:27" customFormat="1" ht="15" hidden="1" customHeight="1">
      <c r="A1177" s="32">
        <v>2320</v>
      </c>
      <c r="B1177" s="293"/>
      <c r="C1177" s="247" t="str">
        <f>+VLOOKUP(A1177,bd_lista!$A$3:$C$590,3,FALSE)</f>
        <v>EMPRESA PUBLICA MUNICIPAL DE SERVICIOS DE AGUA Y ALCANTARRILLADO SANITARIO DE COBIJA</v>
      </c>
      <c r="D1177" s="343"/>
      <c r="E1177" s="244" t="s">
        <v>1309</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47"/>
        <v>0</v>
      </c>
      <c r="S1177" s="250">
        <f ca="1">+R1176+R1177</f>
        <v>0</v>
      </c>
      <c r="T1177" s="243">
        <f ca="1">+S1177</f>
        <v>0</v>
      </c>
      <c r="U1177" s="242">
        <f t="shared" si="48"/>
        <v>2</v>
      </c>
      <c r="V1177" s="343" t="str">
        <f>+VLOOKUP(A1177,bd_lista!$A$3:$E$590,5,FALSE)</f>
        <v>Empresas Municipales</v>
      </c>
      <c r="W1177" s="248"/>
      <c r="X1177" s="242">
        <f>+VLOOKUP(A1177,[3]Sheet1!$A$13:$D$744,4,FALSE)</f>
        <v>0</v>
      </c>
      <c r="Y1177" s="242" t="e">
        <f>+VLOOKUP(X1177,bd_lista!$A$3:$C$590,3,FALSE)</f>
        <v>#N/A</v>
      </c>
      <c r="Z1177" s="299"/>
      <c r="AA1177" s="247"/>
    </row>
    <row r="1178" spans="1:27" ht="27" hidden="1" customHeight="1">
      <c r="A1178" s="327">
        <v>2336</v>
      </c>
      <c r="B1178" s="293">
        <f>+A1178</f>
        <v>2336</v>
      </c>
      <c r="C1178" s="247" t="str">
        <f>+VLOOKUP(A1178,bd_lista!$A$3:$C$590,3,FALSE)</f>
        <v>EMPRESA PÚBLICA DEPARTAMENTAL FÁBRICA DE CALAMINAS Y CLAVOS POTOSI</v>
      </c>
      <c r="D1178" s="342" t="str">
        <f>+C1178</f>
        <v>EMPRESA PÚBLICA DEPARTAMENTAL FÁBRICA DE CALAMINAS Y CLAVOS POTOSI</v>
      </c>
      <c r="E1178" s="242" t="s">
        <v>1308</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47"/>
        <v>0</v>
      </c>
      <c r="S1178" s="250"/>
      <c r="T1178" s="243">
        <f ca="1">+T1179</f>
        <v>0</v>
      </c>
      <c r="U1178" s="242">
        <f t="shared" si="48"/>
        <v>1</v>
      </c>
      <c r="V1178" s="343" t="str">
        <f>+VLOOKUP(A1178,bd_lista!$A$3:$E$590,5,FALSE)</f>
        <v>Empresas Departamentales</v>
      </c>
      <c r="W1178" s="260" t="str">
        <f>+V1178</f>
        <v>Empresas Departamentales</v>
      </c>
      <c r="X1178" s="242">
        <f>+VLOOKUP(A1178,[3]Sheet1!$A$13:$D$744,4,FALSE)</f>
        <v>0</v>
      </c>
      <c r="Y1178" s="242" t="e">
        <f>+VLOOKUP(X1178,bd_lista!$A$3:$C$590,3,FALSE)</f>
        <v>#N/A</v>
      </c>
      <c r="Z1178" s="301">
        <f>+X1178</f>
        <v>0</v>
      </c>
      <c r="AA1178" s="247" t="e">
        <f>+Y1178</f>
        <v>#N/A</v>
      </c>
    </row>
    <row r="1179" spans="1:27" ht="15" hidden="1" customHeight="1">
      <c r="A1179" s="327">
        <v>2336</v>
      </c>
      <c r="B1179" s="293"/>
      <c r="C1179" s="247" t="str">
        <f>+VLOOKUP(A1179,bd_lista!$A$3:$C$590,3,FALSE)</f>
        <v>EMPRESA PÚBLICA DEPARTAMENTAL FÁBRICA DE CALAMINAS Y CLAVOS POTOSI</v>
      </c>
      <c r="D1179" s="343"/>
      <c r="E1179" s="244" t="s">
        <v>1309</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47"/>
        <v>0</v>
      </c>
      <c r="S1179" s="250">
        <f ca="1">+R1178+R1179</f>
        <v>0</v>
      </c>
      <c r="T1179" s="243">
        <f ca="1">+S1179</f>
        <v>0</v>
      </c>
      <c r="U1179" s="242">
        <f t="shared" si="48"/>
        <v>2</v>
      </c>
      <c r="V1179" s="343" t="str">
        <f>+VLOOKUP(A1179,bd_lista!$A$3:$E$590,5,FALSE)</f>
        <v>Empresas Departamentales</v>
      </c>
      <c r="W1179" s="248"/>
      <c r="X1179" s="242">
        <f>+VLOOKUP(A1179,[3]Sheet1!$A$13:$D$744,4,FALSE)</f>
        <v>0</v>
      </c>
      <c r="Y1179" s="242" t="e">
        <f>+VLOOKUP(X1179,bd_lista!$A$3:$C$590,3,FALSE)</f>
        <v>#N/A</v>
      </c>
      <c r="Z1179" s="299"/>
      <c r="AA1179" s="247"/>
    </row>
    <row r="1180" spans="1:27">
      <c r="D1180" s="346"/>
    </row>
  </sheetData>
  <autoFilter ref="A5:AA1179" xr:uid="{E5FFFC49-AB01-4026-894C-A597054DDD30}">
    <filterColumn colId="19">
      <filters>
        <filter val="1.025.428,00"/>
        <filter val="1.048.343,97"/>
        <filter val="1.068.715,00"/>
        <filter val="1.080.317,99"/>
        <filter val="1.129.940.326,08"/>
        <filter val="1.244.095.165,35"/>
        <filter val="1.314.254,69"/>
        <filter val="1.315.016,18"/>
        <filter val="1.361.982,42"/>
        <filter val="1.830,00"/>
        <filter val="1.870.266,20"/>
        <filter val="1.873.182,56"/>
        <filter val="10.084,95"/>
        <filter val="100,00"/>
        <filter val="100.601,42"/>
        <filter val="101.981,71"/>
        <filter val="106.496.716,01"/>
        <filter val="11.370,13"/>
        <filter val="110.601.807,04"/>
        <filter val="12.006,51"/>
        <filter val="125.373,65"/>
        <filter val="129,96"/>
        <filter val="14.380.293,82"/>
        <filter val="140.653.369,38"/>
        <filter val="145.485,00"/>
        <filter val="149.872.029,40"/>
        <filter val="151.838.320,42"/>
        <filter val="16.076,98"/>
        <filter val="16.089,10"/>
        <filter val="17.890,69"/>
        <filter val="175.719.330,89"/>
        <filter val="18,00"/>
        <filter val="18.192,50"/>
        <filter val="18.343.586,81"/>
        <filter val="180,00"/>
        <filter val="189.096,39"/>
        <filter val="196.345,49"/>
        <filter val="2.105.764,77"/>
        <filter val="2.188.220,27"/>
        <filter val="2.323.791,90"/>
        <filter val="2.504.047,94"/>
        <filter val="2.578.534,00"/>
        <filter val="2.633,24"/>
        <filter val="2.972.195,35"/>
        <filter val="205,30"/>
        <filter val="206.083.259,29"/>
        <filter val="21,50"/>
        <filter val="22.073.067,83"/>
        <filter val="22.459,48"/>
        <filter val="24.059,64"/>
        <filter val="24.902,30"/>
        <filter val="246.866,80"/>
        <filter val="249.988.167,45"/>
        <filter val="251.181,63"/>
        <filter val="26.539.220,13"/>
        <filter val="26.935.831,78"/>
        <filter val="27.154.719,73"/>
        <filter val="27.336,88"/>
        <filter val="3.000.157,59"/>
        <filter val="3.635,00"/>
        <filter val="3.810.926,19"/>
        <filter val="3.879.520,42"/>
        <filter val="30.675,00"/>
        <filter val="300.532,45"/>
        <filter val="31.718.595,84"/>
        <filter val="313.728,57"/>
        <filter val="33.988.852,82"/>
        <filter val="34.684.929,86"/>
        <filter val="343.721,53"/>
        <filter val="36.230.941,03"/>
        <filter val="366.401,79"/>
        <filter val="39.425,06"/>
        <filter val="39.910.790,42"/>
        <filter val="4.271.680,49"/>
        <filter val="4.463.138,05"/>
        <filter val="4.588,33"/>
        <filter val="4.771.281,80"/>
        <filter val="4.913,37"/>
        <filter val="40,00"/>
        <filter val="400,00"/>
        <filter val="400,27"/>
        <filter val="41.158.655,17"/>
        <filter val="43.146,58"/>
        <filter val="434,00"/>
        <filter val="44.669.792,66"/>
        <filter val="45.467,47"/>
        <filter val="47.682,08"/>
        <filter val="49.054.475,86"/>
        <filter val="49.410,58"/>
        <filter val="490.972,30"/>
        <filter val="491.479,31"/>
        <filter val="494.569,56"/>
        <filter val="5.068.639,37"/>
        <filter val="5.133,00"/>
        <filter val="5.164,94"/>
        <filter val="5.457.133,77"/>
        <filter val="5.531.293,12"/>
        <filter val="5.879,23"/>
        <filter val="50,00"/>
        <filter val="50.470.134,40"/>
        <filter val="507.129,94"/>
        <filter val="522,50"/>
        <filter val="529.155,00"/>
        <filter val="539.623,73"/>
        <filter val="56.208.587,19"/>
        <filter val="58.608.150,61"/>
        <filter val="580.403,70"/>
        <filter val="59.648,61"/>
        <filter val="6.463.918,33"/>
        <filter val="6.549.004.193,97"/>
        <filter val="6.665.720,28"/>
        <filter val="60.098,98"/>
        <filter val="65.576,70"/>
        <filter val="663.264.752,84"/>
        <filter val="69.485,97"/>
        <filter val="7.033.739,60"/>
        <filter val="71.333,25"/>
        <filter val="73.923,46"/>
        <filter val="748.706,64"/>
        <filter val="8.086,33"/>
        <filter val="83.179,81"/>
        <filter val="876,43"/>
        <filter val="889,13"/>
        <filter val="9.013.299,82"/>
        <filter val="9.833.359,01"/>
        <filter val="97,00"/>
        <filter val="98,00"/>
      </filters>
    </filterColumn>
    <filterColumn colId="21">
      <filters>
        <filter val="Empresas Nacionales"/>
        <filter val="Instituciones de Seguridad Social"/>
        <filter val="Instituciones Descentralizadas"/>
        <filter val="Instituciones Financieras no Bancarias"/>
        <filter val="Instituciones Financieras no Bancarias Regionales"/>
        <filter val="Órgano Ejecutivo"/>
      </filters>
    </filterColumn>
  </autoFilter>
  <sortState xmlns:xlrd2="http://schemas.microsoft.com/office/spreadsheetml/2017/richdata2" ref="A30:AA1137">
    <sortCondition ref="A6:A1137"/>
  </sortState>
  <mergeCells count="164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B15" sqref="B15"/>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7" t="s">
        <v>1345</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237"/>
      <c r="AB1" s="397" t="s">
        <v>1346</v>
      </c>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C1" s="398" t="s">
        <v>1347</v>
      </c>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D1" s="398" t="s">
        <v>1348</v>
      </c>
      <c r="CE1" s="398"/>
      <c r="CF1" s="398"/>
      <c r="CG1" s="398"/>
      <c r="CH1" s="398"/>
      <c r="CI1" s="398"/>
      <c r="CJ1" s="398"/>
      <c r="CK1" s="398"/>
      <c r="CL1" s="398"/>
      <c r="CM1" s="398"/>
      <c r="CN1" s="398"/>
      <c r="CO1" s="398"/>
      <c r="CP1" s="398"/>
      <c r="CQ1" s="398"/>
      <c r="CR1" s="398"/>
      <c r="CS1" s="398"/>
      <c r="CT1" s="398"/>
      <c r="CU1" s="398"/>
      <c r="CV1" s="398"/>
      <c r="CW1" s="398"/>
      <c r="CX1" s="398"/>
      <c r="CY1" s="398"/>
      <c r="CZ1" s="398"/>
      <c r="DA1" s="398"/>
      <c r="DB1" s="398"/>
      <c r="DC1" s="398"/>
    </row>
    <row r="2" spans="1:113">
      <c r="C2" t="str">
        <f>+IF(C4="ene","Enero",IF(C4="feb","Febrero",IF(C4="mar","Marzo",IF(C4="abr","Abril",IF(C4="may","Mayo",IF(C4="jun","Junio",IF(C4="jul","Julio",IF(C4="ago","Agosto",IF(C4="sep","Septiembre",IF(C4="oct","Octubre",IF(C4="nov","Noviembre",IF(C4="dic","Diciembre","Aún no hay mes"))))))))))))</f>
        <v>Enero</v>
      </c>
      <c r="D2" t="s">
        <v>1293</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Agosto</v>
      </c>
      <c r="R2" t="str">
        <f>+Q2</f>
        <v>Agosto</v>
      </c>
      <c r="S2" t="str">
        <f>+IF(S4="ene","Enero",IF(S4="feb","Febrero",IF(S4="mar","Marzo",IF(S4="abr","Abril",IF(S4="may","Mayo",IF(S4="jun","Junio",IF(S4="jul","Julio",IF(S4="ago","Agosto",IF(S4="sep","Septiembre",IF(S4="oct","Octubre",IF(S4="nov","Noviembre",IF(S4="dic","Diciembre","Aún no hay mes"))))))))))))</f>
        <v>Septiembre</v>
      </c>
      <c r="T2" t="str">
        <f>+S2</f>
        <v>Septiembre</v>
      </c>
      <c r="U2" t="str">
        <f>+IF(U4="ene","Enero",IF(U4="feb","Febrero",IF(U4="mar","Marzo",IF(U4="abr","Abril",IF(U4="may","Mayo",IF(U4="jun","Junio",IF(U4="jul","Julio",IF(U4="ago","Agosto",IF(U4="sep","Septiembre",IF(U4="oct","Octubre",IF(U4="nov","Noviembre",IF(U4="dic","Diciembre","Aún no hay mes"))))))))))))</f>
        <v>Octubre</v>
      </c>
      <c r="V2" t="str">
        <f>+U2</f>
        <v>Octubre</v>
      </c>
      <c r="W2" t="str">
        <f>+IF(W4="ene","Enero",IF(W4="feb","Febrero",IF(W4="mar","Marzo",IF(W4="abr","Abril",IF(W4="may","Mayo",IF(W4="jun","Junio",IF(W4="jul","Julio",IF(W4="ago","Agosto",IF(W4="sep","Septiembre",IF(W4="oct","Octubre",IF(W4="nov","Noviembre",IF(W4="dic","Diciembre","Aún no hay mes"))))))))))))</f>
        <v>Noviembre</v>
      </c>
      <c r="X2" t="str">
        <f>+W2</f>
        <v>Noviembre</v>
      </c>
      <c r="Y2" t="str">
        <f>+IF(Y4="ene","Enero",IF(Y4="feb","Febrero",IF(Y4="mar","Marzo",IF(Y4="abr","Abril",IF(Y4="may","Mayo",IF(Y4="jun","Junio",IF(Y4="jul","Julio",IF(Y4="ago","Agosto",IF(Y4="sep","Septiembre",IF(Y4="oct","Octubre",IF(Y4="nov","Noviembre",IF(Y4="dic","Diciembre","Aún no hay mes"))))))))))))</f>
        <v>Diciembre</v>
      </c>
      <c r="Z2" t="str">
        <f>+Y2</f>
        <v>Diciembre</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Agosto</v>
      </c>
      <c r="AS2" t="str">
        <f>+AR2</f>
        <v>Agosto</v>
      </c>
      <c r="AT2" t="str">
        <f>+IF(AT4="ene","Enero",IF(AT4="feb","Febrero",IF(AT4="mar","Marzo",IF(AT4="abr","Abril",IF(AT4="may","Mayo",IF(AT4="jun","Junio",IF(AT4="jul","Julio",IF(AT4="ago","Agosto",IF(AT4="sep","Septiembre",IF(AT4="oct","Octubre",IF(AT4="nov","Noviembre",IF(AT4="dic","Diciembre","Aún no hay mes"))))))))))))</f>
        <v>Septiembre</v>
      </c>
      <c r="AU2" t="str">
        <f>+AT2</f>
        <v>Septiembre</v>
      </c>
      <c r="AV2" t="str">
        <f>+IF(AV4="ene","Enero",IF(AV4="feb","Febrero",IF(AV4="mar","Marzo",IF(AV4="abr","Abril",IF(AV4="may","Mayo",IF(AV4="jun","Junio",IF(AV4="jul","Julio",IF(AV4="ago","Agosto",IF(AV4="sep","Septiembre",IF(AV4="oct","Octubre",IF(AV4="nov","Noviembre",IF(AV4="dic","Diciembre","Aún no hay mes"))))))))))))</f>
        <v>Octubre</v>
      </c>
      <c r="AW2" t="str">
        <f>+AV2</f>
        <v>Octubre</v>
      </c>
      <c r="AX2" t="str">
        <f>+IF(AX4="ene","Enero",IF(AX4="feb","Febrero",IF(AX4="mar","Marzo",IF(AX4="abr","Abril",IF(AX4="may","Mayo",IF(AX4="jun","Junio",IF(AX4="jul","Julio",IF(AX4="ago","Agosto",IF(AX4="sep","Septiembre",IF(AX4="oct","Octubre",IF(AX4="nov","Noviembre",IF(AX4="dic","Diciembre","Aún no hay mes"))))))))))))</f>
        <v>Noviembre</v>
      </c>
      <c r="AY2" t="str">
        <f>+AX2</f>
        <v>Noviembre</v>
      </c>
      <c r="AZ2" t="str">
        <f>+IF(AZ4="ene","Enero",IF(AZ4="feb","Febrero",IF(AZ4="mar","Marzo",IF(AZ4="abr","Abril",IF(AZ4="may","Mayo",IF(AZ4="jun","Junio",IF(AZ4="jul","Julio",IF(AZ4="ago","Agosto",IF(AZ4="sep","Septiembre",IF(AZ4="oct","Octubre",IF(AZ4="nov","Noviembre",IF(AZ4="dic","Diciembre","Aún no hay mes"))))))))))))</f>
        <v>Diciembre</v>
      </c>
      <c r="BA2" t="str">
        <f>+AZ2</f>
        <v>Diciembre</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Agosto</v>
      </c>
      <c r="BT2" t="str">
        <f>+BS2</f>
        <v>Agosto</v>
      </c>
      <c r="BU2" t="str">
        <f>+IF(BU4="ene","Enero",IF(BU4="feb","Febrero",IF(BU4="mar","Marzo",IF(BU4="abr","Abril",IF(BU4="may","Mayo",IF(BU4="jun","Junio",IF(BU4="jul","Julio",IF(BU4="ago","Agosto",IF(BU4="sep","Septiembre",IF(BU4="oct","Octubre",IF(BU4="nov","Noviembre",IF(BU4="dic","Diciembre","Aún no hay mes"))))))))))))</f>
        <v>Septiembre</v>
      </c>
      <c r="BV2" t="str">
        <f>+BU2</f>
        <v>Septiembre</v>
      </c>
      <c r="BW2" t="str">
        <f>+IF(BW4="ene","Enero",IF(BW4="feb","Febrero",IF(BW4="mar","Marzo",IF(BW4="abr","Abril",IF(BW4="may","Mayo",IF(BW4="jun","Junio",IF(BW4="jul","Julio",IF(BW4="ago","Agosto",IF(BW4="sep","Septiembre",IF(BW4="oct","Octubre",IF(BW4="nov","Noviembre",IF(BW4="dic","Diciembre","Aún no hay mes"))))))))))))</f>
        <v>Octubre</v>
      </c>
      <c r="BX2" t="str">
        <f>+BW2</f>
        <v>Octubre</v>
      </c>
      <c r="BY2" t="str">
        <f>+IF(BY4="ene","Enero",IF(BY4="feb","Febrero",IF(BY4="mar","Marzo",IF(BY4="abr","Abril",IF(BY4="may","Mayo",IF(BY4="jun","Junio",IF(BY4="jul","Julio",IF(BY4="ago","Agosto",IF(BY4="sep","Septiembre",IF(BY4="oct","Octubre",IF(BY4="nov","Noviembre",IF(BY4="dic","Diciembre","Aún no hay mes"))))))))))))</f>
        <v>Noviembre</v>
      </c>
      <c r="BZ2" t="str">
        <f>+BY2</f>
        <v>Noviembre</v>
      </c>
      <c r="CA2" t="str">
        <f>+IF(CA4="ene","Enero",IF(CA4="feb","Febrero",IF(CA4="mar","Marzo",IF(CA4="abr","Abril",IF(CA4="may","Mayo",IF(CA4="jun","Junio",IF(CA4="jul","Julio",IF(CA4="ago","Agosto",IF(CA4="sep","Septiembre",IF(CA4="oct","Octubre",IF(CA4="nov","Noviembre",IF(CA4="dic","Diciembre","Aún no hay mes"))))))))))))</f>
        <v>Diciembre</v>
      </c>
      <c r="CB2" t="str">
        <f>+CA2</f>
        <v>Diciembre</v>
      </c>
      <c r="CF2" t="str">
        <f>+IF(CF4="ene","Enero",IF(CF4="feb","Febrero",IF(CF4="mar","Marzo",IF(CF4="abr","Abril",IF(CF4="may","Mayo",IF(CF4="jun","Junio",IF(CF4="jul","Julio",IF(CF4="ago","Agosto",IF(CF4="sep","Septiembre",IF(CF4="oct","Octubre",IF(CF4="nov","Noviembre",IF(CF4="dic","Diciembre","Aún no hay mes"))))))))))))</f>
        <v>Febrero</v>
      </c>
      <c r="CG2" t="str">
        <f>+CF2</f>
        <v>Febrero</v>
      </c>
      <c r="CH2" t="str">
        <f>+IF(CH4="ene","Enero",IF(CH4="feb","Febrero",IF(CH4="mar","Marzo",IF(CH4="abr","Abril",IF(CH4="may","Mayo",IF(CH4="jun","Junio",IF(CH4="jul","Julio",IF(CH4="ago","Agosto",IF(CH4="sep","Septiembre",IF(CH4="oct","Octubre",IF(CH4="nov","Noviembre",IF(CH4="dic","Diciembre","Aún no hay mes"))))))))))))</f>
        <v>Marzo</v>
      </c>
      <c r="CI2" t="str">
        <f>+CH2</f>
        <v>Marzo</v>
      </c>
      <c r="CJ2" t="str">
        <f>+IF(CJ4="ene","Enero",IF(CJ4="feb","Febrero",IF(CJ4="mar","Marzo",IF(CJ4="abr","Abril",IF(CJ4="may","Mayo",IF(CJ4="jun","Junio",IF(CJ4="jul","Julio",IF(CJ4="ago","Agosto",IF(CJ4="sep","Septiembre",IF(CJ4="oct","Octubre",IF(CJ4="nov","Noviembre",IF(CJ4="dic","Diciembre","Aún no hay mes"))))))))))))</f>
        <v>Abril</v>
      </c>
      <c r="CK2" t="str">
        <f>+CJ2</f>
        <v>Abril</v>
      </c>
      <c r="CL2" t="str">
        <f>+IF(CL4="ene","Enero",IF(CL4="feb","Febrero",IF(CL4="mar","Marzo",IF(CL4="abr","Abril",IF(CL4="may","Mayo",IF(CL4="jun","Junio",IF(CL4="jul","Julio",IF(CL4="ago","Agosto",IF(CL4="sep","Septiembre",IF(CL4="oct","Octubre",IF(CL4="nov","Noviembre",IF(CL4="dic","Diciembre","Aún no hay mes"))))))))))))</f>
        <v>Mayo</v>
      </c>
      <c r="CM2" t="str">
        <f>+CL2</f>
        <v>Mayo</v>
      </c>
      <c r="CN2" t="str">
        <f>+IF(CN4="ene","Enero",IF(CN4="feb","Febrero",IF(CN4="mar","Marzo",IF(CN4="abr","Abril",IF(CN4="may","Mayo",IF(CN4="jun","Junio",IF(CN4="jul","Julio",IF(CN4="ago","Agosto",IF(CN4="sep","Septiembre",IF(CN4="oct","Octubre",IF(CN4="nov","Noviembre",IF(CN4="dic","Diciembre","Aún no hay mes"))))))))))))</f>
        <v>Junio</v>
      </c>
      <c r="CO2" t="str">
        <f>+CN2</f>
        <v>Junio</v>
      </c>
      <c r="CP2" t="str">
        <f>+IF(CP4="ene","Enero",IF(CP4="feb","Febrero",IF(CP4="mar","Marzo",IF(CP4="abr","Abril",IF(CP4="may","Mayo",IF(CP4="jun","Junio",IF(CP4="jul","Julio",IF(CP4="ago","Agosto",IF(CP4="sep","Septiembre",IF(CP4="oct","Octubre",IF(CP4="nov","Noviembre",IF(CP4="dic","Diciembre","Aún no hay mes"))))))))))))</f>
        <v>Julio</v>
      </c>
      <c r="CQ2" t="str">
        <f>+CP2</f>
        <v>Julio</v>
      </c>
      <c r="CR2" t="str">
        <f>+IF(CR4="ene","Enero",IF(CR4="feb","Febrero",IF(CR4="mar","Marzo",IF(CR4="abr","Abril",IF(CR4="may","Mayo",IF(CR4="jun","Junio",IF(CR4="jul","Julio",IF(CR4="ago","Agosto",IF(CR4="sep","Septiembre",IF(CR4="oct","Octubre",IF(CR4="nov","Noviembre",IF(CR4="dic","Diciembre","Aún no hay mes"))))))))))))</f>
        <v>Agosto</v>
      </c>
      <c r="CS2" t="str">
        <f>+CR2</f>
        <v>Agosto</v>
      </c>
      <c r="CT2" t="str">
        <f>+IF(CT4="ene","Enero",IF(CT4="feb","Febrero",IF(CT4="mar","Marzo",IF(CT4="abr","Abril",IF(CT4="may","Mayo",IF(CT4="jun","Junio",IF(CT4="jul","Julio",IF(CT4="ago","Agosto",IF(CT4="sep","Septiembre",IF(CT4="oct","Octubre",IF(CT4="nov","Noviembre",IF(CT4="dic","Diciembre","Aún no hay mes"))))))))))))</f>
        <v>Septiembre</v>
      </c>
      <c r="CU2" t="str">
        <f>+CT2</f>
        <v>Septiembre</v>
      </c>
      <c r="CV2" t="str">
        <f>+IF(CV4="ene","Enero",IF(CV4="feb","Febrero",IF(CV4="mar","Marzo",IF(CV4="abr","Abril",IF(CV4="may","Mayo",IF(CV4="jun","Junio",IF(CV4="jul","Julio",IF(CV4="ago","Agosto",IF(CV4="sep","Septiembre",IF(CV4="oct","Octubre",IF(CV4="nov","Noviembre",IF(CV4="dic","Diciembre","Aún no hay mes"))))))))))))</f>
        <v>Octubre</v>
      </c>
      <c r="CW2" t="str">
        <f>+CV2</f>
        <v>Octubre</v>
      </c>
      <c r="CX2" t="str">
        <f>+IF(CX4="ene","Enero",IF(CX4="feb","Febrero",IF(CX4="mar","Marzo",IF(CX4="abr","Abril",IF(CX4="may","Mayo",IF(CX4="jun","Junio",IF(CX4="jul","Julio",IF(CX4="ago","Agosto",IF(CX4="sep","Septiembre",IF(CX4="oct","Octubre",IF(CX4="nov","Noviembre",IF(CX4="dic","Diciembre","Aún no hay mes"))))))))))))</f>
        <v>Noviembre</v>
      </c>
      <c r="CY2" t="str">
        <f>+CX2</f>
        <v>Noviembre</v>
      </c>
      <c r="CZ2" t="str">
        <f>+IF(CZ4="ene","Enero",IF(CZ4="feb","Febrero",IF(CZ4="mar","Marzo",IF(CZ4="abr","Abril",IF(CZ4="may","Mayo",IF(CZ4="jun","Junio",IF(CZ4="jul","Julio",IF(CZ4="ago","Agosto",IF(CZ4="sep","Septiembre",IF(CZ4="oct","Octubre",IF(CZ4="nov","Noviembre",IF(CZ4="dic","Diciembre","Aún no hay mes"))))))))))))</f>
        <v>Diciembre</v>
      </c>
      <c r="DA2" t="str">
        <f>+CZ2</f>
        <v>Diciembre</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Enero</v>
      </c>
    </row>
    <row r="3" spans="1:113">
      <c r="C3" s="234" t="s">
        <v>1479</v>
      </c>
      <c r="D3" s="234" t="s">
        <v>1290</v>
      </c>
      <c r="AD3" s="234" t="s">
        <v>1479</v>
      </c>
      <c r="AE3" s="234" t="s">
        <v>1290</v>
      </c>
      <c r="BE3" s="234" t="s">
        <v>1479</v>
      </c>
      <c r="BF3" s="234" t="s">
        <v>1290</v>
      </c>
      <c r="CF3" s="234" t="s">
        <v>1479</v>
      </c>
      <c r="CG3" s="234" t="s">
        <v>1290</v>
      </c>
      <c r="DE3" s="234" t="s">
        <v>655</v>
      </c>
      <c r="DF3" s="234" t="s">
        <v>662</v>
      </c>
      <c r="DG3" t="s">
        <v>1307</v>
      </c>
      <c r="DH3" t="str">
        <f ca="1">+TEXT(EDATE(TODAY(),-1),"mmm")</f>
        <v>ene</v>
      </c>
      <c r="DI3" t="str">
        <f ca="1">+TEXT(EOMONTH(TODAY(),-1),"dd/mm/yyyy")</f>
        <v>31/01/2024</v>
      </c>
    </row>
    <row r="4" spans="1:113">
      <c r="C4" s="235" t="s">
        <v>1289</v>
      </c>
      <c r="E4" s="235" t="s">
        <v>1494</v>
      </c>
      <c r="G4" s="235" t="s">
        <v>1495</v>
      </c>
      <c r="I4" s="235" t="s">
        <v>1496</v>
      </c>
      <c r="K4" s="235" t="s">
        <v>1499</v>
      </c>
      <c r="M4" s="235" t="s">
        <v>1500</v>
      </c>
      <c r="O4" s="235" t="s">
        <v>1507</v>
      </c>
      <c r="Q4" s="235" t="s">
        <v>1508</v>
      </c>
      <c r="S4" s="235" t="s">
        <v>1509</v>
      </c>
      <c r="U4" s="235" t="s">
        <v>1511</v>
      </c>
      <c r="W4" s="235" t="s">
        <v>1512</v>
      </c>
      <c r="Y4" s="235" t="s">
        <v>1513</v>
      </c>
      <c r="AD4" s="235" t="s">
        <v>1289</v>
      </c>
      <c r="AF4" s="235" t="s">
        <v>1494</v>
      </c>
      <c r="AH4" s="235" t="s">
        <v>1495</v>
      </c>
      <c r="AJ4" s="235" t="s">
        <v>1496</v>
      </c>
      <c r="AL4" s="235" t="s">
        <v>1499</v>
      </c>
      <c r="AN4" s="235" t="s">
        <v>1500</v>
      </c>
      <c r="AP4" s="235" t="s">
        <v>1507</v>
      </c>
      <c r="AR4" s="235" t="s">
        <v>1508</v>
      </c>
      <c r="AT4" s="235" t="s">
        <v>1509</v>
      </c>
      <c r="AV4" s="235" t="s">
        <v>1511</v>
      </c>
      <c r="AX4" s="235" t="s">
        <v>1512</v>
      </c>
      <c r="AZ4" s="235" t="s">
        <v>1513</v>
      </c>
      <c r="BE4" s="235" t="s">
        <v>1289</v>
      </c>
      <c r="BG4" s="235" t="s">
        <v>1494</v>
      </c>
      <c r="BI4" s="235" t="s">
        <v>1495</v>
      </c>
      <c r="BK4" s="235" t="s">
        <v>1496</v>
      </c>
      <c r="BM4" s="235" t="s">
        <v>1499</v>
      </c>
      <c r="BO4" s="235" t="s">
        <v>1500</v>
      </c>
      <c r="BQ4" s="235" t="s">
        <v>1507</v>
      </c>
      <c r="BS4" s="235" t="s">
        <v>1508</v>
      </c>
      <c r="BU4" s="235" t="s">
        <v>1509</v>
      </c>
      <c r="BW4" s="235" t="s">
        <v>1511</v>
      </c>
      <c r="BY4" s="235" t="s">
        <v>1512</v>
      </c>
      <c r="CA4" s="235" t="s">
        <v>1513</v>
      </c>
      <c r="CF4" s="235" t="s">
        <v>1494</v>
      </c>
      <c r="CH4" s="235" t="s">
        <v>1495</v>
      </c>
      <c r="CJ4" s="235" t="s">
        <v>1496</v>
      </c>
      <c r="CL4" s="235" t="s">
        <v>1499</v>
      </c>
      <c r="CN4" s="235" t="s">
        <v>1500</v>
      </c>
      <c r="CP4" s="235" t="s">
        <v>1507</v>
      </c>
      <c r="CR4" s="235" t="s">
        <v>1508</v>
      </c>
      <c r="CT4" s="235" t="s">
        <v>1509</v>
      </c>
      <c r="CV4" s="235" t="s">
        <v>1511</v>
      </c>
      <c r="CX4" s="235" t="s">
        <v>1512</v>
      </c>
      <c r="CZ4" s="235" t="s">
        <v>1513</v>
      </c>
      <c r="DE4">
        <v>46</v>
      </c>
      <c r="DF4" t="s">
        <v>1371</v>
      </c>
      <c r="DG4">
        <v>11475802.49</v>
      </c>
    </row>
    <row r="5" spans="1:113">
      <c r="A5" s="234" t="s">
        <v>655</v>
      </c>
      <c r="B5" s="234" t="s">
        <v>662</v>
      </c>
      <c r="C5" t="s">
        <v>1303</v>
      </c>
      <c r="D5" t="s">
        <v>1304</v>
      </c>
      <c r="E5" t="s">
        <v>1303</v>
      </c>
      <c r="F5" t="s">
        <v>1304</v>
      </c>
      <c r="G5" t="s">
        <v>1303</v>
      </c>
      <c r="H5" t="s">
        <v>1304</v>
      </c>
      <c r="I5" t="s">
        <v>1303</v>
      </c>
      <c r="J5" t="s">
        <v>1304</v>
      </c>
      <c r="K5" t="s">
        <v>1303</v>
      </c>
      <c r="L5" t="s">
        <v>1304</v>
      </c>
      <c r="M5" t="s">
        <v>1303</v>
      </c>
      <c r="N5" t="s">
        <v>1304</v>
      </c>
      <c r="O5" t="s">
        <v>1303</v>
      </c>
      <c r="P5" t="s">
        <v>1304</v>
      </c>
      <c r="Q5" t="s">
        <v>1303</v>
      </c>
      <c r="R5" t="s">
        <v>1304</v>
      </c>
      <c r="S5" t="s">
        <v>1303</v>
      </c>
      <c r="T5" t="s">
        <v>1304</v>
      </c>
      <c r="U5" t="s">
        <v>1303</v>
      </c>
      <c r="V5" t="s">
        <v>1304</v>
      </c>
      <c r="W5" t="s">
        <v>1303</v>
      </c>
      <c r="X5" t="s">
        <v>1304</v>
      </c>
      <c r="Y5" t="s">
        <v>1303</v>
      </c>
      <c r="Z5" t="s">
        <v>1304</v>
      </c>
      <c r="AB5" s="234" t="s">
        <v>655</v>
      </c>
      <c r="AC5" s="234" t="s">
        <v>662</v>
      </c>
      <c r="AD5" t="s">
        <v>1318</v>
      </c>
      <c r="AE5" t="s">
        <v>1319</v>
      </c>
      <c r="AF5" t="s">
        <v>1318</v>
      </c>
      <c r="AG5" t="s">
        <v>1319</v>
      </c>
      <c r="AH5" t="s">
        <v>1318</v>
      </c>
      <c r="AI5" t="s">
        <v>1319</v>
      </c>
      <c r="AJ5" t="s">
        <v>1318</v>
      </c>
      <c r="AK5" t="s">
        <v>1319</v>
      </c>
      <c r="AL5" t="s">
        <v>1318</v>
      </c>
      <c r="AM5" t="s">
        <v>1319</v>
      </c>
      <c r="AN5" t="s">
        <v>1318</v>
      </c>
      <c r="AO5" t="s">
        <v>1319</v>
      </c>
      <c r="AP5" t="s">
        <v>1318</v>
      </c>
      <c r="AQ5" t="s">
        <v>1319</v>
      </c>
      <c r="AR5" t="s">
        <v>1318</v>
      </c>
      <c r="AS5" t="s">
        <v>1319</v>
      </c>
      <c r="AT5" t="s">
        <v>1318</v>
      </c>
      <c r="AU5" t="s">
        <v>1319</v>
      </c>
      <c r="AV5" t="s">
        <v>1318</v>
      </c>
      <c r="AW5" t="s">
        <v>1319</v>
      </c>
      <c r="AX5" t="s">
        <v>1318</v>
      </c>
      <c r="AY5" t="s">
        <v>1319</v>
      </c>
      <c r="AZ5" t="s">
        <v>1318</v>
      </c>
      <c r="BA5" t="s">
        <v>1319</v>
      </c>
      <c r="BC5" s="234" t="s">
        <v>655</v>
      </c>
      <c r="BD5" s="234" t="s">
        <v>662</v>
      </c>
      <c r="BE5" t="s">
        <v>1303</v>
      </c>
      <c r="BF5" t="s">
        <v>1304</v>
      </c>
      <c r="BG5" t="s">
        <v>1303</v>
      </c>
      <c r="BH5" t="s">
        <v>1304</v>
      </c>
      <c r="BI5" t="s">
        <v>1303</v>
      </c>
      <c r="BJ5" t="s">
        <v>1304</v>
      </c>
      <c r="BK5" t="s">
        <v>1303</v>
      </c>
      <c r="BL5" t="s">
        <v>1304</v>
      </c>
      <c r="BM5" t="s">
        <v>1303</v>
      </c>
      <c r="BN5" t="s">
        <v>1304</v>
      </c>
      <c r="BO5" t="s">
        <v>1303</v>
      </c>
      <c r="BP5" t="s">
        <v>1304</v>
      </c>
      <c r="BQ5" t="s">
        <v>1303</v>
      </c>
      <c r="BR5" t="s">
        <v>1304</v>
      </c>
      <c r="BS5" t="s">
        <v>1303</v>
      </c>
      <c r="BT5" t="s">
        <v>1304</v>
      </c>
      <c r="BU5" t="s">
        <v>1303</v>
      </c>
      <c r="BV5" t="s">
        <v>1304</v>
      </c>
      <c r="BW5" t="s">
        <v>1303</v>
      </c>
      <c r="BX5" t="s">
        <v>1304</v>
      </c>
      <c r="BY5" t="s">
        <v>1303</v>
      </c>
      <c r="BZ5" t="s">
        <v>1304</v>
      </c>
      <c r="CA5" t="s">
        <v>1303</v>
      </c>
      <c r="CB5" t="s">
        <v>1304</v>
      </c>
      <c r="CD5" s="234" t="s">
        <v>655</v>
      </c>
      <c r="CE5" s="234" t="s">
        <v>662</v>
      </c>
      <c r="CF5" t="s">
        <v>1318</v>
      </c>
      <c r="CG5" t="s">
        <v>1319</v>
      </c>
      <c r="CH5" t="s">
        <v>1318</v>
      </c>
      <c r="CI5" t="s">
        <v>1319</v>
      </c>
      <c r="CJ5" t="s">
        <v>1318</v>
      </c>
      <c r="CK5" t="s">
        <v>1319</v>
      </c>
      <c r="CL5" t="s">
        <v>1318</v>
      </c>
      <c r="CM5" t="s">
        <v>1319</v>
      </c>
      <c r="CN5" t="s">
        <v>1318</v>
      </c>
      <c r="CO5" t="s">
        <v>1319</v>
      </c>
      <c r="CP5" t="s">
        <v>1318</v>
      </c>
      <c r="CQ5" t="s">
        <v>1319</v>
      </c>
      <c r="CR5" t="s">
        <v>1318</v>
      </c>
      <c r="CS5" t="s">
        <v>1319</v>
      </c>
      <c r="CT5" t="s">
        <v>1318</v>
      </c>
      <c r="CU5" t="s">
        <v>1319</v>
      </c>
      <c r="CV5" t="s">
        <v>1318</v>
      </c>
      <c r="CW5" t="s">
        <v>1319</v>
      </c>
      <c r="CX5" t="s">
        <v>1318</v>
      </c>
      <c r="CY5" t="s">
        <v>1319</v>
      </c>
      <c r="CZ5" t="s">
        <v>1318</v>
      </c>
      <c r="DA5" t="s">
        <v>1319</v>
      </c>
      <c r="DD5" s="234"/>
      <c r="DE5">
        <v>109</v>
      </c>
      <c r="DF5" t="s">
        <v>613</v>
      </c>
      <c r="DG5">
        <v>3635</v>
      </c>
    </row>
    <row r="6" spans="1:113">
      <c r="A6">
        <v>10</v>
      </c>
      <c r="B6" t="s">
        <v>38</v>
      </c>
      <c r="C6" s="236"/>
      <c r="D6" s="236"/>
      <c r="E6" s="236"/>
      <c r="F6" s="236"/>
      <c r="G6" s="236"/>
      <c r="H6" s="236"/>
      <c r="I6" s="236"/>
      <c r="J6" s="236"/>
      <c r="K6" s="236"/>
      <c r="L6" s="236"/>
      <c r="M6" s="236"/>
      <c r="N6" s="236"/>
      <c r="O6" s="236"/>
      <c r="P6" s="236"/>
      <c r="Q6" s="236"/>
      <c r="R6" s="236"/>
      <c r="S6" s="236"/>
      <c r="T6" s="236"/>
      <c r="U6" s="236"/>
      <c r="V6" s="236"/>
      <c r="W6" s="236">
        <v>0</v>
      </c>
      <c r="X6" s="236">
        <v>0.06</v>
      </c>
      <c r="Y6" s="236">
        <v>2150</v>
      </c>
      <c r="Z6" s="236">
        <v>93550.24</v>
      </c>
      <c r="AB6" t="s">
        <v>541</v>
      </c>
      <c r="AC6" t="s">
        <v>590</v>
      </c>
      <c r="AD6">
        <v>9.0000000000000011E-2</v>
      </c>
      <c r="AE6">
        <v>0.05</v>
      </c>
      <c r="AF6">
        <v>9.9999999999999978E-2</v>
      </c>
      <c r="AG6">
        <v>7.0000000000000007E-2</v>
      </c>
      <c r="AH6">
        <v>0.10999999999999999</v>
      </c>
      <c r="AI6">
        <v>6.0000000000000005E-2</v>
      </c>
      <c r="AJ6">
        <v>0.18</v>
      </c>
      <c r="AK6">
        <v>0.05</v>
      </c>
      <c r="AL6">
        <v>0.13999999999999999</v>
      </c>
      <c r="AM6">
        <v>7.0000000000000007E-2</v>
      </c>
      <c r="AN6">
        <v>0.09</v>
      </c>
      <c r="AO6">
        <v>0.09</v>
      </c>
      <c r="AP6">
        <v>0.11</v>
      </c>
      <c r="AQ6">
        <v>0.04</v>
      </c>
      <c r="AR6">
        <v>0.10999999999999997</v>
      </c>
      <c r="AS6">
        <v>0.05</v>
      </c>
      <c r="AT6">
        <v>0.06</v>
      </c>
      <c r="AU6">
        <v>54057.23000000001</v>
      </c>
      <c r="AX6">
        <v>7.9999999999999988E-2</v>
      </c>
      <c r="AY6">
        <v>0.13999999999999999</v>
      </c>
      <c r="AZ6">
        <v>0.15000000000000002</v>
      </c>
      <c r="BA6">
        <v>4609846.18</v>
      </c>
      <c r="BC6" t="s">
        <v>539</v>
      </c>
      <c r="BD6" t="s">
        <v>590</v>
      </c>
      <c r="BE6" s="236">
        <v>363.71</v>
      </c>
      <c r="BF6" s="236">
        <v>0</v>
      </c>
      <c r="BG6" s="236"/>
      <c r="BH6" s="236"/>
      <c r="BI6" s="236">
        <v>1454.65</v>
      </c>
      <c r="BJ6" s="236">
        <v>0</v>
      </c>
      <c r="BK6" s="236">
        <v>933043.55</v>
      </c>
      <c r="BL6" s="236">
        <v>933043.55</v>
      </c>
      <c r="BM6" s="236"/>
      <c r="BN6" s="236"/>
      <c r="BO6" s="236"/>
      <c r="BP6" s="236"/>
      <c r="BQ6" s="236"/>
      <c r="BR6" s="236"/>
      <c r="BS6" s="236"/>
      <c r="BT6" s="236"/>
      <c r="BU6" s="236">
        <v>587.3900000000001</v>
      </c>
      <c r="BV6" s="236">
        <v>0</v>
      </c>
      <c r="BW6" s="236"/>
      <c r="BX6" s="236"/>
      <c r="BY6" s="236"/>
      <c r="BZ6" s="236"/>
      <c r="CA6" s="236">
        <v>4689.71</v>
      </c>
      <c r="CB6" s="236">
        <v>0</v>
      </c>
      <c r="CD6" t="s">
        <v>541</v>
      </c>
      <c r="CE6" t="s">
        <v>590</v>
      </c>
      <c r="CF6">
        <v>882248.20460000006</v>
      </c>
      <c r="CG6">
        <v>0</v>
      </c>
      <c r="CH6">
        <v>100.0188</v>
      </c>
      <c r="CI6">
        <v>199231597.47120002</v>
      </c>
      <c r="CJ6">
        <v>0</v>
      </c>
      <c r="CK6">
        <v>47986201.054399997</v>
      </c>
      <c r="CL6">
        <v>246960</v>
      </c>
      <c r="CM6">
        <v>105654545.74080001</v>
      </c>
      <c r="CN6">
        <v>0</v>
      </c>
      <c r="CO6">
        <v>392311655.81720001</v>
      </c>
      <c r="CP6">
        <v>0</v>
      </c>
      <c r="CQ6">
        <v>4308366.7479999997</v>
      </c>
      <c r="CR6">
        <v>0</v>
      </c>
      <c r="CS6">
        <v>15999852.4</v>
      </c>
      <c r="CX6">
        <v>0</v>
      </c>
      <c r="CY6">
        <v>114645715.52980003</v>
      </c>
      <c r="CZ6">
        <v>0</v>
      </c>
      <c r="DA6">
        <v>547571210.11459994</v>
      </c>
      <c r="DE6">
        <v>117</v>
      </c>
      <c r="DF6" t="s">
        <v>54</v>
      </c>
      <c r="DG6">
        <v>6563851.2999999998</v>
      </c>
    </row>
    <row r="7" spans="1:113">
      <c r="A7">
        <v>15</v>
      </c>
      <c r="B7" t="s">
        <v>39</v>
      </c>
      <c r="C7" s="236"/>
      <c r="D7" s="236"/>
      <c r="E7" s="236"/>
      <c r="F7" s="236"/>
      <c r="G7" s="236"/>
      <c r="H7" s="236"/>
      <c r="I7" s="236"/>
      <c r="J7" s="236"/>
      <c r="K7" s="236"/>
      <c r="L7" s="236"/>
      <c r="M7" s="236"/>
      <c r="N7" s="236"/>
      <c r="O7" s="236"/>
      <c r="P7" s="236"/>
      <c r="Q7" s="236">
        <v>0</v>
      </c>
      <c r="R7" s="236">
        <v>100</v>
      </c>
      <c r="S7" s="236"/>
      <c r="T7" s="236"/>
      <c r="U7" s="236">
        <v>0</v>
      </c>
      <c r="V7" s="236">
        <v>1458.1100000000151</v>
      </c>
      <c r="W7" s="236">
        <v>0</v>
      </c>
      <c r="X7" s="236">
        <v>2100</v>
      </c>
      <c r="Y7" s="236">
        <v>0</v>
      </c>
      <c r="Z7" s="236">
        <v>36234.54</v>
      </c>
      <c r="AB7">
        <v>10</v>
      </c>
      <c r="AC7" t="s">
        <v>38</v>
      </c>
      <c r="AV7">
        <v>0</v>
      </c>
      <c r="AW7">
        <v>14143.4</v>
      </c>
      <c r="AX7">
        <v>0</v>
      </c>
      <c r="AY7">
        <v>25432.76</v>
      </c>
      <c r="AZ7">
        <v>0</v>
      </c>
      <c r="BA7">
        <v>3744243.96</v>
      </c>
      <c r="BC7">
        <v>86</v>
      </c>
      <c r="BD7" t="s">
        <v>50</v>
      </c>
      <c r="BE7" s="236"/>
      <c r="BF7" s="236"/>
      <c r="BG7" s="236"/>
      <c r="BH7" s="236"/>
      <c r="BI7" s="236"/>
      <c r="BJ7" s="236"/>
      <c r="BK7" s="236">
        <v>1866087.1</v>
      </c>
      <c r="BL7" s="236">
        <v>1215751.01</v>
      </c>
      <c r="BM7" s="236"/>
      <c r="BN7" s="236"/>
      <c r="BO7" s="236"/>
      <c r="BP7" s="236"/>
      <c r="BQ7" s="236">
        <v>6613.61</v>
      </c>
      <c r="BR7" s="236">
        <v>0</v>
      </c>
      <c r="BS7" s="236">
        <v>536602.37</v>
      </c>
      <c r="BT7" s="236">
        <v>0</v>
      </c>
      <c r="BU7" s="236"/>
      <c r="BV7" s="236"/>
      <c r="BW7" s="236">
        <v>0</v>
      </c>
      <c r="BX7" s="236">
        <v>35014909.409999996</v>
      </c>
      <c r="BY7" s="236">
        <v>461555.69</v>
      </c>
      <c r="BZ7" s="236">
        <v>71562781.700000003</v>
      </c>
      <c r="CA7" s="236">
        <v>710579.23</v>
      </c>
      <c r="CB7" s="236">
        <v>98187347.019999996</v>
      </c>
      <c r="CD7">
        <v>291</v>
      </c>
      <c r="CE7" t="s">
        <v>119</v>
      </c>
      <c r="CP7">
        <v>0</v>
      </c>
      <c r="CQ7">
        <v>328863.59800000006</v>
      </c>
      <c r="CV7">
        <v>82554817.800000012</v>
      </c>
      <c r="CW7">
        <v>0</v>
      </c>
      <c r="CX7">
        <v>103818787.37719999</v>
      </c>
      <c r="CY7">
        <v>0</v>
      </c>
      <c r="CZ7">
        <v>220297768.48379999</v>
      </c>
      <c r="DA7">
        <v>0</v>
      </c>
      <c r="DE7">
        <v>163</v>
      </c>
      <c r="DF7" t="s">
        <v>78</v>
      </c>
      <c r="DG7">
        <v>4173297</v>
      </c>
    </row>
    <row r="8" spans="1:113">
      <c r="A8">
        <v>16</v>
      </c>
      <c r="B8" t="s">
        <v>40</v>
      </c>
      <c r="C8" s="236"/>
      <c r="D8" s="236"/>
      <c r="E8" s="236"/>
      <c r="F8" s="236"/>
      <c r="G8" s="236"/>
      <c r="H8" s="236"/>
      <c r="I8" s="236"/>
      <c r="J8" s="236"/>
      <c r="K8" s="236"/>
      <c r="L8" s="236"/>
      <c r="M8" s="236"/>
      <c r="N8" s="236"/>
      <c r="O8" s="236"/>
      <c r="P8" s="236"/>
      <c r="Q8" s="236"/>
      <c r="R8" s="236"/>
      <c r="S8" s="236"/>
      <c r="T8" s="236"/>
      <c r="U8" s="236"/>
      <c r="V8" s="236"/>
      <c r="W8" s="236"/>
      <c r="X8" s="236"/>
      <c r="Y8" s="236">
        <v>0</v>
      </c>
      <c r="Z8" s="236">
        <v>8424636.209999999</v>
      </c>
      <c r="AB8">
        <v>20</v>
      </c>
      <c r="AC8" t="s">
        <v>41</v>
      </c>
      <c r="AZ8">
        <v>0</v>
      </c>
      <c r="BA8">
        <v>686000</v>
      </c>
      <c r="BC8">
        <v>291</v>
      </c>
      <c r="BD8" t="s">
        <v>119</v>
      </c>
      <c r="BE8" s="236"/>
      <c r="BF8" s="236"/>
      <c r="BG8" s="236"/>
      <c r="BH8" s="236"/>
      <c r="BI8" s="236"/>
      <c r="BJ8" s="236"/>
      <c r="BK8" s="236">
        <v>15256011.76</v>
      </c>
      <c r="BL8" s="236">
        <v>0</v>
      </c>
      <c r="BM8" s="236"/>
      <c r="BN8" s="236"/>
      <c r="BO8" s="236">
        <v>419101.96</v>
      </c>
      <c r="BP8" s="236">
        <v>0</v>
      </c>
      <c r="BQ8" s="236">
        <v>633472.46</v>
      </c>
      <c r="BR8" s="236">
        <v>0</v>
      </c>
      <c r="BS8" s="236">
        <v>3688795.49</v>
      </c>
      <c r="BT8" s="236">
        <v>0</v>
      </c>
      <c r="BU8" s="236"/>
      <c r="BV8" s="236"/>
      <c r="BW8" s="236">
        <v>0</v>
      </c>
      <c r="BX8" s="236">
        <v>82554817.799999997</v>
      </c>
      <c r="BY8" s="236">
        <v>0</v>
      </c>
      <c r="BZ8" s="236">
        <v>103818787.36999999</v>
      </c>
      <c r="CA8" s="236">
        <v>2158534.2200000002</v>
      </c>
      <c r="CB8" s="236">
        <v>220297768.47999999</v>
      </c>
      <c r="CD8">
        <v>287</v>
      </c>
      <c r="CE8" t="s">
        <v>116</v>
      </c>
      <c r="CZ8">
        <v>86965460.905399993</v>
      </c>
      <c r="DA8">
        <v>0</v>
      </c>
      <c r="DE8">
        <v>222</v>
      </c>
      <c r="DF8" t="s">
        <v>93</v>
      </c>
      <c r="DG8">
        <v>6440431.9399999995</v>
      </c>
    </row>
    <row r="9" spans="1:113">
      <c r="A9">
        <v>20</v>
      </c>
      <c r="B9" t="s">
        <v>41</v>
      </c>
      <c r="C9" s="236"/>
      <c r="D9" s="236"/>
      <c r="E9" s="236"/>
      <c r="F9" s="236"/>
      <c r="G9" s="236"/>
      <c r="H9" s="236"/>
      <c r="I9" s="236"/>
      <c r="J9" s="236"/>
      <c r="K9" s="236"/>
      <c r="L9" s="236"/>
      <c r="M9" s="236"/>
      <c r="N9" s="236"/>
      <c r="O9" s="236"/>
      <c r="P9" s="236"/>
      <c r="Q9" s="236"/>
      <c r="R9" s="236"/>
      <c r="S9" s="236"/>
      <c r="T9" s="236"/>
      <c r="U9" s="236"/>
      <c r="V9" s="236"/>
      <c r="W9" s="236">
        <v>0</v>
      </c>
      <c r="X9" s="236">
        <v>5550.02</v>
      </c>
      <c r="Y9" s="236">
        <v>0</v>
      </c>
      <c r="Z9" s="236">
        <v>19850317.810000002</v>
      </c>
      <c r="AB9" t="s">
        <v>542</v>
      </c>
      <c r="AC9" t="s">
        <v>689</v>
      </c>
      <c r="AV9">
        <v>17218557.59</v>
      </c>
      <c r="AW9">
        <v>5260113.34</v>
      </c>
      <c r="AX9">
        <v>0</v>
      </c>
      <c r="AY9">
        <v>38668.449999999997</v>
      </c>
      <c r="AZ9">
        <v>62303.68</v>
      </c>
      <c r="BA9">
        <v>1462837.58</v>
      </c>
      <c r="BC9" t="s">
        <v>541</v>
      </c>
      <c r="BD9" t="s">
        <v>590</v>
      </c>
      <c r="BE9" s="236">
        <v>0</v>
      </c>
      <c r="BF9" s="236">
        <v>2810518.8</v>
      </c>
      <c r="BG9" s="236">
        <v>0</v>
      </c>
      <c r="BH9" s="236">
        <v>8470363.0800000001</v>
      </c>
      <c r="BI9" s="236">
        <v>177167631.78</v>
      </c>
      <c r="BJ9" s="236">
        <v>723500.95</v>
      </c>
      <c r="BK9" s="236">
        <v>47986201.050000004</v>
      </c>
      <c r="BL9" s="236">
        <v>0</v>
      </c>
      <c r="BM9" s="236">
        <v>105654545.74999997</v>
      </c>
      <c r="BN9" s="236">
        <v>1184588.77</v>
      </c>
      <c r="BO9" s="236">
        <v>392311655.81999999</v>
      </c>
      <c r="BP9" s="236">
        <v>6063405.0700000003</v>
      </c>
      <c r="BQ9" s="236">
        <v>4308460.57</v>
      </c>
      <c r="BR9" s="236">
        <v>638.79</v>
      </c>
      <c r="BS9" s="236">
        <v>16080621.34</v>
      </c>
      <c r="BT9" s="236">
        <v>727768.25</v>
      </c>
      <c r="BU9" s="236">
        <v>0</v>
      </c>
      <c r="BV9" s="236">
        <v>5757622.7599999998</v>
      </c>
      <c r="BW9" s="236">
        <v>0</v>
      </c>
      <c r="BX9" s="236">
        <v>105749.15</v>
      </c>
      <c r="BY9" s="236">
        <v>114811033.01999998</v>
      </c>
      <c r="BZ9" s="236">
        <v>0</v>
      </c>
      <c r="CA9" s="236">
        <v>552209539.21000004</v>
      </c>
      <c r="CB9" s="236">
        <v>26458694.420000002</v>
      </c>
      <c r="CD9">
        <v>46</v>
      </c>
      <c r="CE9" t="s">
        <v>1371</v>
      </c>
      <c r="CZ9">
        <v>6938894.8706</v>
      </c>
      <c r="DA9">
        <v>0</v>
      </c>
      <c r="DE9">
        <v>591</v>
      </c>
      <c r="DF9" t="s">
        <v>672</v>
      </c>
      <c r="DG9">
        <v>1777891.3</v>
      </c>
    </row>
    <row r="10" spans="1:113">
      <c r="A10">
        <v>25</v>
      </c>
      <c r="B10" t="s">
        <v>42</v>
      </c>
      <c r="C10" s="236"/>
      <c r="D10" s="236"/>
      <c r="E10" s="236"/>
      <c r="F10" s="236"/>
      <c r="G10" s="236"/>
      <c r="H10" s="236"/>
      <c r="I10" s="236"/>
      <c r="J10" s="236"/>
      <c r="K10" s="236"/>
      <c r="L10" s="236"/>
      <c r="M10" s="236"/>
      <c r="N10" s="236"/>
      <c r="O10" s="236"/>
      <c r="P10" s="236"/>
      <c r="Q10" s="236"/>
      <c r="R10" s="236"/>
      <c r="S10" s="236"/>
      <c r="T10" s="236"/>
      <c r="U10" s="236"/>
      <c r="V10" s="236"/>
      <c r="W10" s="236">
        <v>0</v>
      </c>
      <c r="X10" s="236">
        <v>4848.13</v>
      </c>
      <c r="Y10" s="236">
        <v>0</v>
      </c>
      <c r="Z10" s="236">
        <v>3077005.62</v>
      </c>
      <c r="AB10">
        <v>681</v>
      </c>
      <c r="AC10" t="s">
        <v>180</v>
      </c>
      <c r="AD10">
        <v>0</v>
      </c>
      <c r="AE10">
        <v>6469.73</v>
      </c>
      <c r="BC10">
        <v>46</v>
      </c>
      <c r="BD10" t="s">
        <v>1371</v>
      </c>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v>0</v>
      </c>
      <c r="CB10" s="236">
        <v>6938894.8700000001</v>
      </c>
      <c r="CD10">
        <v>117</v>
      </c>
      <c r="CE10" t="s">
        <v>54</v>
      </c>
      <c r="CZ10">
        <v>1222535.692</v>
      </c>
      <c r="DA10">
        <v>0</v>
      </c>
      <c r="DE10">
        <v>670</v>
      </c>
      <c r="DF10" t="s">
        <v>178</v>
      </c>
      <c r="DG10">
        <v>2234163</v>
      </c>
    </row>
    <row r="11" spans="1:113">
      <c r="A11">
        <v>35</v>
      </c>
      <c r="B11" t="s">
        <v>43</v>
      </c>
      <c r="C11" s="236"/>
      <c r="D11" s="236"/>
      <c r="E11" s="236"/>
      <c r="F11" s="236"/>
      <c r="G11" s="236"/>
      <c r="H11" s="236"/>
      <c r="I11" s="236"/>
      <c r="J11" s="236"/>
      <c r="K11" s="236"/>
      <c r="L11" s="236"/>
      <c r="M11" s="236"/>
      <c r="N11" s="236"/>
      <c r="O11" s="236"/>
      <c r="P11" s="236"/>
      <c r="Q11" s="236"/>
      <c r="R11" s="236"/>
      <c r="S11" s="236">
        <v>0</v>
      </c>
      <c r="T11" s="236">
        <v>100</v>
      </c>
      <c r="U11" s="236"/>
      <c r="V11" s="236"/>
      <c r="W11" s="236">
        <v>0</v>
      </c>
      <c r="X11" s="236">
        <v>21862.89</v>
      </c>
      <c r="Y11" s="236">
        <v>0</v>
      </c>
      <c r="Z11" s="236">
        <v>95430.760000000009</v>
      </c>
      <c r="AB11">
        <v>291</v>
      </c>
      <c r="AC11" t="s">
        <v>119</v>
      </c>
      <c r="AV11">
        <v>0</v>
      </c>
      <c r="AW11">
        <v>18334821.879999999</v>
      </c>
      <c r="AX11">
        <v>0</v>
      </c>
      <c r="AY11">
        <v>52558206.93</v>
      </c>
      <c r="AZ11">
        <v>0</v>
      </c>
      <c r="BA11">
        <v>210245276.22</v>
      </c>
      <c r="BC11">
        <v>287</v>
      </c>
      <c r="BD11" t="s">
        <v>116</v>
      </c>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v>340540.42000000004</v>
      </c>
      <c r="CB11" s="236">
        <v>86965460.900000006</v>
      </c>
      <c r="CD11">
        <v>86</v>
      </c>
      <c r="CE11" t="s">
        <v>50</v>
      </c>
      <c r="CJ11">
        <v>282707.46000000002</v>
      </c>
      <c r="CK11">
        <v>0</v>
      </c>
      <c r="CV11">
        <v>35014909.412</v>
      </c>
      <c r="CW11">
        <v>0</v>
      </c>
      <c r="CX11">
        <v>70003448.641000003</v>
      </c>
      <c r="CY11">
        <v>0</v>
      </c>
      <c r="CZ11">
        <v>93536686.118400022</v>
      </c>
      <c r="DA11">
        <v>0</v>
      </c>
      <c r="DE11">
        <v>25</v>
      </c>
      <c r="DF11" t="s">
        <v>42</v>
      </c>
      <c r="DG11">
        <v>3704218.07</v>
      </c>
    </row>
    <row r="12" spans="1:113">
      <c r="A12">
        <v>41</v>
      </c>
      <c r="B12" t="s">
        <v>44</v>
      </c>
      <c r="C12" s="236"/>
      <c r="D12" s="236"/>
      <c r="E12" s="236"/>
      <c r="F12" s="236"/>
      <c r="G12" s="236"/>
      <c r="H12" s="236"/>
      <c r="I12" s="236"/>
      <c r="J12" s="236"/>
      <c r="K12" s="236"/>
      <c r="L12" s="236"/>
      <c r="M12" s="236"/>
      <c r="N12" s="236"/>
      <c r="O12" s="236"/>
      <c r="P12" s="236"/>
      <c r="Q12" s="236"/>
      <c r="R12" s="236"/>
      <c r="S12" s="236"/>
      <c r="T12" s="236"/>
      <c r="U12" s="236">
        <v>0</v>
      </c>
      <c r="V12" s="236">
        <v>1000105</v>
      </c>
      <c r="W12" s="236">
        <v>0</v>
      </c>
      <c r="X12" s="236">
        <v>986687.98</v>
      </c>
      <c r="Y12" s="236">
        <v>0</v>
      </c>
      <c r="Z12" s="236">
        <v>1202182.08</v>
      </c>
      <c r="AB12">
        <v>203</v>
      </c>
      <c r="AC12" t="s">
        <v>86</v>
      </c>
      <c r="AJ12">
        <v>1503.3</v>
      </c>
      <c r="AK12">
        <v>0</v>
      </c>
      <c r="BC12">
        <v>117</v>
      </c>
      <c r="BD12" t="s">
        <v>54</v>
      </c>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v>0</v>
      </c>
      <c r="CB12" s="236">
        <v>1222535.69</v>
      </c>
      <c r="CD12">
        <v>212</v>
      </c>
      <c r="CE12" t="s">
        <v>90</v>
      </c>
      <c r="CX12">
        <v>6406512.8399999999</v>
      </c>
      <c r="CY12">
        <v>0</v>
      </c>
      <c r="CZ12">
        <v>22844753.540000003</v>
      </c>
      <c r="DA12">
        <v>0</v>
      </c>
      <c r="DE12">
        <v>291</v>
      </c>
      <c r="DF12" t="s">
        <v>119</v>
      </c>
      <c r="DG12">
        <v>73260560.390000001</v>
      </c>
    </row>
    <row r="13" spans="1:113">
      <c r="A13">
        <v>46</v>
      </c>
      <c r="B13" t="s">
        <v>1371</v>
      </c>
      <c r="C13" s="236"/>
      <c r="D13" s="236"/>
      <c r="E13" s="236"/>
      <c r="F13" s="236"/>
      <c r="G13" s="236"/>
      <c r="H13" s="236"/>
      <c r="I13" s="236"/>
      <c r="J13" s="236"/>
      <c r="K13" s="236"/>
      <c r="L13" s="236"/>
      <c r="M13" s="236"/>
      <c r="N13" s="236"/>
      <c r="O13" s="236">
        <v>0</v>
      </c>
      <c r="P13" s="236">
        <v>3690</v>
      </c>
      <c r="Q13" s="236">
        <v>0</v>
      </c>
      <c r="R13" s="236">
        <v>5047</v>
      </c>
      <c r="S13" s="236">
        <v>0</v>
      </c>
      <c r="T13" s="236">
        <v>15180.89</v>
      </c>
      <c r="U13" s="236">
        <v>0</v>
      </c>
      <c r="V13" s="236">
        <v>480726.9</v>
      </c>
      <c r="W13" s="236">
        <v>0</v>
      </c>
      <c r="X13" s="236">
        <v>55240.840000000004</v>
      </c>
      <c r="Y13" s="236">
        <v>0</v>
      </c>
      <c r="Z13" s="236">
        <v>754868.10000000009</v>
      </c>
      <c r="AB13">
        <v>513</v>
      </c>
      <c r="AC13" t="s">
        <v>160</v>
      </c>
      <c r="AL13">
        <v>0</v>
      </c>
      <c r="AM13">
        <v>21638.36</v>
      </c>
      <c r="AZ13">
        <v>0</v>
      </c>
      <c r="BA13">
        <v>420281501.5</v>
      </c>
      <c r="BC13">
        <v>253</v>
      </c>
      <c r="BD13" t="s">
        <v>104</v>
      </c>
      <c r="BE13" s="236"/>
      <c r="BF13" s="236"/>
      <c r="BG13" s="236"/>
      <c r="BH13" s="236"/>
      <c r="BI13" s="236"/>
      <c r="BJ13" s="236"/>
      <c r="BK13" s="236">
        <v>720671.82</v>
      </c>
      <c r="BL13" s="236">
        <v>1303400</v>
      </c>
      <c r="BM13" s="236"/>
      <c r="BN13" s="236"/>
      <c r="BO13" s="236">
        <v>0</v>
      </c>
      <c r="BP13" s="236">
        <v>7964847.1799999997</v>
      </c>
      <c r="BQ13" s="236">
        <v>170049.86</v>
      </c>
      <c r="BR13" s="236">
        <v>6860000</v>
      </c>
      <c r="BS13" s="236">
        <v>0</v>
      </c>
      <c r="BT13" s="236">
        <v>10290000</v>
      </c>
      <c r="BU13" s="236"/>
      <c r="BV13" s="236"/>
      <c r="BW13" s="236"/>
      <c r="BX13" s="236"/>
      <c r="BY13" s="236"/>
      <c r="BZ13" s="236"/>
      <c r="CA13" s="236">
        <v>0</v>
      </c>
      <c r="CB13" s="236">
        <v>19743105.789999999</v>
      </c>
      <c r="CD13">
        <v>253</v>
      </c>
      <c r="CE13" t="s">
        <v>104</v>
      </c>
      <c r="CJ13">
        <v>1303400</v>
      </c>
      <c r="CK13">
        <v>0</v>
      </c>
      <c r="CN13">
        <v>7964847.1784000006</v>
      </c>
      <c r="CO13">
        <v>0</v>
      </c>
      <c r="CP13">
        <v>6860000</v>
      </c>
      <c r="CQ13">
        <v>0</v>
      </c>
      <c r="CR13">
        <v>10290000</v>
      </c>
      <c r="CS13">
        <v>0</v>
      </c>
      <c r="CZ13">
        <v>19743105.7936</v>
      </c>
      <c r="DA13">
        <v>0</v>
      </c>
      <c r="DE13">
        <v>81</v>
      </c>
      <c r="DF13" t="s">
        <v>49</v>
      </c>
      <c r="DG13">
        <v>806051.42</v>
      </c>
    </row>
    <row r="14" spans="1:113">
      <c r="A14">
        <v>47</v>
      </c>
      <c r="B14" t="s">
        <v>45</v>
      </c>
      <c r="C14" s="236"/>
      <c r="D14" s="236"/>
      <c r="E14" s="236"/>
      <c r="F14" s="236"/>
      <c r="G14" s="236"/>
      <c r="H14" s="236"/>
      <c r="I14" s="236"/>
      <c r="J14" s="236"/>
      <c r="K14" s="236"/>
      <c r="L14" s="236"/>
      <c r="M14" s="236"/>
      <c r="N14" s="236"/>
      <c r="O14" s="236"/>
      <c r="P14" s="236"/>
      <c r="Q14" s="236">
        <v>0</v>
      </c>
      <c r="R14" s="236">
        <v>713</v>
      </c>
      <c r="S14" s="236"/>
      <c r="T14" s="236"/>
      <c r="U14" s="236">
        <v>0</v>
      </c>
      <c r="V14" s="236">
        <v>144.81</v>
      </c>
      <c r="W14" s="236">
        <v>0</v>
      </c>
      <c r="X14" s="236">
        <v>55731.579999999994</v>
      </c>
      <c r="Y14" s="236">
        <v>0</v>
      </c>
      <c r="Z14" s="236">
        <v>1446774.74</v>
      </c>
      <c r="AB14">
        <v>163</v>
      </c>
      <c r="AC14" t="s">
        <v>78</v>
      </c>
      <c r="AN14">
        <v>95.35</v>
      </c>
      <c r="AO14">
        <v>0</v>
      </c>
      <c r="BC14">
        <v>41</v>
      </c>
      <c r="BD14" t="s">
        <v>44</v>
      </c>
      <c r="BE14" s="236"/>
      <c r="BF14" s="236"/>
      <c r="BG14" s="236"/>
      <c r="BH14" s="236"/>
      <c r="BI14" s="236"/>
      <c r="BJ14" s="236"/>
      <c r="BK14" s="236">
        <v>193542.9</v>
      </c>
      <c r="BL14" s="236">
        <v>0</v>
      </c>
      <c r="BM14" s="236"/>
      <c r="BN14" s="236"/>
      <c r="BO14" s="236"/>
      <c r="BP14" s="236"/>
      <c r="BQ14" s="236"/>
      <c r="BR14" s="236"/>
      <c r="BS14" s="236"/>
      <c r="BT14" s="236"/>
      <c r="BU14" s="236"/>
      <c r="BV14" s="236"/>
      <c r="BW14" s="236"/>
      <c r="BX14" s="236"/>
      <c r="BY14" s="236"/>
      <c r="BZ14" s="236"/>
      <c r="CA14" s="236">
        <v>0</v>
      </c>
      <c r="CB14" s="236">
        <v>1975.61</v>
      </c>
      <c r="CD14">
        <v>15</v>
      </c>
      <c r="CE14" t="s">
        <v>39</v>
      </c>
      <c r="CX14">
        <v>1871317.3794</v>
      </c>
      <c r="CY14">
        <v>0</v>
      </c>
      <c r="CZ14">
        <v>13202434.1974</v>
      </c>
      <c r="DA14">
        <v>0</v>
      </c>
      <c r="DE14">
        <v>283</v>
      </c>
      <c r="DF14" t="s">
        <v>115</v>
      </c>
      <c r="DG14">
        <v>36466423.479999997</v>
      </c>
    </row>
    <row r="15" spans="1:113">
      <c r="A15">
        <v>81</v>
      </c>
      <c r="B15" t="s">
        <v>49</v>
      </c>
      <c r="C15" s="236"/>
      <c r="D15" s="236"/>
      <c r="E15" s="236"/>
      <c r="F15" s="236"/>
      <c r="G15" s="236"/>
      <c r="H15" s="236"/>
      <c r="I15" s="236"/>
      <c r="J15" s="236"/>
      <c r="K15" s="236"/>
      <c r="L15" s="236"/>
      <c r="M15" s="236"/>
      <c r="N15" s="236"/>
      <c r="O15" s="236"/>
      <c r="P15" s="236"/>
      <c r="Q15" s="236"/>
      <c r="R15" s="236"/>
      <c r="S15" s="236"/>
      <c r="T15" s="236"/>
      <c r="U15" s="236"/>
      <c r="V15" s="236"/>
      <c r="W15" s="236">
        <v>0</v>
      </c>
      <c r="X15" s="236">
        <v>953206.01</v>
      </c>
      <c r="Y15" s="236">
        <v>0</v>
      </c>
      <c r="Z15" s="236">
        <v>90697.54</v>
      </c>
      <c r="AB15">
        <v>253</v>
      </c>
      <c r="AC15" t="s">
        <v>104</v>
      </c>
      <c r="AP15">
        <v>50.01</v>
      </c>
      <c r="AQ15">
        <v>0</v>
      </c>
      <c r="AZ15">
        <v>50.01</v>
      </c>
      <c r="BA15">
        <v>4994105.79</v>
      </c>
      <c r="BC15">
        <v>66</v>
      </c>
      <c r="BD15" t="s">
        <v>46</v>
      </c>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v>7638570.9000000004</v>
      </c>
      <c r="CB15" s="236">
        <v>18960716.670000006</v>
      </c>
      <c r="CD15">
        <v>132</v>
      </c>
      <c r="CE15" t="s">
        <v>59</v>
      </c>
      <c r="CP15">
        <v>2453136</v>
      </c>
      <c r="CQ15">
        <v>0</v>
      </c>
      <c r="CT15">
        <v>611783.99239999999</v>
      </c>
      <c r="CU15">
        <v>0</v>
      </c>
      <c r="CX15">
        <v>16464</v>
      </c>
      <c r="CY15">
        <v>0</v>
      </c>
      <c r="DE15">
        <v>78</v>
      </c>
      <c r="DF15" t="s">
        <v>1372</v>
      </c>
      <c r="DG15">
        <v>672</v>
      </c>
    </row>
    <row r="16" spans="1:113">
      <c r="A16">
        <v>86</v>
      </c>
      <c r="B16" t="s">
        <v>50</v>
      </c>
      <c r="C16" s="236">
        <v>0</v>
      </c>
      <c r="D16" s="236">
        <v>162621.54999999999</v>
      </c>
      <c r="E16" s="236">
        <v>0</v>
      </c>
      <c r="F16" s="236">
        <v>887005.61999999988</v>
      </c>
      <c r="G16" s="236">
        <v>0</v>
      </c>
      <c r="H16" s="236">
        <v>600582.17999999993</v>
      </c>
      <c r="I16" s="236">
        <v>0</v>
      </c>
      <c r="J16" s="236">
        <v>15920.7</v>
      </c>
      <c r="K16" s="236"/>
      <c r="L16" s="236"/>
      <c r="M16" s="236">
        <v>3745779.01</v>
      </c>
      <c r="N16" s="236">
        <v>10268.349999999999</v>
      </c>
      <c r="O16" s="236">
        <v>0</v>
      </c>
      <c r="P16" s="236">
        <v>2234</v>
      </c>
      <c r="Q16" s="236">
        <v>0</v>
      </c>
      <c r="R16" s="236">
        <v>212057.03</v>
      </c>
      <c r="S16" s="236">
        <v>1956358.1300000001</v>
      </c>
      <c r="T16" s="236">
        <v>393102.09</v>
      </c>
      <c r="U16" s="236">
        <v>3250</v>
      </c>
      <c r="V16" s="236">
        <v>16352679.910000002</v>
      </c>
      <c r="W16" s="236">
        <v>0</v>
      </c>
      <c r="X16" s="236">
        <v>5638214.4700000007</v>
      </c>
      <c r="Y16" s="236">
        <v>100</v>
      </c>
      <c r="Z16" s="236">
        <v>69504100.519999996</v>
      </c>
      <c r="AB16">
        <v>86</v>
      </c>
      <c r="AC16" t="s">
        <v>50</v>
      </c>
      <c r="AR16">
        <v>0</v>
      </c>
      <c r="AS16">
        <v>98784</v>
      </c>
      <c r="AX16">
        <v>250.04999999999998</v>
      </c>
      <c r="AY16">
        <v>108164148.17999999</v>
      </c>
      <c r="AZ16">
        <v>250.04999999999998</v>
      </c>
      <c r="BA16">
        <v>46852608.630000003</v>
      </c>
      <c r="BC16">
        <v>212</v>
      </c>
      <c r="BD16" t="s">
        <v>90</v>
      </c>
      <c r="BE16" s="236"/>
      <c r="BF16" s="236"/>
      <c r="BG16" s="236"/>
      <c r="BH16" s="236"/>
      <c r="BI16" s="236"/>
      <c r="BJ16" s="236"/>
      <c r="BK16" s="236"/>
      <c r="BL16" s="236"/>
      <c r="BM16" s="236"/>
      <c r="BN16" s="236"/>
      <c r="BO16" s="236"/>
      <c r="BP16" s="236"/>
      <c r="BQ16" s="236"/>
      <c r="BR16" s="236"/>
      <c r="BS16" s="236"/>
      <c r="BT16" s="236"/>
      <c r="BU16" s="236"/>
      <c r="BV16" s="236"/>
      <c r="BW16" s="236"/>
      <c r="BX16" s="236"/>
      <c r="BY16" s="236">
        <v>0</v>
      </c>
      <c r="BZ16" s="236">
        <v>6406512.8399999999</v>
      </c>
      <c r="CA16" s="236">
        <v>0</v>
      </c>
      <c r="CB16" s="236">
        <v>22844753.539999999</v>
      </c>
      <c r="CD16">
        <v>206</v>
      </c>
      <c r="CE16" t="s">
        <v>87</v>
      </c>
      <c r="CZ16">
        <v>54880000</v>
      </c>
      <c r="DA16">
        <v>0</v>
      </c>
      <c r="DE16">
        <v>203</v>
      </c>
      <c r="DF16" t="s">
        <v>86</v>
      </c>
      <c r="DG16">
        <v>19355.55</v>
      </c>
    </row>
    <row r="17" spans="1:111">
      <c r="A17">
        <v>117</v>
      </c>
      <c r="B17" t="s">
        <v>54</v>
      </c>
      <c r="C17" s="236"/>
      <c r="D17" s="236"/>
      <c r="E17" s="236"/>
      <c r="F17" s="236"/>
      <c r="G17" s="236"/>
      <c r="H17" s="236"/>
      <c r="I17" s="236"/>
      <c r="J17" s="236"/>
      <c r="K17" s="236"/>
      <c r="L17" s="236"/>
      <c r="M17" s="236"/>
      <c r="N17" s="236"/>
      <c r="O17" s="236"/>
      <c r="P17" s="236"/>
      <c r="Q17" s="236"/>
      <c r="R17" s="236"/>
      <c r="S17" s="236"/>
      <c r="T17" s="236"/>
      <c r="U17" s="236"/>
      <c r="V17" s="236"/>
      <c r="W17" s="236"/>
      <c r="X17" s="236"/>
      <c r="Y17" s="236">
        <v>2300</v>
      </c>
      <c r="Z17" s="236">
        <v>2077.14</v>
      </c>
      <c r="AB17">
        <v>249</v>
      </c>
      <c r="AC17" t="s">
        <v>102</v>
      </c>
      <c r="AZ17">
        <v>0</v>
      </c>
      <c r="BA17">
        <v>56189.57</v>
      </c>
      <c r="BC17">
        <v>20</v>
      </c>
      <c r="BD17" t="s">
        <v>41</v>
      </c>
      <c r="BE17" s="236"/>
      <c r="BF17" s="236"/>
      <c r="BG17" s="236"/>
      <c r="BH17" s="236"/>
      <c r="BI17" s="236"/>
      <c r="BJ17" s="236"/>
      <c r="BK17" s="236"/>
      <c r="BL17" s="236"/>
      <c r="BM17" s="236"/>
      <c r="BN17" s="236"/>
      <c r="BO17" s="236"/>
      <c r="BP17" s="236"/>
      <c r="BQ17" s="236"/>
      <c r="BR17" s="236"/>
      <c r="BS17" s="236"/>
      <c r="BT17" s="236"/>
      <c r="BU17" s="236">
        <v>1531200</v>
      </c>
      <c r="BV17" s="236">
        <v>0</v>
      </c>
      <c r="BW17" s="236"/>
      <c r="BX17" s="236"/>
      <c r="BY17" s="236"/>
      <c r="BZ17" s="236"/>
      <c r="CA17" s="236"/>
      <c r="CB17" s="236"/>
      <c r="CD17">
        <v>66</v>
      </c>
      <c r="CE17" t="s">
        <v>46</v>
      </c>
      <c r="CZ17">
        <v>13720000</v>
      </c>
      <c r="DA17">
        <v>0</v>
      </c>
      <c r="DE17">
        <v>294</v>
      </c>
      <c r="DF17" t="s">
        <v>122</v>
      </c>
      <c r="DG17">
        <v>327789</v>
      </c>
    </row>
    <row r="18" spans="1:111">
      <c r="A18">
        <v>132</v>
      </c>
      <c r="B18" t="s">
        <v>59</v>
      </c>
      <c r="C18" s="236"/>
      <c r="D18" s="236"/>
      <c r="E18" s="236"/>
      <c r="F18" s="236"/>
      <c r="G18" s="236"/>
      <c r="H18" s="236"/>
      <c r="I18" s="236"/>
      <c r="J18" s="236"/>
      <c r="K18" s="236"/>
      <c r="L18" s="236"/>
      <c r="M18" s="236"/>
      <c r="N18" s="236"/>
      <c r="O18" s="236">
        <v>603.94000000000005</v>
      </c>
      <c r="P18" s="236">
        <v>0</v>
      </c>
      <c r="Q18" s="236"/>
      <c r="R18" s="236"/>
      <c r="S18" s="236"/>
      <c r="T18" s="236"/>
      <c r="U18" s="236">
        <v>645.72</v>
      </c>
      <c r="V18" s="236">
        <v>0</v>
      </c>
      <c r="W18" s="236">
        <v>448.09</v>
      </c>
      <c r="X18" s="236">
        <v>399.9</v>
      </c>
      <c r="Y18" s="236">
        <v>11145.480000000001</v>
      </c>
      <c r="Z18" s="236">
        <v>904382.75000000023</v>
      </c>
      <c r="AB18">
        <v>206</v>
      </c>
      <c r="AC18" t="s">
        <v>87</v>
      </c>
      <c r="AV18">
        <v>50.01</v>
      </c>
      <c r="AW18">
        <v>0</v>
      </c>
      <c r="AZ18">
        <v>200.04</v>
      </c>
      <c r="BA18">
        <v>140132631.81999999</v>
      </c>
      <c r="BC18">
        <v>548</v>
      </c>
      <c r="BD18" t="s">
        <v>1283</v>
      </c>
      <c r="BE18" s="236"/>
      <c r="BF18" s="236"/>
      <c r="BG18" s="236"/>
      <c r="BH18" s="236"/>
      <c r="BI18" s="236"/>
      <c r="BJ18" s="236"/>
      <c r="BK18" s="236"/>
      <c r="BL18" s="236"/>
      <c r="BM18" s="236">
        <v>0</v>
      </c>
      <c r="BN18" s="236">
        <v>13105.98</v>
      </c>
      <c r="BO18" s="236"/>
      <c r="BP18" s="236"/>
      <c r="BQ18" s="236"/>
      <c r="BR18" s="236"/>
      <c r="BS18" s="236"/>
      <c r="BT18" s="236"/>
      <c r="BU18" s="236"/>
      <c r="BV18" s="236"/>
      <c r="BW18" s="236"/>
      <c r="BX18" s="236"/>
      <c r="BY18" s="236"/>
      <c r="BZ18" s="236"/>
      <c r="CA18" s="236"/>
      <c r="CB18" s="236"/>
      <c r="CD18">
        <v>47</v>
      </c>
      <c r="CE18" t="s">
        <v>45</v>
      </c>
      <c r="CX18">
        <v>9261000</v>
      </c>
      <c r="CY18">
        <v>0</v>
      </c>
      <c r="CZ18">
        <v>8784608.8092</v>
      </c>
      <c r="DA18">
        <v>0</v>
      </c>
      <c r="DE18">
        <v>134</v>
      </c>
      <c r="DF18" t="s">
        <v>61</v>
      </c>
      <c r="DG18">
        <v>26935692.41</v>
      </c>
    </row>
    <row r="19" spans="1:111">
      <c r="A19">
        <v>212</v>
      </c>
      <c r="B19" t="s">
        <v>90</v>
      </c>
      <c r="C19" s="236"/>
      <c r="D19" s="236"/>
      <c r="E19" s="236"/>
      <c r="F19" s="236"/>
      <c r="G19" s="236"/>
      <c r="H19" s="236"/>
      <c r="I19" s="236"/>
      <c r="J19" s="236"/>
      <c r="K19" s="236"/>
      <c r="L19" s="236"/>
      <c r="M19" s="236"/>
      <c r="N19" s="236"/>
      <c r="O19" s="236"/>
      <c r="P19" s="236"/>
      <c r="Q19" s="236"/>
      <c r="R19" s="236"/>
      <c r="S19" s="236"/>
      <c r="T19" s="236"/>
      <c r="U19" s="236">
        <v>0</v>
      </c>
      <c r="V19" s="236">
        <v>6348.06</v>
      </c>
      <c r="W19" s="236">
        <v>0</v>
      </c>
      <c r="X19" s="236">
        <v>69825.56</v>
      </c>
      <c r="Y19" s="236">
        <v>0</v>
      </c>
      <c r="Z19" s="236">
        <v>29344.21</v>
      </c>
      <c r="AB19">
        <v>514</v>
      </c>
      <c r="AC19" t="s">
        <v>161</v>
      </c>
      <c r="AZ19">
        <v>0</v>
      </c>
      <c r="BA19">
        <v>11099697.460000001</v>
      </c>
      <c r="BC19">
        <v>312</v>
      </c>
      <c r="BD19" t="s">
        <v>133</v>
      </c>
      <c r="BE19" s="236"/>
      <c r="BF19" s="236"/>
      <c r="BG19" s="236"/>
      <c r="BH19" s="236"/>
      <c r="BI19" s="236"/>
      <c r="BJ19" s="236"/>
      <c r="BK19" s="236"/>
      <c r="BL19" s="236"/>
      <c r="BM19" s="236"/>
      <c r="BN19" s="236"/>
      <c r="BO19" s="236">
        <v>35898.050000000003</v>
      </c>
      <c r="BP19" s="236">
        <v>0</v>
      </c>
      <c r="BQ19" s="236"/>
      <c r="BR19" s="236"/>
      <c r="BS19" s="236"/>
      <c r="BT19" s="236"/>
      <c r="BU19" s="236"/>
      <c r="BV19" s="236"/>
      <c r="BW19" s="236"/>
      <c r="BX19" s="236"/>
      <c r="BY19" s="236"/>
      <c r="BZ19" s="236"/>
      <c r="CA19" s="236"/>
      <c r="CB19" s="236"/>
      <c r="CD19">
        <v>514</v>
      </c>
      <c r="CE19" t="s">
        <v>161</v>
      </c>
      <c r="CZ19">
        <v>1372000</v>
      </c>
      <c r="DA19">
        <v>0</v>
      </c>
      <c r="DE19">
        <v>293</v>
      </c>
      <c r="DF19" t="s">
        <v>121</v>
      </c>
      <c r="DG19">
        <v>31001.41</v>
      </c>
    </row>
    <row r="20" spans="1:111">
      <c r="A20">
        <v>287</v>
      </c>
      <c r="B20" t="s">
        <v>116</v>
      </c>
      <c r="C20" s="236"/>
      <c r="D20" s="236"/>
      <c r="E20" s="236"/>
      <c r="F20" s="236"/>
      <c r="G20" s="236"/>
      <c r="H20" s="236"/>
      <c r="I20" s="236"/>
      <c r="J20" s="236"/>
      <c r="K20" s="236"/>
      <c r="L20" s="236"/>
      <c r="M20" s="236"/>
      <c r="N20" s="236"/>
      <c r="O20" s="236"/>
      <c r="P20" s="236"/>
      <c r="Q20" s="236"/>
      <c r="R20" s="236"/>
      <c r="S20" s="236"/>
      <c r="T20" s="236"/>
      <c r="U20" s="236"/>
      <c r="V20" s="236"/>
      <c r="W20" s="236"/>
      <c r="X20" s="236"/>
      <c r="Y20" s="236">
        <v>100</v>
      </c>
      <c r="Z20" s="236">
        <v>1447768.6599999997</v>
      </c>
      <c r="AB20" t="s">
        <v>550</v>
      </c>
      <c r="AC20" t="s">
        <v>589</v>
      </c>
      <c r="AV20">
        <v>0.16999999999999998</v>
      </c>
      <c r="AW20">
        <v>6.0000000000000005E-2</v>
      </c>
      <c r="BC20">
        <v>203</v>
      </c>
      <c r="BD20" t="s">
        <v>86</v>
      </c>
      <c r="BE20" s="236"/>
      <c r="BF20" s="236"/>
      <c r="BG20" s="236"/>
      <c r="BH20" s="236"/>
      <c r="BI20" s="236"/>
      <c r="BJ20" s="236"/>
      <c r="BK20" s="236"/>
      <c r="BL20" s="236"/>
      <c r="BM20" s="236"/>
      <c r="BN20" s="236"/>
      <c r="BO20" s="236">
        <v>0</v>
      </c>
      <c r="BP20" s="236">
        <v>35898.050000000003</v>
      </c>
      <c r="BQ20" s="236"/>
      <c r="BR20" s="236"/>
      <c r="BS20" s="236"/>
      <c r="BT20" s="236"/>
      <c r="BU20" s="236"/>
      <c r="BV20" s="236"/>
      <c r="BW20" s="236"/>
      <c r="BX20" s="236"/>
      <c r="BY20" s="236"/>
      <c r="BZ20" s="236"/>
      <c r="CA20" s="236"/>
      <c r="CB20" s="236"/>
      <c r="CD20">
        <v>78</v>
      </c>
      <c r="CE20" t="s">
        <v>1372</v>
      </c>
      <c r="CZ20">
        <v>862778.90720000002</v>
      </c>
      <c r="DA20">
        <v>0</v>
      </c>
      <c r="DE20">
        <v>586</v>
      </c>
      <c r="DF20" t="s">
        <v>172</v>
      </c>
      <c r="DG20">
        <v>18338193.390000001</v>
      </c>
    </row>
    <row r="21" spans="1:111">
      <c r="A21">
        <v>291</v>
      </c>
      <c r="B21" t="s">
        <v>119</v>
      </c>
      <c r="C21" s="236"/>
      <c r="D21" s="236"/>
      <c r="E21" s="236"/>
      <c r="F21" s="236"/>
      <c r="G21" s="236"/>
      <c r="H21" s="236"/>
      <c r="I21" s="236"/>
      <c r="J21" s="236"/>
      <c r="K21" s="236"/>
      <c r="L21" s="236"/>
      <c r="M21" s="236"/>
      <c r="N21" s="236"/>
      <c r="O21" s="236">
        <v>0</v>
      </c>
      <c r="P21" s="236">
        <v>28520460.32</v>
      </c>
      <c r="Q21" s="236"/>
      <c r="R21" s="236"/>
      <c r="S21" s="236"/>
      <c r="T21" s="236"/>
      <c r="U21" s="236">
        <v>0</v>
      </c>
      <c r="V21" s="236">
        <v>6392954.7400000002</v>
      </c>
      <c r="W21" s="236">
        <v>0</v>
      </c>
      <c r="X21" s="236">
        <v>10685.5</v>
      </c>
      <c r="Y21" s="236">
        <v>4198.1399999999994</v>
      </c>
      <c r="Z21" s="236">
        <v>18940474.43</v>
      </c>
      <c r="AB21">
        <v>650</v>
      </c>
      <c r="AC21" t="s">
        <v>175</v>
      </c>
      <c r="AV21">
        <v>2510.2800000000002</v>
      </c>
      <c r="AW21">
        <v>0</v>
      </c>
      <c r="BC21">
        <v>132</v>
      </c>
      <c r="BD21" t="s">
        <v>59</v>
      </c>
      <c r="BE21" s="236"/>
      <c r="BF21" s="236"/>
      <c r="BG21" s="236"/>
      <c r="BH21" s="236"/>
      <c r="BI21" s="236"/>
      <c r="BJ21" s="236"/>
      <c r="BK21" s="236"/>
      <c r="BL21" s="236"/>
      <c r="BM21" s="236"/>
      <c r="BN21" s="236"/>
      <c r="BO21" s="236"/>
      <c r="BP21" s="236"/>
      <c r="BQ21" s="236">
        <v>0</v>
      </c>
      <c r="BR21" s="236">
        <v>2453136</v>
      </c>
      <c r="BS21" s="236"/>
      <c r="BT21" s="236"/>
      <c r="BU21" s="236">
        <v>0</v>
      </c>
      <c r="BV21" s="236">
        <v>611783.99</v>
      </c>
      <c r="BW21" s="236">
        <v>4000</v>
      </c>
      <c r="BX21" s="236">
        <v>0</v>
      </c>
      <c r="BY21" s="236">
        <v>0</v>
      </c>
      <c r="BZ21" s="236">
        <v>16464</v>
      </c>
      <c r="CA21" s="236"/>
      <c r="CB21" s="236"/>
      <c r="DE21">
        <v>295</v>
      </c>
      <c r="DF21" t="s">
        <v>123</v>
      </c>
      <c r="DG21">
        <v>18192.5</v>
      </c>
    </row>
    <row r="22" spans="1:111">
      <c r="A22">
        <v>340</v>
      </c>
      <c r="B22" t="s">
        <v>136</v>
      </c>
      <c r="C22" s="236"/>
      <c r="D22" s="236"/>
      <c r="E22" s="236"/>
      <c r="F22" s="236"/>
      <c r="G22" s="236"/>
      <c r="H22" s="236"/>
      <c r="I22" s="236"/>
      <c r="J22" s="236"/>
      <c r="K22" s="236"/>
      <c r="L22" s="236"/>
      <c r="M22" s="236"/>
      <c r="N22" s="236"/>
      <c r="O22" s="236"/>
      <c r="P22" s="236"/>
      <c r="Q22" s="236"/>
      <c r="R22" s="236"/>
      <c r="S22" s="236"/>
      <c r="T22" s="236"/>
      <c r="U22" s="236"/>
      <c r="V22" s="236"/>
      <c r="W22" s="236"/>
      <c r="X22" s="236"/>
      <c r="Y22" s="236">
        <v>350</v>
      </c>
      <c r="Z22" s="236">
        <v>494219.56</v>
      </c>
      <c r="AB22">
        <v>865</v>
      </c>
      <c r="AC22" t="s">
        <v>188</v>
      </c>
      <c r="AX22">
        <v>0</v>
      </c>
      <c r="AY22">
        <v>999999.97</v>
      </c>
      <c r="BC22">
        <v>15</v>
      </c>
      <c r="BD22" t="s">
        <v>39</v>
      </c>
      <c r="BE22" s="236"/>
      <c r="BF22" s="236"/>
      <c r="BG22" s="236"/>
      <c r="BH22" s="236"/>
      <c r="BI22" s="236"/>
      <c r="BJ22" s="236"/>
      <c r="BK22" s="236"/>
      <c r="BL22" s="236"/>
      <c r="BM22" s="236"/>
      <c r="BN22" s="236"/>
      <c r="BO22" s="236"/>
      <c r="BP22" s="236"/>
      <c r="BQ22" s="236"/>
      <c r="BR22" s="236"/>
      <c r="BS22" s="236"/>
      <c r="BT22" s="236"/>
      <c r="BU22" s="236">
        <v>0</v>
      </c>
      <c r="BV22" s="236">
        <v>1531200</v>
      </c>
      <c r="BW22" s="236"/>
      <c r="BX22" s="236"/>
      <c r="BY22" s="236">
        <v>0</v>
      </c>
      <c r="BZ22" s="236">
        <v>1871317.3900000001</v>
      </c>
      <c r="CA22" s="236">
        <v>0</v>
      </c>
      <c r="CB22" s="236">
        <v>13202434.220000004</v>
      </c>
      <c r="DE22">
        <v>133</v>
      </c>
      <c r="DF22" t="s">
        <v>60</v>
      </c>
      <c r="DG22">
        <v>1010066.72</v>
      </c>
    </row>
    <row r="23" spans="1:111">
      <c r="A23">
        <v>513</v>
      </c>
      <c r="B23" t="s">
        <v>160</v>
      </c>
      <c r="C23" s="236"/>
      <c r="D23" s="236"/>
      <c r="E23" s="236"/>
      <c r="F23" s="236"/>
      <c r="G23" s="236">
        <v>0</v>
      </c>
      <c r="H23" s="236">
        <v>430128</v>
      </c>
      <c r="I23" s="236">
        <v>0</v>
      </c>
      <c r="J23" s="236">
        <v>42790679.390000001</v>
      </c>
      <c r="K23" s="236"/>
      <c r="L23" s="236"/>
      <c r="M23" s="236">
        <v>250</v>
      </c>
      <c r="N23" s="236">
        <v>39115.15</v>
      </c>
      <c r="O23" s="236">
        <v>50</v>
      </c>
      <c r="P23" s="236">
        <v>12796.67</v>
      </c>
      <c r="Q23" s="236">
        <v>50</v>
      </c>
      <c r="R23" s="236">
        <v>41.3</v>
      </c>
      <c r="S23" s="236">
        <v>31683.239999999998</v>
      </c>
      <c r="T23" s="236">
        <v>0</v>
      </c>
      <c r="U23" s="236"/>
      <c r="V23" s="236"/>
      <c r="W23" s="236">
        <v>100</v>
      </c>
      <c r="X23" s="236">
        <v>4742</v>
      </c>
      <c r="Y23" s="236">
        <v>399274059.22999996</v>
      </c>
      <c r="Z23" s="236">
        <v>1404</v>
      </c>
      <c r="AB23">
        <v>46</v>
      </c>
      <c r="AC23" t="s">
        <v>1371</v>
      </c>
      <c r="AZ23">
        <v>50.01</v>
      </c>
      <c r="BA23">
        <v>23801738.43</v>
      </c>
      <c r="BC23">
        <v>225</v>
      </c>
      <c r="BD23" t="s">
        <v>96</v>
      </c>
      <c r="BE23" s="236"/>
      <c r="BF23" s="236"/>
      <c r="BG23" s="236"/>
      <c r="BH23" s="236"/>
      <c r="BI23" s="236"/>
      <c r="BJ23" s="236"/>
      <c r="BK23" s="236"/>
      <c r="BL23" s="236"/>
      <c r="BM23" s="236"/>
      <c r="BN23" s="236"/>
      <c r="BO23" s="236"/>
      <c r="BP23" s="236"/>
      <c r="BQ23" s="236"/>
      <c r="BR23" s="236"/>
      <c r="BS23" s="236">
        <v>209023.96</v>
      </c>
      <c r="BT23" s="236">
        <v>0</v>
      </c>
      <c r="BU23" s="236"/>
      <c r="BV23" s="236"/>
      <c r="BW23" s="236">
        <v>101749.15</v>
      </c>
      <c r="BX23" s="236">
        <v>0</v>
      </c>
      <c r="BY23" s="236"/>
      <c r="BZ23" s="236"/>
      <c r="CA23" s="236"/>
      <c r="CB23" s="236"/>
      <c r="DE23">
        <v>225</v>
      </c>
      <c r="DF23" t="s">
        <v>96</v>
      </c>
      <c r="DG23">
        <v>9522558.9000000004</v>
      </c>
    </row>
    <row r="24" spans="1:111">
      <c r="A24">
        <v>578</v>
      </c>
      <c r="B24" t="s">
        <v>168</v>
      </c>
      <c r="C24" s="236"/>
      <c r="D24" s="236"/>
      <c r="E24" s="236"/>
      <c r="F24" s="236"/>
      <c r="G24" s="236"/>
      <c r="H24" s="236"/>
      <c r="I24" s="236"/>
      <c r="J24" s="236"/>
      <c r="K24" s="236"/>
      <c r="L24" s="236"/>
      <c r="M24" s="236"/>
      <c r="N24" s="236"/>
      <c r="O24" s="236"/>
      <c r="P24" s="236"/>
      <c r="Q24" s="236"/>
      <c r="R24" s="236"/>
      <c r="S24" s="236"/>
      <c r="T24" s="236"/>
      <c r="U24" s="236"/>
      <c r="V24" s="236"/>
      <c r="W24" s="236"/>
      <c r="X24" s="236"/>
      <c r="Y24" s="236">
        <v>461875</v>
      </c>
      <c r="Z24" s="236">
        <v>4532473.37</v>
      </c>
      <c r="AB24">
        <v>378</v>
      </c>
      <c r="AC24" t="s">
        <v>610</v>
      </c>
      <c r="AX24">
        <v>0</v>
      </c>
      <c r="AY24">
        <v>165188.79999999999</v>
      </c>
      <c r="BC24">
        <v>206</v>
      </c>
      <c r="BD24" t="s">
        <v>87</v>
      </c>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v>0</v>
      </c>
      <c r="CB24" s="236">
        <v>54880000</v>
      </c>
      <c r="DE24">
        <v>227</v>
      </c>
      <c r="DF24" t="s">
        <v>98</v>
      </c>
      <c r="DG24">
        <v>748706.64</v>
      </c>
    </row>
    <row r="25" spans="1:111">
      <c r="A25">
        <v>587</v>
      </c>
      <c r="B25" t="s">
        <v>671</v>
      </c>
      <c r="C25" s="236"/>
      <c r="D25" s="236"/>
      <c r="E25" s="236"/>
      <c r="F25" s="236"/>
      <c r="G25" s="236"/>
      <c r="H25" s="236"/>
      <c r="I25" s="236"/>
      <c r="J25" s="236"/>
      <c r="K25" s="236"/>
      <c r="L25" s="236"/>
      <c r="M25" s="236"/>
      <c r="N25" s="236"/>
      <c r="O25" s="236"/>
      <c r="P25" s="236"/>
      <c r="Q25" s="236"/>
      <c r="R25" s="236"/>
      <c r="S25" s="236"/>
      <c r="T25" s="236"/>
      <c r="U25" s="236">
        <v>0</v>
      </c>
      <c r="V25" s="236">
        <v>35410281.000000007</v>
      </c>
      <c r="W25" s="236">
        <v>0</v>
      </c>
      <c r="X25" s="236">
        <v>19049523.739999998</v>
      </c>
      <c r="Y25" s="236">
        <v>0</v>
      </c>
      <c r="Z25" s="236">
        <v>40554871.199999996</v>
      </c>
      <c r="AB25">
        <v>212</v>
      </c>
      <c r="AC25" t="s">
        <v>90</v>
      </c>
      <c r="AZ25">
        <v>50.01</v>
      </c>
      <c r="BA25">
        <v>50.010000000000005</v>
      </c>
      <c r="BC25">
        <v>660</v>
      </c>
      <c r="BD25" t="s">
        <v>176</v>
      </c>
      <c r="BE25" s="236"/>
      <c r="BF25" s="236"/>
      <c r="BG25" s="236"/>
      <c r="BH25" s="236"/>
      <c r="BI25" s="236"/>
      <c r="BJ25" s="236"/>
      <c r="BK25" s="236"/>
      <c r="BL25" s="236"/>
      <c r="BM25" s="236"/>
      <c r="BN25" s="236"/>
      <c r="BO25" s="236"/>
      <c r="BP25" s="236"/>
      <c r="BQ25" s="236"/>
      <c r="BR25" s="236"/>
      <c r="BS25" s="236"/>
      <c r="BT25" s="236"/>
      <c r="BU25" s="236">
        <v>0</v>
      </c>
      <c r="BV25" s="236">
        <v>64442.66</v>
      </c>
      <c r="BW25" s="236"/>
      <c r="BX25" s="236"/>
      <c r="BY25" s="236"/>
      <c r="BZ25" s="236"/>
      <c r="CA25" s="236">
        <v>40.67</v>
      </c>
      <c r="CB25" s="236">
        <v>2714.1</v>
      </c>
      <c r="DE25">
        <v>576</v>
      </c>
      <c r="DF25" t="s">
        <v>1245</v>
      </c>
      <c r="DG25">
        <v>6422311.1399999997</v>
      </c>
    </row>
    <row r="26" spans="1:111">
      <c r="A26">
        <v>650</v>
      </c>
      <c r="B26" t="s">
        <v>175</v>
      </c>
      <c r="C26" s="236"/>
      <c r="D26" s="236"/>
      <c r="E26" s="236">
        <v>0</v>
      </c>
      <c r="F26" s="236">
        <v>120</v>
      </c>
      <c r="G26" s="236"/>
      <c r="H26" s="236"/>
      <c r="I26" s="236"/>
      <c r="J26" s="236"/>
      <c r="K26" s="236"/>
      <c r="L26" s="236"/>
      <c r="M26" s="236">
        <v>0</v>
      </c>
      <c r="N26" s="236">
        <v>20987.980000000003</v>
      </c>
      <c r="O26" s="236">
        <v>0</v>
      </c>
      <c r="P26" s="236">
        <v>1550.5</v>
      </c>
      <c r="Q26" s="236"/>
      <c r="R26" s="236"/>
      <c r="S26" s="236">
        <v>0</v>
      </c>
      <c r="T26" s="236">
        <v>240</v>
      </c>
      <c r="U26" s="236">
        <v>0</v>
      </c>
      <c r="V26" s="236">
        <v>243.2</v>
      </c>
      <c r="W26" s="236">
        <v>0</v>
      </c>
      <c r="X26" s="236">
        <v>53294.630000000005</v>
      </c>
      <c r="Y26" s="236">
        <v>0</v>
      </c>
      <c r="Z26" s="236">
        <v>23035.119999999999</v>
      </c>
      <c r="AB26">
        <v>16</v>
      </c>
      <c r="AC26" t="s">
        <v>40</v>
      </c>
      <c r="AZ26">
        <v>1199.8800000000001</v>
      </c>
      <c r="BA26">
        <v>0</v>
      </c>
      <c r="BC26">
        <v>590</v>
      </c>
      <c r="BD26" t="s">
        <v>1284</v>
      </c>
      <c r="BE26" s="236"/>
      <c r="BF26" s="236"/>
      <c r="BG26" s="236"/>
      <c r="BH26" s="236"/>
      <c r="BI26" s="236"/>
      <c r="BJ26" s="236"/>
      <c r="BK26" s="236"/>
      <c r="BL26" s="236"/>
      <c r="BM26" s="236"/>
      <c r="BN26" s="236"/>
      <c r="BO26" s="236"/>
      <c r="BP26" s="236"/>
      <c r="BQ26" s="236"/>
      <c r="BR26" s="236"/>
      <c r="BS26" s="236"/>
      <c r="BT26" s="236"/>
      <c r="BU26" s="236">
        <v>0</v>
      </c>
      <c r="BV26" s="236">
        <v>257.98</v>
      </c>
      <c r="BW26" s="236"/>
      <c r="BX26" s="236"/>
      <c r="BY26" s="236"/>
      <c r="BZ26" s="236"/>
      <c r="CA26" s="236"/>
      <c r="CB26" s="236"/>
      <c r="DE26">
        <v>660</v>
      </c>
      <c r="DF26" t="s">
        <v>176</v>
      </c>
      <c r="DG26">
        <v>12000</v>
      </c>
    </row>
    <row r="27" spans="1:111">
      <c r="A27">
        <v>660</v>
      </c>
      <c r="B27" t="s">
        <v>176</v>
      </c>
      <c r="C27" s="236"/>
      <c r="D27" s="236"/>
      <c r="E27" s="236"/>
      <c r="F27" s="236"/>
      <c r="G27" s="236"/>
      <c r="H27" s="236"/>
      <c r="I27" s="236"/>
      <c r="J27" s="236"/>
      <c r="K27" s="236"/>
      <c r="L27" s="236"/>
      <c r="M27" s="236"/>
      <c r="N27" s="236"/>
      <c r="O27" s="236"/>
      <c r="P27" s="236"/>
      <c r="Q27" s="236"/>
      <c r="R27" s="236"/>
      <c r="S27" s="236"/>
      <c r="T27" s="236"/>
      <c r="U27" s="236">
        <v>0</v>
      </c>
      <c r="V27" s="236">
        <v>18949.830000000002</v>
      </c>
      <c r="W27" s="236">
        <v>0</v>
      </c>
      <c r="X27" s="236">
        <v>71583.799999999988</v>
      </c>
      <c r="Y27" s="236">
        <v>0</v>
      </c>
      <c r="Z27" s="236">
        <v>2018489.2100000002</v>
      </c>
      <c r="AB27">
        <v>47</v>
      </c>
      <c r="AC27" t="s">
        <v>45</v>
      </c>
      <c r="AZ27">
        <v>50.01</v>
      </c>
      <c r="BA27">
        <v>3521148.82</v>
      </c>
      <c r="BC27">
        <v>514</v>
      </c>
      <c r="BD27" t="s">
        <v>161</v>
      </c>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v>0</v>
      </c>
      <c r="CB27" s="236">
        <v>1372000</v>
      </c>
      <c r="DE27">
        <v>41</v>
      </c>
      <c r="DF27" t="s">
        <v>44</v>
      </c>
      <c r="DG27">
        <v>3649246.03</v>
      </c>
    </row>
    <row r="28" spans="1:111">
      <c r="A28">
        <v>670</v>
      </c>
      <c r="B28" t="s">
        <v>178</v>
      </c>
      <c r="C28" s="236"/>
      <c r="D28" s="236"/>
      <c r="E28" s="236"/>
      <c r="F28" s="236"/>
      <c r="G28" s="236"/>
      <c r="H28" s="236"/>
      <c r="I28" s="236"/>
      <c r="J28" s="236"/>
      <c r="K28" s="236"/>
      <c r="L28" s="236"/>
      <c r="M28" s="236"/>
      <c r="N28" s="236"/>
      <c r="O28" s="236"/>
      <c r="P28" s="236"/>
      <c r="Q28" s="236"/>
      <c r="R28" s="236"/>
      <c r="S28" s="236"/>
      <c r="T28" s="236"/>
      <c r="U28" s="236"/>
      <c r="V28" s="236"/>
      <c r="W28" s="236">
        <v>0</v>
      </c>
      <c r="X28" s="236">
        <v>2026.94</v>
      </c>
      <c r="Y28" s="236">
        <v>0</v>
      </c>
      <c r="Z28" s="236">
        <v>763926.97999999986</v>
      </c>
      <c r="BC28">
        <v>25</v>
      </c>
      <c r="BD28" t="s">
        <v>42</v>
      </c>
      <c r="BE28" s="236"/>
      <c r="BF28" s="236"/>
      <c r="BG28" s="236"/>
      <c r="BH28" s="236"/>
      <c r="BI28" s="236"/>
      <c r="BJ28" s="236"/>
      <c r="BK28" s="236"/>
      <c r="BL28" s="236"/>
      <c r="BM28" s="236"/>
      <c r="BN28" s="236"/>
      <c r="BO28" s="236"/>
      <c r="BP28" s="236"/>
      <c r="BQ28" s="236"/>
      <c r="BR28" s="236"/>
      <c r="BS28" s="236"/>
      <c r="BT28" s="236"/>
      <c r="BU28" s="236"/>
      <c r="BV28" s="236"/>
      <c r="BW28" s="236">
        <v>0</v>
      </c>
      <c r="BX28" s="236">
        <v>3820985</v>
      </c>
      <c r="BY28" s="236"/>
      <c r="BZ28" s="236"/>
      <c r="CA28" s="236">
        <v>3773237</v>
      </c>
      <c r="CB28" s="236">
        <v>0</v>
      </c>
      <c r="DE28" t="s">
        <v>541</v>
      </c>
      <c r="DF28" t="s">
        <v>590</v>
      </c>
      <c r="DG28">
        <v>539647932.25999999</v>
      </c>
    </row>
    <row r="29" spans="1:111">
      <c r="A29">
        <v>902</v>
      </c>
      <c r="B29" t="s">
        <v>191</v>
      </c>
      <c r="C29" s="236"/>
      <c r="D29" s="236"/>
      <c r="E29" s="236"/>
      <c r="F29" s="236"/>
      <c r="G29" s="236">
        <v>0</v>
      </c>
      <c r="H29" s="236">
        <v>3205.35</v>
      </c>
      <c r="I29" s="236"/>
      <c r="J29" s="236"/>
      <c r="K29" s="236"/>
      <c r="L29" s="236"/>
      <c r="M29" s="236"/>
      <c r="N29" s="236"/>
      <c r="O29" s="236"/>
      <c r="P29" s="236"/>
      <c r="Q29" s="236"/>
      <c r="R29" s="236"/>
      <c r="S29" s="236"/>
      <c r="T29" s="236"/>
      <c r="U29" s="236"/>
      <c r="V29" s="236"/>
      <c r="W29" s="236"/>
      <c r="X29" s="236"/>
      <c r="Y29" s="236">
        <v>0</v>
      </c>
      <c r="Z29" s="236">
        <v>2631.44</v>
      </c>
      <c r="BC29">
        <v>190</v>
      </c>
      <c r="BD29" t="s">
        <v>82</v>
      </c>
      <c r="BE29" s="236"/>
      <c r="BF29" s="236"/>
      <c r="BG29" s="236"/>
      <c r="BH29" s="236"/>
      <c r="BI29" s="236"/>
      <c r="BJ29" s="236"/>
      <c r="BK29" s="236"/>
      <c r="BL29" s="236"/>
      <c r="BM29" s="236"/>
      <c r="BN29" s="236"/>
      <c r="BO29" s="236"/>
      <c r="BP29" s="236"/>
      <c r="BQ29" s="236"/>
      <c r="BR29" s="236"/>
      <c r="BS29" s="236"/>
      <c r="BT29" s="236"/>
      <c r="BU29" s="236"/>
      <c r="BV29" s="236"/>
      <c r="BW29" s="236">
        <v>0</v>
      </c>
      <c r="BX29" s="236">
        <v>1542.4099999999999</v>
      </c>
      <c r="BY29" s="236"/>
      <c r="BZ29" s="236"/>
      <c r="CA29" s="236"/>
      <c r="CB29" s="236"/>
      <c r="DE29">
        <v>312</v>
      </c>
      <c r="DF29" t="s">
        <v>133</v>
      </c>
      <c r="DG29">
        <v>26503201.079999998</v>
      </c>
    </row>
    <row r="30" spans="1:111">
      <c r="A30" t="s">
        <v>541</v>
      </c>
      <c r="B30" t="s">
        <v>590</v>
      </c>
      <c r="C30" s="236">
        <v>350000695.95999998</v>
      </c>
      <c r="D30" s="236">
        <v>351143047.78999996</v>
      </c>
      <c r="E30" s="236">
        <v>50</v>
      </c>
      <c r="F30" s="236">
        <v>637179.92999999993</v>
      </c>
      <c r="G30" s="236">
        <v>50</v>
      </c>
      <c r="H30" s="236">
        <v>2722229.1500000004</v>
      </c>
      <c r="I30" s="236">
        <v>200000000</v>
      </c>
      <c r="J30" s="236">
        <v>201533231.93000004</v>
      </c>
      <c r="K30" s="236">
        <v>250000000</v>
      </c>
      <c r="L30" s="236">
        <v>251651033.48000008</v>
      </c>
      <c r="M30" s="236">
        <v>0</v>
      </c>
      <c r="N30" s="236">
        <v>321037369.69</v>
      </c>
      <c r="O30" s="236">
        <v>320000000</v>
      </c>
      <c r="P30" s="236">
        <v>673640.66999999993</v>
      </c>
      <c r="Q30" s="236">
        <v>0</v>
      </c>
      <c r="R30" s="236">
        <v>341744454.23999995</v>
      </c>
      <c r="S30" s="236">
        <v>340000000</v>
      </c>
      <c r="T30" s="236">
        <v>2471206.39</v>
      </c>
      <c r="U30" s="236">
        <v>0</v>
      </c>
      <c r="V30" s="236">
        <v>3512514.31</v>
      </c>
      <c r="W30" s="236">
        <v>0</v>
      </c>
      <c r="X30" s="236">
        <v>34791.82</v>
      </c>
      <c r="Y30" s="236">
        <v>0</v>
      </c>
      <c r="Z30" s="236">
        <v>175859869.41999999</v>
      </c>
      <c r="BC30">
        <v>865</v>
      </c>
      <c r="BD30" t="s">
        <v>188</v>
      </c>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v>0</v>
      </c>
      <c r="CB30" s="236">
        <v>4444520.05</v>
      </c>
      <c r="DE30">
        <v>548</v>
      </c>
      <c r="DF30" t="s">
        <v>1283</v>
      </c>
      <c r="DG30">
        <v>281906.5</v>
      </c>
    </row>
    <row r="31" spans="1:111">
      <c r="A31" t="s">
        <v>544</v>
      </c>
      <c r="B31" t="s">
        <v>681</v>
      </c>
      <c r="C31" s="236"/>
      <c r="D31" s="236"/>
      <c r="E31" s="236"/>
      <c r="F31" s="236"/>
      <c r="G31" s="236"/>
      <c r="H31" s="236"/>
      <c r="I31" s="236"/>
      <c r="J31" s="236"/>
      <c r="K31" s="236"/>
      <c r="L31" s="236"/>
      <c r="M31" s="236"/>
      <c r="N31" s="236"/>
      <c r="O31" s="236"/>
      <c r="P31" s="236"/>
      <c r="Q31" s="236">
        <v>0</v>
      </c>
      <c r="R31" s="236">
        <v>750</v>
      </c>
      <c r="S31" s="236"/>
      <c r="T31" s="236"/>
      <c r="U31" s="236"/>
      <c r="V31" s="236"/>
      <c r="W31" s="236"/>
      <c r="X31" s="236"/>
      <c r="Y31" s="236">
        <v>3011066.22</v>
      </c>
      <c r="Z31" s="236">
        <v>24142903.510000002</v>
      </c>
      <c r="BC31">
        <v>47</v>
      </c>
      <c r="BD31" t="s">
        <v>45</v>
      </c>
      <c r="BE31" s="236"/>
      <c r="BF31" s="236"/>
      <c r="BG31" s="236"/>
      <c r="BH31" s="236"/>
      <c r="BI31" s="236"/>
      <c r="BJ31" s="236"/>
      <c r="BK31" s="236"/>
      <c r="BL31" s="236"/>
      <c r="BM31" s="236"/>
      <c r="BN31" s="236"/>
      <c r="BO31" s="236"/>
      <c r="BP31" s="236"/>
      <c r="BQ31" s="236"/>
      <c r="BR31" s="236"/>
      <c r="BS31" s="236"/>
      <c r="BT31" s="236"/>
      <c r="BU31" s="236"/>
      <c r="BV31" s="236"/>
      <c r="BW31" s="236"/>
      <c r="BX31" s="236"/>
      <c r="BY31" s="236">
        <v>0</v>
      </c>
      <c r="BZ31" s="236">
        <v>9261000</v>
      </c>
      <c r="CA31" s="236">
        <v>275353.68</v>
      </c>
      <c r="CB31" s="236">
        <v>0</v>
      </c>
      <c r="DE31">
        <v>599</v>
      </c>
      <c r="DF31" t="s">
        <v>1247</v>
      </c>
      <c r="DG31">
        <v>34617234.420000002</v>
      </c>
    </row>
    <row r="32" spans="1:111">
      <c r="A32" t="s">
        <v>550</v>
      </c>
      <c r="B32" t="s">
        <v>589</v>
      </c>
      <c r="C32" s="236">
        <v>0</v>
      </c>
      <c r="D32" s="236">
        <v>102110.76000000001</v>
      </c>
      <c r="E32" s="236">
        <v>0</v>
      </c>
      <c r="F32" s="236">
        <v>340702.6</v>
      </c>
      <c r="G32" s="236">
        <v>0</v>
      </c>
      <c r="H32" s="236">
        <v>27927</v>
      </c>
      <c r="I32" s="236"/>
      <c r="J32" s="236"/>
      <c r="K32" s="236"/>
      <c r="L32" s="236"/>
      <c r="M32" s="236">
        <v>0</v>
      </c>
      <c r="N32" s="236">
        <v>551.99</v>
      </c>
      <c r="O32" s="236">
        <v>0</v>
      </c>
      <c r="P32" s="236">
        <v>34056.69</v>
      </c>
      <c r="Q32" s="236">
        <v>0</v>
      </c>
      <c r="R32" s="236">
        <v>173678.52000000002</v>
      </c>
      <c r="S32" s="236">
        <v>0</v>
      </c>
      <c r="T32" s="236">
        <v>181328.04</v>
      </c>
      <c r="U32" s="236">
        <v>0</v>
      </c>
      <c r="V32" s="236">
        <v>366781.17</v>
      </c>
      <c r="W32" s="236">
        <v>0</v>
      </c>
      <c r="X32" s="236">
        <v>106693.8</v>
      </c>
      <c r="Y32" s="236">
        <v>0</v>
      </c>
      <c r="Z32" s="236">
        <v>193083.35</v>
      </c>
      <c r="BC32">
        <v>169</v>
      </c>
      <c r="BD32" t="s">
        <v>79</v>
      </c>
      <c r="BE32" s="236"/>
      <c r="BF32" s="236"/>
      <c r="BG32" s="236"/>
      <c r="BH32" s="236"/>
      <c r="BI32" s="236"/>
      <c r="BJ32" s="236"/>
      <c r="BK32" s="236"/>
      <c r="BL32" s="236"/>
      <c r="BM32" s="236"/>
      <c r="BN32" s="236"/>
      <c r="BO32" s="236"/>
      <c r="BP32" s="236"/>
      <c r="BQ32" s="236"/>
      <c r="BR32" s="236"/>
      <c r="BS32" s="236"/>
      <c r="BT32" s="236"/>
      <c r="BU32" s="236"/>
      <c r="BV32" s="236"/>
      <c r="BW32" s="236"/>
      <c r="BX32" s="236"/>
      <c r="BY32" s="236">
        <v>0</v>
      </c>
      <c r="BZ32" s="236">
        <v>8630.4699999999993</v>
      </c>
      <c r="CA32" s="236"/>
      <c r="CB32" s="236"/>
      <c r="DE32">
        <v>132</v>
      </c>
      <c r="DF32" t="s">
        <v>59</v>
      </c>
      <c r="DG32">
        <v>41970082</v>
      </c>
    </row>
    <row r="33" spans="1:111">
      <c r="A33">
        <v>597</v>
      </c>
      <c r="B33" t="s">
        <v>675</v>
      </c>
      <c r="C33" s="236"/>
      <c r="D33" s="236"/>
      <c r="E33" s="236"/>
      <c r="F33" s="236"/>
      <c r="G33" s="236"/>
      <c r="H33" s="236"/>
      <c r="I33" s="236"/>
      <c r="J33" s="236"/>
      <c r="K33" s="236"/>
      <c r="L33" s="236"/>
      <c r="M33" s="236"/>
      <c r="N33" s="236"/>
      <c r="O33" s="236"/>
      <c r="P33" s="236"/>
      <c r="Q33" s="236"/>
      <c r="R33" s="236"/>
      <c r="S33" s="236">
        <v>0</v>
      </c>
      <c r="T33" s="236">
        <v>586880.66</v>
      </c>
      <c r="U33" s="236"/>
      <c r="V33" s="236"/>
      <c r="W33" s="236">
        <v>0</v>
      </c>
      <c r="X33" s="236">
        <v>7503438.8200000003</v>
      </c>
      <c r="Y33" s="236">
        <v>8465.61</v>
      </c>
      <c r="Z33" s="236">
        <v>1773244.3100000005</v>
      </c>
      <c r="BC33">
        <v>78</v>
      </c>
      <c r="BD33" t="s">
        <v>1372</v>
      </c>
      <c r="BE33" s="236"/>
      <c r="BF33" s="236"/>
      <c r="BG33" s="236"/>
      <c r="BH33" s="236"/>
      <c r="BI33" s="236"/>
      <c r="BJ33" s="236"/>
      <c r="BK33" s="236"/>
      <c r="BL33" s="236"/>
      <c r="BM33" s="236"/>
      <c r="BN33" s="236"/>
      <c r="BO33" s="236"/>
      <c r="BP33" s="236"/>
      <c r="BQ33" s="236"/>
      <c r="BR33" s="236"/>
      <c r="BS33" s="236"/>
      <c r="BT33" s="236"/>
      <c r="BU33" s="236"/>
      <c r="BV33" s="236"/>
      <c r="BW33" s="236"/>
      <c r="BX33" s="236"/>
      <c r="BY33" s="236">
        <v>0</v>
      </c>
      <c r="BZ33" s="236">
        <v>128.69999999999999</v>
      </c>
      <c r="CA33" s="236">
        <v>0</v>
      </c>
      <c r="CB33" s="236">
        <v>862778.91</v>
      </c>
      <c r="DE33">
        <v>47</v>
      </c>
      <c r="DF33" t="s">
        <v>45</v>
      </c>
      <c r="DG33">
        <v>1382327.3699999999</v>
      </c>
    </row>
    <row r="34" spans="1:111">
      <c r="A34">
        <v>595</v>
      </c>
      <c r="B34" t="s">
        <v>611</v>
      </c>
      <c r="C34" s="236"/>
      <c r="D34" s="236"/>
      <c r="E34" s="236"/>
      <c r="F34" s="236"/>
      <c r="G34" s="236"/>
      <c r="H34" s="236"/>
      <c r="I34" s="236"/>
      <c r="J34" s="236"/>
      <c r="K34" s="236"/>
      <c r="L34" s="236"/>
      <c r="M34" s="236"/>
      <c r="N34" s="236"/>
      <c r="O34" s="236"/>
      <c r="P34" s="236"/>
      <c r="Q34" s="236"/>
      <c r="R34" s="236"/>
      <c r="S34" s="236"/>
      <c r="T34" s="236"/>
      <c r="U34" s="236"/>
      <c r="V34" s="236"/>
      <c r="W34" s="236"/>
      <c r="X34" s="236"/>
      <c r="Y34" s="236">
        <v>0</v>
      </c>
      <c r="Z34" s="236">
        <v>43146.580000000009</v>
      </c>
      <c r="BC34">
        <v>378</v>
      </c>
      <c r="BD34" t="s">
        <v>610</v>
      </c>
      <c r="BE34" s="236"/>
      <c r="BF34" s="236"/>
      <c r="BG34" s="236"/>
      <c r="BH34" s="236"/>
      <c r="BI34" s="236"/>
      <c r="BJ34" s="236"/>
      <c r="BK34" s="236"/>
      <c r="BL34" s="236"/>
      <c r="BM34" s="236"/>
      <c r="BN34" s="236"/>
      <c r="BO34" s="236"/>
      <c r="BP34" s="236"/>
      <c r="BQ34" s="236"/>
      <c r="BR34" s="236"/>
      <c r="BS34" s="236"/>
      <c r="BT34" s="236"/>
      <c r="BU34" s="236"/>
      <c r="BV34" s="236"/>
      <c r="BW34" s="236"/>
      <c r="BX34" s="236"/>
      <c r="BY34" s="236">
        <v>0</v>
      </c>
      <c r="BZ34" s="236">
        <v>165188.79999999999</v>
      </c>
      <c r="CA34" s="236">
        <v>0</v>
      </c>
      <c r="CB34" s="236">
        <v>165326</v>
      </c>
      <c r="DE34">
        <v>681</v>
      </c>
      <c r="DF34" t="s">
        <v>180</v>
      </c>
      <c r="DG34">
        <v>2300476.62</v>
      </c>
    </row>
    <row r="35" spans="1:111">
      <c r="A35">
        <v>78</v>
      </c>
      <c r="B35" t="s">
        <v>1372</v>
      </c>
      <c r="C35" s="236"/>
      <c r="D35" s="236"/>
      <c r="E35" s="236"/>
      <c r="F35" s="236"/>
      <c r="G35" s="236"/>
      <c r="H35" s="236"/>
      <c r="I35" s="236"/>
      <c r="J35" s="236"/>
      <c r="K35" s="236"/>
      <c r="L35" s="236"/>
      <c r="M35" s="236"/>
      <c r="N35" s="236"/>
      <c r="O35" s="236"/>
      <c r="P35" s="236"/>
      <c r="Q35" s="236"/>
      <c r="R35" s="236"/>
      <c r="S35" s="236"/>
      <c r="T35" s="236"/>
      <c r="U35" s="236"/>
      <c r="V35" s="236"/>
      <c r="W35" s="236">
        <v>0</v>
      </c>
      <c r="X35" s="236">
        <v>67729.789999999994</v>
      </c>
      <c r="Y35" s="236">
        <v>23301.21</v>
      </c>
      <c r="Z35" s="236">
        <v>52876.68</v>
      </c>
      <c r="BC35">
        <v>81</v>
      </c>
      <c r="BD35" t="s">
        <v>49</v>
      </c>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v>0</v>
      </c>
      <c r="CB35" s="236">
        <v>1960971.2200000002</v>
      </c>
      <c r="DE35">
        <v>66</v>
      </c>
      <c r="DF35" t="s">
        <v>46</v>
      </c>
      <c r="DG35">
        <v>19151.86</v>
      </c>
    </row>
    <row r="36" spans="1:111">
      <c r="A36">
        <v>283</v>
      </c>
      <c r="B36" t="s">
        <v>115</v>
      </c>
      <c r="C36" s="236"/>
      <c r="D36" s="236"/>
      <c r="E36" s="236"/>
      <c r="F36" s="236"/>
      <c r="G36" s="236"/>
      <c r="H36" s="236"/>
      <c r="I36" s="236"/>
      <c r="J36" s="236"/>
      <c r="K36" s="236"/>
      <c r="L36" s="236"/>
      <c r="M36" s="236"/>
      <c r="N36" s="236"/>
      <c r="O36" s="236"/>
      <c r="P36" s="236"/>
      <c r="Q36" s="236"/>
      <c r="R36" s="236"/>
      <c r="S36" s="236"/>
      <c r="T36" s="236"/>
      <c r="U36" s="236">
        <v>0</v>
      </c>
      <c r="V36" s="236">
        <v>57780.09</v>
      </c>
      <c r="W36" s="236">
        <v>0</v>
      </c>
      <c r="X36" s="236">
        <v>47569.8</v>
      </c>
      <c r="Y36" s="236">
        <v>0</v>
      </c>
      <c r="Z36" s="236">
        <v>3339017.0499999993</v>
      </c>
      <c r="BC36">
        <v>16</v>
      </c>
      <c r="BD36" t="s">
        <v>40</v>
      </c>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v>26562548.690000001</v>
      </c>
      <c r="CB36" s="236">
        <v>874382.2</v>
      </c>
      <c r="DE36">
        <v>249</v>
      </c>
      <c r="DF36" t="s">
        <v>102</v>
      </c>
      <c r="DG36">
        <v>4406824.3</v>
      </c>
    </row>
    <row r="37" spans="1:111">
      <c r="A37">
        <v>203</v>
      </c>
      <c r="B37" t="s">
        <v>86</v>
      </c>
      <c r="C37" s="236"/>
      <c r="D37" s="236"/>
      <c r="E37" s="236"/>
      <c r="F37" s="236"/>
      <c r="G37" s="236">
        <v>0</v>
      </c>
      <c r="H37" s="236">
        <v>0.03</v>
      </c>
      <c r="I37" s="236"/>
      <c r="J37" s="236"/>
      <c r="K37" s="236"/>
      <c r="L37" s="236"/>
      <c r="M37" s="236"/>
      <c r="N37" s="236"/>
      <c r="O37" s="236">
        <v>0</v>
      </c>
      <c r="P37" s="236">
        <v>45</v>
      </c>
      <c r="Q37" s="236">
        <v>0</v>
      </c>
      <c r="R37" s="236">
        <v>891</v>
      </c>
      <c r="S37" s="236">
        <v>0</v>
      </c>
      <c r="T37" s="236">
        <v>15</v>
      </c>
      <c r="U37" s="236">
        <v>0</v>
      </c>
      <c r="V37" s="236">
        <v>105</v>
      </c>
      <c r="W37" s="236">
        <v>0</v>
      </c>
      <c r="X37" s="236">
        <v>575.85</v>
      </c>
      <c r="Y37" s="236">
        <v>0</v>
      </c>
      <c r="Z37" s="236">
        <v>1710.2</v>
      </c>
      <c r="BC37">
        <v>30</v>
      </c>
      <c r="BD37" t="s">
        <v>640</v>
      </c>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v>0</v>
      </c>
      <c r="CB37" s="236">
        <v>173800</v>
      </c>
      <c r="DE37">
        <v>315</v>
      </c>
      <c r="DF37" t="s">
        <v>1241</v>
      </c>
      <c r="DG37">
        <v>300000</v>
      </c>
    </row>
    <row r="38" spans="1:111">
      <c r="A38">
        <v>155</v>
      </c>
      <c r="B38" t="s">
        <v>75</v>
      </c>
      <c r="C38" s="236"/>
      <c r="D38" s="236"/>
      <c r="E38" s="236"/>
      <c r="F38" s="236"/>
      <c r="G38" s="236"/>
      <c r="H38" s="236"/>
      <c r="I38" s="236"/>
      <c r="J38" s="236"/>
      <c r="K38" s="236"/>
      <c r="L38" s="236"/>
      <c r="M38" s="236"/>
      <c r="N38" s="236"/>
      <c r="O38" s="236"/>
      <c r="P38" s="236"/>
      <c r="Q38" s="236"/>
      <c r="R38" s="236"/>
      <c r="S38" s="236"/>
      <c r="T38" s="236"/>
      <c r="U38" s="236"/>
      <c r="V38" s="236"/>
      <c r="W38" s="236"/>
      <c r="X38" s="236"/>
      <c r="Y38" s="236">
        <v>0</v>
      </c>
      <c r="Z38" s="236">
        <v>1080317.99</v>
      </c>
      <c r="BC38">
        <v>130</v>
      </c>
      <c r="BD38" t="s">
        <v>58</v>
      </c>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v>0</v>
      </c>
      <c r="CB38" s="236">
        <v>1825.89</v>
      </c>
      <c r="DE38">
        <v>324</v>
      </c>
      <c r="DF38" t="s">
        <v>135</v>
      </c>
      <c r="DG38">
        <v>16089.1</v>
      </c>
    </row>
    <row r="39" spans="1:111">
      <c r="A39">
        <v>290</v>
      </c>
      <c r="B39" t="s">
        <v>118</v>
      </c>
      <c r="C39" s="236"/>
      <c r="D39" s="236"/>
      <c r="E39" s="236"/>
      <c r="F39" s="236"/>
      <c r="G39" s="236"/>
      <c r="H39" s="236"/>
      <c r="I39" s="236"/>
      <c r="J39" s="236"/>
      <c r="K39" s="236"/>
      <c r="L39" s="236"/>
      <c r="M39" s="236"/>
      <c r="N39" s="236"/>
      <c r="O39" s="236"/>
      <c r="P39" s="236"/>
      <c r="Q39" s="236"/>
      <c r="R39" s="236"/>
      <c r="S39" s="236"/>
      <c r="T39" s="236"/>
      <c r="U39" s="236"/>
      <c r="V39" s="236"/>
      <c r="W39" s="236"/>
      <c r="X39" s="236"/>
      <c r="Y39" s="236">
        <v>0</v>
      </c>
      <c r="Z39" s="236">
        <v>17890.689999999999</v>
      </c>
      <c r="BC39">
        <v>670</v>
      </c>
      <c r="BD39" t="s">
        <v>178</v>
      </c>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v>0</v>
      </c>
      <c r="CB39" s="236">
        <v>40.67</v>
      </c>
      <c r="DE39">
        <v>347</v>
      </c>
      <c r="DF39" t="s">
        <v>142</v>
      </c>
      <c r="DG39">
        <v>71109.459999999992</v>
      </c>
    </row>
    <row r="40" spans="1:111">
      <c r="A40">
        <v>373</v>
      </c>
      <c r="B40" t="s">
        <v>607</v>
      </c>
      <c r="C40" s="236"/>
      <c r="D40" s="236"/>
      <c r="E40" s="236"/>
      <c r="F40" s="236"/>
      <c r="G40" s="236"/>
      <c r="H40" s="236"/>
      <c r="I40" s="236"/>
      <c r="J40" s="236"/>
      <c r="K40" s="236"/>
      <c r="L40" s="236"/>
      <c r="M40" s="236"/>
      <c r="N40" s="236"/>
      <c r="O40" s="236"/>
      <c r="P40" s="236"/>
      <c r="Q40" s="236"/>
      <c r="R40" s="236"/>
      <c r="S40" s="236"/>
      <c r="T40" s="236"/>
      <c r="U40" s="236"/>
      <c r="V40" s="236"/>
      <c r="W40" s="236"/>
      <c r="X40" s="236"/>
      <c r="Y40" s="236">
        <v>0</v>
      </c>
      <c r="Z40" s="236">
        <v>56208587.189999998</v>
      </c>
      <c r="DE40">
        <v>343</v>
      </c>
      <c r="DF40" t="s">
        <v>138</v>
      </c>
      <c r="DG40">
        <v>340</v>
      </c>
    </row>
    <row r="41" spans="1:111">
      <c r="A41">
        <v>342</v>
      </c>
      <c r="B41" t="s">
        <v>137</v>
      </c>
      <c r="C41" s="236"/>
      <c r="D41" s="236"/>
      <c r="E41" s="236"/>
      <c r="F41" s="236"/>
      <c r="G41" s="236"/>
      <c r="H41" s="236"/>
      <c r="I41" s="236"/>
      <c r="J41" s="236"/>
      <c r="K41" s="236"/>
      <c r="L41" s="236"/>
      <c r="M41" s="236"/>
      <c r="N41" s="236"/>
      <c r="O41" s="236"/>
      <c r="P41" s="236"/>
      <c r="Q41" s="236"/>
      <c r="R41" s="236"/>
      <c r="S41" s="236"/>
      <c r="T41" s="236"/>
      <c r="U41" s="236"/>
      <c r="V41" s="236"/>
      <c r="W41" s="236"/>
      <c r="X41" s="236"/>
      <c r="Y41" s="236">
        <v>0</v>
      </c>
      <c r="Z41" s="236">
        <v>44669792.660000004</v>
      </c>
      <c r="DE41">
        <v>344</v>
      </c>
      <c r="DF41" t="s">
        <v>139</v>
      </c>
      <c r="DG41">
        <v>1803000</v>
      </c>
    </row>
    <row r="42" spans="1:111">
      <c r="A42">
        <v>378</v>
      </c>
      <c r="B42" t="s">
        <v>610</v>
      </c>
      <c r="C42" s="236"/>
      <c r="D42" s="236"/>
      <c r="E42" s="236"/>
      <c r="F42" s="236"/>
      <c r="G42" s="236"/>
      <c r="H42" s="236"/>
      <c r="I42" s="236"/>
      <c r="J42" s="236"/>
      <c r="K42" s="236"/>
      <c r="L42" s="236"/>
      <c r="M42" s="236"/>
      <c r="N42" s="236"/>
      <c r="O42" s="236"/>
      <c r="P42" s="236"/>
      <c r="Q42" s="236"/>
      <c r="R42" s="236"/>
      <c r="S42" s="236"/>
      <c r="T42" s="236"/>
      <c r="U42" s="236">
        <v>0</v>
      </c>
      <c r="V42" s="236">
        <v>4223.47</v>
      </c>
      <c r="W42" s="236">
        <v>0</v>
      </c>
      <c r="X42" s="236">
        <v>2547.4</v>
      </c>
      <c r="Y42" s="236">
        <v>4223.47</v>
      </c>
      <c r="Z42" s="236">
        <v>432</v>
      </c>
      <c r="DE42">
        <v>526</v>
      </c>
      <c r="DF42" t="s">
        <v>1264</v>
      </c>
      <c r="DG42">
        <v>1023000</v>
      </c>
    </row>
    <row r="43" spans="1:111">
      <c r="A43">
        <v>374</v>
      </c>
      <c r="B43" t="s">
        <v>608</v>
      </c>
      <c r="C43" s="236"/>
      <c r="D43" s="236"/>
      <c r="E43" s="236"/>
      <c r="F43" s="236"/>
      <c r="G43" s="236"/>
      <c r="H43" s="236"/>
      <c r="I43" s="236">
        <v>0</v>
      </c>
      <c r="J43" s="236">
        <v>5971.55</v>
      </c>
      <c r="K43" s="236"/>
      <c r="L43" s="236"/>
      <c r="M43" s="236">
        <v>0</v>
      </c>
      <c r="N43" s="236">
        <v>6120.3</v>
      </c>
      <c r="O43" s="236"/>
      <c r="P43" s="236"/>
      <c r="Q43" s="236">
        <v>0</v>
      </c>
      <c r="R43" s="236">
        <v>1218</v>
      </c>
      <c r="S43" s="236">
        <v>0</v>
      </c>
      <c r="T43" s="236">
        <v>15833.230000000001</v>
      </c>
      <c r="U43" s="236">
        <v>0</v>
      </c>
      <c r="V43" s="236">
        <v>1078</v>
      </c>
      <c r="W43" s="236">
        <v>0</v>
      </c>
      <c r="X43" s="236">
        <v>2790.6</v>
      </c>
      <c r="Y43" s="236">
        <v>0</v>
      </c>
      <c r="Z43" s="236">
        <v>6413.38</v>
      </c>
      <c r="DE43">
        <v>578</v>
      </c>
      <c r="DF43" t="s">
        <v>168</v>
      </c>
      <c r="DG43">
        <v>74291</v>
      </c>
    </row>
    <row r="44" spans="1:111">
      <c r="A44">
        <v>905</v>
      </c>
      <c r="B44" t="s">
        <v>194</v>
      </c>
      <c r="C44" s="236">
        <v>0</v>
      </c>
      <c r="D44" s="236">
        <v>4068.6</v>
      </c>
      <c r="E44" s="236">
        <v>0</v>
      </c>
      <c r="F44" s="236">
        <v>8193.75</v>
      </c>
      <c r="G44" s="236">
        <v>0</v>
      </c>
      <c r="H44" s="236">
        <v>203035.91000000003</v>
      </c>
      <c r="I44" s="236"/>
      <c r="J44" s="236"/>
      <c r="K44" s="236"/>
      <c r="L44" s="236"/>
      <c r="M44" s="236"/>
      <c r="N44" s="236"/>
      <c r="O44" s="236"/>
      <c r="P44" s="236"/>
      <c r="Q44" s="236"/>
      <c r="R44" s="236"/>
      <c r="S44" s="236"/>
      <c r="T44" s="236"/>
      <c r="U44" s="236"/>
      <c r="V44" s="236"/>
      <c r="W44" s="236"/>
      <c r="X44" s="236"/>
      <c r="Y44" s="236"/>
      <c r="Z44" s="236"/>
      <c r="DE44">
        <v>234</v>
      </c>
      <c r="DF44" t="s">
        <v>614</v>
      </c>
      <c r="DG44">
        <v>64666.84</v>
      </c>
    </row>
    <row r="45" spans="1:111">
      <c r="A45">
        <v>580</v>
      </c>
      <c r="B45" t="s">
        <v>169</v>
      </c>
      <c r="C45" s="236"/>
      <c r="D45" s="236"/>
      <c r="E45" s="236"/>
      <c r="F45" s="236"/>
      <c r="G45" s="236"/>
      <c r="H45" s="236"/>
      <c r="I45" s="236"/>
      <c r="J45" s="236"/>
      <c r="K45" s="236"/>
      <c r="L45" s="236"/>
      <c r="M45" s="236"/>
      <c r="N45" s="236"/>
      <c r="O45" s="236"/>
      <c r="P45" s="236"/>
      <c r="Q45" s="236"/>
      <c r="R45" s="236"/>
      <c r="S45" s="236"/>
      <c r="T45" s="236"/>
      <c r="U45" s="236"/>
      <c r="V45" s="236"/>
      <c r="W45" s="236"/>
      <c r="X45" s="236"/>
      <c r="Y45" s="236">
        <v>0</v>
      </c>
      <c r="Z45" s="236">
        <v>14876.660000000002</v>
      </c>
      <c r="DE45">
        <v>573</v>
      </c>
      <c r="DF45" t="s">
        <v>167</v>
      </c>
      <c r="DG45">
        <v>2970586.35</v>
      </c>
    </row>
    <row r="46" spans="1:111">
      <c r="A46">
        <v>66</v>
      </c>
      <c r="B46" t="s">
        <v>46</v>
      </c>
      <c r="C46" s="236"/>
      <c r="D46" s="236"/>
      <c r="E46" s="236"/>
      <c r="F46" s="236"/>
      <c r="G46" s="236"/>
      <c r="H46" s="236"/>
      <c r="I46" s="236"/>
      <c r="J46" s="236"/>
      <c r="K46" s="236"/>
      <c r="L46" s="236"/>
      <c r="M46" s="236"/>
      <c r="N46" s="236"/>
      <c r="O46" s="236"/>
      <c r="P46" s="236"/>
      <c r="Q46" s="236"/>
      <c r="R46" s="236"/>
      <c r="S46" s="236"/>
      <c r="T46" s="236"/>
      <c r="U46" s="236"/>
      <c r="V46" s="236"/>
      <c r="W46" s="236">
        <v>0</v>
      </c>
      <c r="X46" s="236">
        <v>2666.59</v>
      </c>
      <c r="Y46" s="236">
        <v>0</v>
      </c>
      <c r="Z46" s="236">
        <v>817549.14999999991</v>
      </c>
      <c r="DE46">
        <v>253</v>
      </c>
      <c r="DF46" t="s">
        <v>104</v>
      </c>
      <c r="DG46">
        <v>41545366.630000003</v>
      </c>
    </row>
    <row r="47" spans="1:111">
      <c r="A47">
        <v>206</v>
      </c>
      <c r="B47" t="s">
        <v>87</v>
      </c>
      <c r="C47" s="236"/>
      <c r="D47" s="236"/>
      <c r="E47" s="236"/>
      <c r="F47" s="236"/>
      <c r="G47" s="236"/>
      <c r="H47" s="236"/>
      <c r="I47" s="236"/>
      <c r="J47" s="236"/>
      <c r="K47" s="236"/>
      <c r="L47" s="236"/>
      <c r="M47" s="236"/>
      <c r="N47" s="236"/>
      <c r="O47" s="236"/>
      <c r="P47" s="236"/>
      <c r="Q47" s="236"/>
      <c r="R47" s="236"/>
      <c r="S47" s="236"/>
      <c r="T47" s="236"/>
      <c r="U47" s="236"/>
      <c r="V47" s="236"/>
      <c r="W47" s="236"/>
      <c r="X47" s="236"/>
      <c r="Y47" s="236">
        <v>0</v>
      </c>
      <c r="Z47" s="236">
        <v>95285.58</v>
      </c>
      <c r="DE47">
        <v>310</v>
      </c>
      <c r="DF47" t="s">
        <v>131</v>
      </c>
      <c r="DG47">
        <v>4584958.18</v>
      </c>
    </row>
    <row r="48" spans="1:111">
      <c r="A48">
        <v>53</v>
      </c>
      <c r="B48" t="s">
        <v>1376</v>
      </c>
      <c r="C48" s="236"/>
      <c r="D48" s="236"/>
      <c r="E48" s="236"/>
      <c r="F48" s="236"/>
      <c r="G48" s="236"/>
      <c r="H48" s="236"/>
      <c r="I48" s="236"/>
      <c r="J48" s="236"/>
      <c r="K48" s="236"/>
      <c r="L48" s="236"/>
      <c r="M48" s="236"/>
      <c r="N48" s="236"/>
      <c r="O48" s="236"/>
      <c r="P48" s="236"/>
      <c r="Q48" s="236"/>
      <c r="R48" s="236"/>
      <c r="S48" s="236"/>
      <c r="T48" s="236"/>
      <c r="U48" s="236"/>
      <c r="V48" s="236"/>
      <c r="W48" s="236"/>
      <c r="X48" s="236"/>
      <c r="Y48" s="236">
        <v>0</v>
      </c>
      <c r="Z48" s="236">
        <v>12006.51</v>
      </c>
      <c r="DE48">
        <v>572</v>
      </c>
      <c r="DF48" t="s">
        <v>166</v>
      </c>
      <c r="DG48">
        <v>117767458.73999999</v>
      </c>
    </row>
    <row r="49" spans="1:111">
      <c r="A49">
        <v>514</v>
      </c>
      <c r="B49" t="s">
        <v>161</v>
      </c>
      <c r="C49" s="236"/>
      <c r="D49" s="236"/>
      <c r="E49" s="236"/>
      <c r="F49" s="236"/>
      <c r="G49" s="236"/>
      <c r="H49" s="236"/>
      <c r="I49" s="236"/>
      <c r="J49" s="236"/>
      <c r="K49" s="236"/>
      <c r="L49" s="236"/>
      <c r="M49" s="236"/>
      <c r="N49" s="236"/>
      <c r="O49" s="236"/>
      <c r="P49" s="236"/>
      <c r="Q49" s="236"/>
      <c r="R49" s="236"/>
      <c r="S49" s="236"/>
      <c r="T49" s="236"/>
      <c r="U49" s="236"/>
      <c r="V49" s="236"/>
      <c r="W49" s="236"/>
      <c r="X49" s="236"/>
      <c r="Y49" s="236">
        <v>0</v>
      </c>
      <c r="Z49" s="236">
        <v>96758109.579999998</v>
      </c>
      <c r="DE49">
        <v>587</v>
      </c>
      <c r="DF49" t="s">
        <v>671</v>
      </c>
      <c r="DG49">
        <v>11482040.07</v>
      </c>
    </row>
    <row r="50" spans="1:111">
      <c r="A50">
        <v>862</v>
      </c>
      <c r="B50" t="s">
        <v>187</v>
      </c>
      <c r="C50" s="236"/>
      <c r="D50" s="236"/>
      <c r="E50" s="236"/>
      <c r="F50" s="236"/>
      <c r="G50" s="236"/>
      <c r="H50" s="236"/>
      <c r="I50" s="236"/>
      <c r="J50" s="236"/>
      <c r="K50" s="236"/>
      <c r="L50" s="236"/>
      <c r="M50" s="236"/>
      <c r="N50" s="236"/>
      <c r="O50" s="236"/>
      <c r="P50" s="236"/>
      <c r="Q50" s="236"/>
      <c r="R50" s="236"/>
      <c r="S50" s="236"/>
      <c r="T50" s="236"/>
      <c r="U50" s="236">
        <v>517357.41</v>
      </c>
      <c r="V50" s="236">
        <v>0</v>
      </c>
      <c r="W50" s="236">
        <v>16937.98</v>
      </c>
      <c r="X50" s="236">
        <v>0</v>
      </c>
      <c r="Y50" s="236">
        <v>0</v>
      </c>
      <c r="Z50" s="236">
        <v>5328.34</v>
      </c>
      <c r="DE50">
        <v>281</v>
      </c>
      <c r="DF50" t="s">
        <v>114</v>
      </c>
      <c r="DG50">
        <v>100124.8</v>
      </c>
    </row>
    <row r="51" spans="1:111">
      <c r="A51">
        <v>70</v>
      </c>
      <c r="B51" t="s">
        <v>47</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v>0</v>
      </c>
      <c r="Z51" s="236">
        <v>30675</v>
      </c>
      <c r="DE51">
        <v>130</v>
      </c>
      <c r="DF51" t="s">
        <v>58</v>
      </c>
      <c r="DG51">
        <v>25000</v>
      </c>
    </row>
    <row r="52" spans="1:111">
      <c r="A52">
        <v>417</v>
      </c>
      <c r="B52" t="s">
        <v>147</v>
      </c>
      <c r="C52" s="236">
        <v>0</v>
      </c>
      <c r="D52" s="236">
        <v>61876.08</v>
      </c>
      <c r="E52" s="236">
        <v>0</v>
      </c>
      <c r="F52" s="236">
        <v>13270.75</v>
      </c>
      <c r="G52" s="236">
        <v>0</v>
      </c>
      <c r="H52" s="236">
        <v>31074.760000000002</v>
      </c>
      <c r="I52" s="236">
        <v>0</v>
      </c>
      <c r="J52" s="236">
        <v>63.98</v>
      </c>
      <c r="K52" s="236">
        <v>0</v>
      </c>
      <c r="L52" s="236">
        <v>12790.75</v>
      </c>
      <c r="M52" s="236">
        <v>0</v>
      </c>
      <c r="N52" s="236">
        <v>43461.53</v>
      </c>
      <c r="O52" s="236">
        <v>0</v>
      </c>
      <c r="P52" s="236">
        <v>84328.95</v>
      </c>
      <c r="Q52" s="236"/>
      <c r="R52" s="236"/>
      <c r="S52" s="236"/>
      <c r="T52" s="236"/>
      <c r="U52" s="236"/>
      <c r="V52" s="236"/>
      <c r="W52" s="236"/>
      <c r="X52" s="236"/>
      <c r="Y52" s="236"/>
      <c r="Z52" s="236"/>
      <c r="DE52">
        <v>525</v>
      </c>
      <c r="DF52" t="s">
        <v>164</v>
      </c>
      <c r="DG52">
        <v>1361982.42</v>
      </c>
    </row>
    <row r="53" spans="1:111">
      <c r="A53">
        <v>951</v>
      </c>
      <c r="B53" t="s">
        <v>199</v>
      </c>
      <c r="C53" s="236"/>
      <c r="D53" s="236"/>
      <c r="E53" s="236">
        <v>0</v>
      </c>
      <c r="F53" s="236">
        <v>656.62</v>
      </c>
      <c r="G53" s="236"/>
      <c r="H53" s="236"/>
      <c r="I53" s="236"/>
      <c r="J53" s="236"/>
      <c r="K53" s="236"/>
      <c r="L53" s="236"/>
      <c r="M53" s="236"/>
      <c r="N53" s="236"/>
      <c r="O53" s="236"/>
      <c r="P53" s="236"/>
      <c r="Q53" s="236"/>
      <c r="R53" s="236"/>
      <c r="S53" s="236">
        <v>0</v>
      </c>
      <c r="T53" s="236">
        <v>258.14</v>
      </c>
      <c r="U53" s="236">
        <v>0</v>
      </c>
      <c r="V53" s="236">
        <v>263.94</v>
      </c>
      <c r="W53" s="236">
        <v>0</v>
      </c>
      <c r="X53" s="236">
        <v>50</v>
      </c>
      <c r="Y53" s="236"/>
      <c r="Z53" s="236"/>
      <c r="DE53">
        <v>265</v>
      </c>
      <c r="DF53" t="s">
        <v>106</v>
      </c>
      <c r="DG53">
        <v>7661</v>
      </c>
    </row>
    <row r="54" spans="1:111">
      <c r="A54">
        <v>526</v>
      </c>
      <c r="B54" t="s">
        <v>1264</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v>0</v>
      </c>
      <c r="Z54" s="236">
        <v>2428</v>
      </c>
      <c r="DE54">
        <v>268</v>
      </c>
      <c r="DF54" t="s">
        <v>108</v>
      </c>
      <c r="DG54">
        <v>529155</v>
      </c>
    </row>
    <row r="55" spans="1:111">
      <c r="A55">
        <v>681</v>
      </c>
      <c r="B55" t="s">
        <v>180</v>
      </c>
      <c r="C55" s="236"/>
      <c r="D55" s="236"/>
      <c r="E55" s="236"/>
      <c r="F55" s="236"/>
      <c r="G55" s="236"/>
      <c r="H55" s="236"/>
      <c r="I55" s="236"/>
      <c r="J55" s="236"/>
      <c r="K55" s="236"/>
      <c r="L55" s="236"/>
      <c r="M55" s="236"/>
      <c r="N55" s="236"/>
      <c r="O55" s="236">
        <v>0</v>
      </c>
      <c r="P55" s="236">
        <v>1200</v>
      </c>
      <c r="Q55" s="236"/>
      <c r="R55" s="236"/>
      <c r="S55" s="236"/>
      <c r="T55" s="236"/>
      <c r="U55" s="236"/>
      <c r="V55" s="236"/>
      <c r="W55" s="236">
        <v>0</v>
      </c>
      <c r="X55" s="236">
        <v>15645.55</v>
      </c>
      <c r="Y55" s="236"/>
      <c r="Z55" s="236"/>
      <c r="DE55">
        <v>272</v>
      </c>
      <c r="DF55" t="s">
        <v>112</v>
      </c>
      <c r="DG55">
        <v>426588</v>
      </c>
    </row>
    <row r="56" spans="1:111">
      <c r="A56">
        <v>389</v>
      </c>
      <c r="B56" t="s">
        <v>1405</v>
      </c>
      <c r="C56" s="236"/>
      <c r="D56" s="236"/>
      <c r="E56" s="236"/>
      <c r="F56" s="236"/>
      <c r="G56" s="236"/>
      <c r="H56" s="236"/>
      <c r="I56" s="236"/>
      <c r="J56" s="236"/>
      <c r="K56" s="236"/>
      <c r="L56" s="236"/>
      <c r="M56" s="236"/>
      <c r="N56" s="236"/>
      <c r="O56" s="236"/>
      <c r="P56" s="236"/>
      <c r="Q56" s="236"/>
      <c r="R56" s="236"/>
      <c r="S56" s="236"/>
      <c r="T56" s="236"/>
      <c r="U56" s="236"/>
      <c r="V56" s="236"/>
      <c r="W56" s="236">
        <v>0</v>
      </c>
      <c r="X56" s="236">
        <v>18</v>
      </c>
      <c r="Y56" s="236">
        <v>50</v>
      </c>
      <c r="Z56" s="236">
        <v>189028.39</v>
      </c>
      <c r="DE56">
        <v>273</v>
      </c>
      <c r="DF56" t="s">
        <v>113</v>
      </c>
      <c r="DG56">
        <v>145485</v>
      </c>
    </row>
    <row r="57" spans="1:111">
      <c r="A57" t="s">
        <v>542</v>
      </c>
      <c r="B57" t="s">
        <v>689</v>
      </c>
      <c r="C57" s="236">
        <v>0</v>
      </c>
      <c r="D57" s="236">
        <v>29809152.949999999</v>
      </c>
      <c r="E57" s="236">
        <v>0</v>
      </c>
      <c r="F57" s="236">
        <v>25891954.709999997</v>
      </c>
      <c r="G57" s="236"/>
      <c r="H57" s="236"/>
      <c r="I57" s="236"/>
      <c r="J57" s="236"/>
      <c r="K57" s="236"/>
      <c r="L57" s="236"/>
      <c r="M57" s="236"/>
      <c r="N57" s="236"/>
      <c r="O57" s="236"/>
      <c r="P57" s="236"/>
      <c r="Q57" s="236">
        <v>50</v>
      </c>
      <c r="R57" s="236">
        <v>0</v>
      </c>
      <c r="S57" s="236">
        <v>50</v>
      </c>
      <c r="T57" s="236">
        <v>1777865.6700000002</v>
      </c>
      <c r="U57" s="236">
        <v>9350490.6699999999</v>
      </c>
      <c r="V57" s="236">
        <v>3698887.89</v>
      </c>
      <c r="W57" s="236">
        <v>5260213.34</v>
      </c>
      <c r="X57" s="236">
        <v>2095459.75</v>
      </c>
      <c r="Y57" s="236">
        <v>41053291.799999997</v>
      </c>
      <c r="Z57" s="236">
        <v>8858423.0000000019</v>
      </c>
      <c r="DE57">
        <v>580</v>
      </c>
      <c r="DF57" t="s">
        <v>169</v>
      </c>
      <c r="DG57">
        <v>2090888.11</v>
      </c>
    </row>
    <row r="58" spans="1:111">
      <c r="A58">
        <v>253</v>
      </c>
      <c r="B58" t="s">
        <v>104</v>
      </c>
      <c r="C58" s="236"/>
      <c r="D58" s="236"/>
      <c r="E58" s="236"/>
      <c r="F58" s="236"/>
      <c r="G58" s="236"/>
      <c r="H58" s="236"/>
      <c r="I58" s="236">
        <v>0</v>
      </c>
      <c r="J58" s="236">
        <v>250</v>
      </c>
      <c r="K58" s="236"/>
      <c r="L58" s="236"/>
      <c r="M58" s="236">
        <v>0</v>
      </c>
      <c r="N58" s="236">
        <v>9</v>
      </c>
      <c r="O58" s="236"/>
      <c r="P58" s="236"/>
      <c r="Q58" s="236"/>
      <c r="R58" s="236"/>
      <c r="S58" s="236"/>
      <c r="T58" s="236"/>
      <c r="U58" s="236"/>
      <c r="V58" s="236"/>
      <c r="W58" s="236"/>
      <c r="X58" s="236"/>
      <c r="Y58" s="236">
        <v>0</v>
      </c>
      <c r="Z58" s="236">
        <v>900110.32000000007</v>
      </c>
      <c r="DE58">
        <v>16</v>
      </c>
      <c r="DF58" t="s">
        <v>40</v>
      </c>
      <c r="DG58">
        <v>368174.05</v>
      </c>
    </row>
    <row r="59" spans="1:111">
      <c r="A59">
        <v>423</v>
      </c>
      <c r="B59" t="s">
        <v>150</v>
      </c>
      <c r="C59" s="236"/>
      <c r="D59" s="236"/>
      <c r="E59" s="236"/>
      <c r="F59" s="236"/>
      <c r="G59" s="236"/>
      <c r="H59" s="236"/>
      <c r="I59" s="236"/>
      <c r="J59" s="236"/>
      <c r="K59" s="236"/>
      <c r="L59" s="236"/>
      <c r="M59" s="236"/>
      <c r="N59" s="236"/>
      <c r="O59" s="236"/>
      <c r="P59" s="236"/>
      <c r="Q59" s="236">
        <v>0</v>
      </c>
      <c r="R59" s="236">
        <v>25</v>
      </c>
      <c r="S59" s="236"/>
      <c r="T59" s="236"/>
      <c r="U59" s="236"/>
      <c r="V59" s="236"/>
      <c r="W59" s="236"/>
      <c r="X59" s="236"/>
      <c r="Y59" s="236">
        <v>0</v>
      </c>
      <c r="Z59" s="236">
        <v>65551.700000000012</v>
      </c>
      <c r="DE59">
        <v>35</v>
      </c>
      <c r="DF59" t="s">
        <v>43</v>
      </c>
      <c r="DG59">
        <v>7980</v>
      </c>
    </row>
    <row r="60" spans="1:111">
      <c r="A60">
        <v>266</v>
      </c>
      <c r="B60" t="s">
        <v>1266</v>
      </c>
      <c r="C60" s="236"/>
      <c r="D60" s="236"/>
      <c r="E60" s="236"/>
      <c r="F60" s="236"/>
      <c r="G60" s="236"/>
      <c r="H60" s="236"/>
      <c r="I60" s="236"/>
      <c r="J60" s="236"/>
      <c r="K60" s="236">
        <v>0</v>
      </c>
      <c r="L60" s="236">
        <v>3888.54</v>
      </c>
      <c r="M60" s="236">
        <v>0</v>
      </c>
      <c r="N60" s="236">
        <v>0.54</v>
      </c>
      <c r="O60" s="236">
        <v>0</v>
      </c>
      <c r="P60" s="236">
        <v>4771.71</v>
      </c>
      <c r="Q60" s="236"/>
      <c r="R60" s="236"/>
      <c r="S60" s="236">
        <v>0</v>
      </c>
      <c r="T60" s="236">
        <v>356012.74</v>
      </c>
      <c r="U60" s="236"/>
      <c r="V60" s="236"/>
      <c r="W60" s="236">
        <v>0</v>
      </c>
      <c r="X60" s="236">
        <v>1728.2600000000002</v>
      </c>
      <c r="Y60" s="236"/>
      <c r="Z60" s="236"/>
      <c r="DE60">
        <v>86</v>
      </c>
      <c r="DF60" t="s">
        <v>50</v>
      </c>
      <c r="DG60">
        <v>264459.59999999998</v>
      </c>
    </row>
    <row r="61" spans="1:111">
      <c r="A61">
        <v>1201</v>
      </c>
      <c r="B61" t="s">
        <v>228</v>
      </c>
      <c r="C61" s="236"/>
      <c r="D61" s="236"/>
      <c r="E61" s="236">
        <v>0</v>
      </c>
      <c r="F61" s="236">
        <v>3503.66</v>
      </c>
      <c r="G61" s="236"/>
      <c r="H61" s="236"/>
      <c r="I61" s="236">
        <v>0</v>
      </c>
      <c r="J61" s="236">
        <v>2538.5899999999997</v>
      </c>
      <c r="K61" s="236"/>
      <c r="L61" s="236"/>
      <c r="M61" s="236"/>
      <c r="N61" s="236"/>
      <c r="O61" s="236"/>
      <c r="P61" s="236"/>
      <c r="Q61" s="236"/>
      <c r="R61" s="236"/>
      <c r="S61" s="236">
        <v>0</v>
      </c>
      <c r="T61" s="236">
        <v>10717.449999999999</v>
      </c>
      <c r="U61" s="236"/>
      <c r="V61" s="236"/>
      <c r="W61" s="236">
        <v>0</v>
      </c>
      <c r="X61" s="236">
        <v>13574</v>
      </c>
      <c r="Y61" s="236">
        <v>0</v>
      </c>
      <c r="Z61" s="236">
        <v>4286.9799999999996</v>
      </c>
      <c r="DE61">
        <v>169</v>
      </c>
      <c r="DF61" t="s">
        <v>79</v>
      </c>
      <c r="DG61">
        <v>2000</v>
      </c>
    </row>
    <row r="62" spans="1:111">
      <c r="A62">
        <v>548</v>
      </c>
      <c r="B62" t="s">
        <v>1283</v>
      </c>
      <c r="C62" s="236"/>
      <c r="D62" s="236"/>
      <c r="E62" s="236"/>
      <c r="F62" s="236"/>
      <c r="G62" s="236"/>
      <c r="H62" s="236"/>
      <c r="I62" s="236"/>
      <c r="J62" s="236"/>
      <c r="K62" s="236"/>
      <c r="L62" s="236"/>
      <c r="M62" s="236"/>
      <c r="N62" s="236"/>
      <c r="O62" s="236">
        <v>0</v>
      </c>
      <c r="P62" s="236">
        <v>48.3</v>
      </c>
      <c r="Q62" s="236">
        <v>0</v>
      </c>
      <c r="R62" s="236">
        <v>386</v>
      </c>
      <c r="S62" s="236"/>
      <c r="T62" s="236"/>
      <c r="U62" s="236"/>
      <c r="V62" s="236"/>
      <c r="W62" s="236">
        <v>0</v>
      </c>
      <c r="X62" s="236">
        <v>2</v>
      </c>
      <c r="Y62" s="236">
        <v>2976.67</v>
      </c>
      <c r="Z62" s="236">
        <v>2107</v>
      </c>
      <c r="DE62">
        <v>271</v>
      </c>
      <c r="DF62" t="s">
        <v>111</v>
      </c>
      <c r="DG62">
        <v>2578534</v>
      </c>
    </row>
    <row r="63" spans="1:111">
      <c r="A63">
        <v>249</v>
      </c>
      <c r="B63" t="s">
        <v>102</v>
      </c>
      <c r="C63" s="236"/>
      <c r="D63" s="236"/>
      <c r="E63" s="236"/>
      <c r="F63" s="236"/>
      <c r="G63" s="236"/>
      <c r="H63" s="236"/>
      <c r="I63" s="236"/>
      <c r="J63" s="236"/>
      <c r="K63" s="236"/>
      <c r="L63" s="236"/>
      <c r="M63" s="236"/>
      <c r="N63" s="236"/>
      <c r="O63" s="236"/>
      <c r="P63" s="236"/>
      <c r="Q63" s="236"/>
      <c r="R63" s="236"/>
      <c r="S63" s="236"/>
      <c r="T63" s="236"/>
      <c r="U63" s="236"/>
      <c r="V63" s="236"/>
      <c r="W63" s="236"/>
      <c r="X63" s="236"/>
      <c r="Y63" s="236">
        <v>50</v>
      </c>
      <c r="Z63" s="236">
        <v>74.180000000000007</v>
      </c>
      <c r="DE63">
        <v>513</v>
      </c>
      <c r="DF63" t="s">
        <v>160</v>
      </c>
      <c r="DG63">
        <v>267052087.24000001</v>
      </c>
    </row>
    <row r="64" spans="1:111">
      <c r="A64">
        <v>382</v>
      </c>
      <c r="B64" t="s">
        <v>1243</v>
      </c>
      <c r="C64" s="236"/>
      <c r="D64" s="236"/>
      <c r="E64" s="236"/>
      <c r="F64" s="236"/>
      <c r="G64" s="236"/>
      <c r="H64" s="236"/>
      <c r="I64" s="236"/>
      <c r="J64" s="236"/>
      <c r="K64" s="236"/>
      <c r="L64" s="236"/>
      <c r="M64" s="236"/>
      <c r="N64" s="236"/>
      <c r="O64" s="236"/>
      <c r="P64" s="236"/>
      <c r="Q64" s="236"/>
      <c r="R64" s="236"/>
      <c r="S64" s="236"/>
      <c r="T64" s="236"/>
      <c r="U64" s="236">
        <v>0</v>
      </c>
      <c r="V64" s="236">
        <v>892</v>
      </c>
      <c r="W64" s="236"/>
      <c r="X64" s="236"/>
      <c r="Y64" s="236">
        <v>0</v>
      </c>
      <c r="Z64" s="236">
        <v>82287.81</v>
      </c>
      <c r="DE64">
        <v>597</v>
      </c>
      <c r="DF64" t="s">
        <v>675</v>
      </c>
      <c r="DG64">
        <v>140000000</v>
      </c>
    </row>
    <row r="65" spans="1:111">
      <c r="A65">
        <v>213</v>
      </c>
      <c r="B65" t="s">
        <v>91</v>
      </c>
      <c r="C65" s="236"/>
      <c r="D65" s="236"/>
      <c r="E65" s="236"/>
      <c r="F65" s="236"/>
      <c r="G65" s="236"/>
      <c r="H65" s="236"/>
      <c r="I65" s="236"/>
      <c r="J65" s="236"/>
      <c r="K65" s="236"/>
      <c r="L65" s="236"/>
      <c r="M65" s="236"/>
      <c r="N65" s="236"/>
      <c r="O65" s="236"/>
      <c r="P65" s="236"/>
      <c r="Q65" s="236"/>
      <c r="R65" s="236"/>
      <c r="S65" s="236"/>
      <c r="T65" s="236"/>
      <c r="U65" s="236"/>
      <c r="V65" s="236"/>
      <c r="W65" s="236"/>
      <c r="X65" s="236"/>
      <c r="Y65" s="236">
        <v>0</v>
      </c>
      <c r="Z65" s="236">
        <v>434</v>
      </c>
      <c r="DE65">
        <v>601</v>
      </c>
      <c r="DF65" t="s">
        <v>1464</v>
      </c>
      <c r="DG65">
        <v>18499813.949999999</v>
      </c>
    </row>
    <row r="66" spans="1:111">
      <c r="A66">
        <v>344</v>
      </c>
      <c r="B66" t="s">
        <v>139</v>
      </c>
      <c r="C66" s="236">
        <v>0</v>
      </c>
      <c r="D66" s="236">
        <v>990.68</v>
      </c>
      <c r="E66" s="236"/>
      <c r="F66" s="236"/>
      <c r="G66" s="236">
        <v>0</v>
      </c>
      <c r="H66" s="236">
        <v>2232.04</v>
      </c>
      <c r="I66" s="236"/>
      <c r="J66" s="236"/>
      <c r="K66" s="236"/>
      <c r="L66" s="236"/>
      <c r="M66" s="236">
        <v>0</v>
      </c>
      <c r="N66" s="236">
        <v>387240</v>
      </c>
      <c r="O66" s="236">
        <v>0</v>
      </c>
      <c r="P66" s="236">
        <v>143100</v>
      </c>
      <c r="Q66" s="236">
        <v>0</v>
      </c>
      <c r="R66" s="236">
        <v>167320</v>
      </c>
      <c r="S66" s="236"/>
      <c r="T66" s="236"/>
      <c r="U66" s="236"/>
      <c r="V66" s="236"/>
      <c r="W66" s="236"/>
      <c r="X66" s="236"/>
      <c r="Y66" s="236">
        <v>0</v>
      </c>
      <c r="Z66" s="236">
        <v>165.22</v>
      </c>
    </row>
    <row r="67" spans="1:111">
      <c r="A67">
        <v>190</v>
      </c>
      <c r="B67" t="s">
        <v>82</v>
      </c>
      <c r="C67" s="236"/>
      <c r="D67" s="236"/>
      <c r="E67" s="236"/>
      <c r="F67" s="236"/>
      <c r="G67" s="236"/>
      <c r="H67" s="236"/>
      <c r="I67" s="236"/>
      <c r="J67" s="236"/>
      <c r="K67" s="236"/>
      <c r="L67" s="236"/>
      <c r="M67" s="236"/>
      <c r="N67" s="236"/>
      <c r="O67" s="236"/>
      <c r="P67" s="236"/>
      <c r="Q67" s="236"/>
      <c r="R67" s="236"/>
      <c r="S67" s="236"/>
      <c r="T67" s="236"/>
      <c r="U67" s="236"/>
      <c r="V67" s="236"/>
      <c r="W67" s="236"/>
      <c r="X67" s="236"/>
      <c r="Y67" s="236">
        <v>0</v>
      </c>
      <c r="Z67" s="236">
        <v>20917.07</v>
      </c>
    </row>
    <row r="68" spans="1:111">
      <c r="A68">
        <v>601</v>
      </c>
      <c r="B68" t="s">
        <v>1464</v>
      </c>
      <c r="C68" s="236"/>
      <c r="D68" s="236"/>
      <c r="E68" s="236"/>
      <c r="F68" s="236"/>
      <c r="G68" s="236"/>
      <c r="H68" s="236"/>
      <c r="I68" s="236"/>
      <c r="J68" s="236"/>
      <c r="K68" s="236"/>
      <c r="L68" s="236"/>
      <c r="M68" s="236"/>
      <c r="N68" s="236"/>
      <c r="O68" s="236">
        <v>0</v>
      </c>
      <c r="P68" s="236">
        <v>0.13</v>
      </c>
      <c r="Q68" s="236"/>
      <c r="R68" s="236"/>
      <c r="S68" s="236"/>
      <c r="T68" s="236"/>
      <c r="U68" s="236"/>
      <c r="V68" s="236"/>
      <c r="W68" s="236">
        <v>0</v>
      </c>
      <c r="X68" s="236">
        <v>23323.440000000002</v>
      </c>
      <c r="Y68" s="236"/>
      <c r="Z68" s="236"/>
    </row>
    <row r="69" spans="1:111">
      <c r="A69">
        <v>6</v>
      </c>
      <c r="B69" t="s">
        <v>37</v>
      </c>
      <c r="C69" s="236"/>
      <c r="D69" s="236"/>
      <c r="E69" s="236"/>
      <c r="F69" s="236"/>
      <c r="G69" s="236"/>
      <c r="H69" s="236"/>
      <c r="I69" s="236"/>
      <c r="J69" s="236"/>
      <c r="K69" s="236"/>
      <c r="L69" s="236"/>
      <c r="M69" s="236"/>
      <c r="N69" s="236"/>
      <c r="O69" s="236"/>
      <c r="P69" s="236"/>
      <c r="Q69" s="236"/>
      <c r="R69" s="236"/>
      <c r="S69" s="236"/>
      <c r="T69" s="236"/>
      <c r="U69" s="236"/>
      <c r="V69" s="236"/>
      <c r="W69" s="236"/>
      <c r="X69" s="236"/>
      <c r="Y69" s="236">
        <v>0</v>
      </c>
      <c r="Z69" s="236">
        <v>5133</v>
      </c>
    </row>
    <row r="70" spans="1:111">
      <c r="A70">
        <v>590</v>
      </c>
      <c r="B70" t="s">
        <v>1284</v>
      </c>
      <c r="C70" s="236"/>
      <c r="D70" s="236"/>
      <c r="E70" s="236"/>
      <c r="F70" s="236"/>
      <c r="G70" s="236"/>
      <c r="H70" s="236"/>
      <c r="I70" s="236"/>
      <c r="J70" s="236"/>
      <c r="K70" s="236"/>
      <c r="L70" s="236"/>
      <c r="M70" s="236"/>
      <c r="N70" s="236"/>
      <c r="O70" s="236"/>
      <c r="P70" s="236"/>
      <c r="Q70" s="236"/>
      <c r="R70" s="236"/>
      <c r="S70" s="236"/>
      <c r="T70" s="236"/>
      <c r="U70" s="236"/>
      <c r="V70" s="236"/>
      <c r="W70" s="236"/>
      <c r="X70" s="236"/>
      <c r="Y70" s="236">
        <v>5668.05</v>
      </c>
      <c r="Z70" s="236">
        <v>63559.94</v>
      </c>
    </row>
    <row r="71" spans="1:111">
      <c r="A71" t="s">
        <v>665</v>
      </c>
      <c r="B71" t="s">
        <v>1254</v>
      </c>
      <c r="C71" s="236">
        <v>501655116.04999995</v>
      </c>
      <c r="D71" s="236">
        <v>0</v>
      </c>
      <c r="E71" s="236">
        <v>475583722.14000022</v>
      </c>
      <c r="F71" s="236">
        <v>0</v>
      </c>
      <c r="G71" s="236">
        <v>495697941.37999976</v>
      </c>
      <c r="H71" s="236">
        <v>0</v>
      </c>
      <c r="I71" s="236">
        <v>451871389.09999979</v>
      </c>
      <c r="J71" s="236">
        <v>0</v>
      </c>
      <c r="K71" s="236">
        <v>398456231.20999992</v>
      </c>
      <c r="L71" s="236">
        <v>0</v>
      </c>
      <c r="M71" s="236">
        <v>425452438.65999979</v>
      </c>
      <c r="N71" s="236">
        <v>0</v>
      </c>
      <c r="O71" s="236">
        <v>378693722.0999999</v>
      </c>
      <c r="P71" s="236">
        <v>0</v>
      </c>
      <c r="Q71" s="236">
        <v>353645101.04999995</v>
      </c>
      <c r="R71" s="236">
        <v>0</v>
      </c>
      <c r="S71" s="236">
        <v>380288994.75999999</v>
      </c>
      <c r="T71" s="236">
        <v>0</v>
      </c>
      <c r="U71" s="236">
        <v>389547810.01000005</v>
      </c>
      <c r="V71" s="236">
        <v>0</v>
      </c>
      <c r="W71" s="236">
        <v>364506408.98000002</v>
      </c>
      <c r="X71" s="236">
        <v>0</v>
      </c>
      <c r="Y71" s="236">
        <v>346280126.53000009</v>
      </c>
      <c r="Z71" s="236">
        <v>0</v>
      </c>
    </row>
    <row r="72" spans="1:111">
      <c r="A72">
        <v>520</v>
      </c>
      <c r="B72" t="s">
        <v>1282</v>
      </c>
      <c r="C72" s="236"/>
      <c r="D72" s="236"/>
      <c r="E72" s="236">
        <v>0</v>
      </c>
      <c r="F72" s="236">
        <v>100</v>
      </c>
      <c r="G72" s="236"/>
      <c r="H72" s="236"/>
      <c r="I72" s="236"/>
      <c r="J72" s="236"/>
      <c r="K72" s="236"/>
      <c r="L72" s="236"/>
      <c r="M72" s="236"/>
      <c r="N72" s="236"/>
      <c r="O72" s="236"/>
      <c r="P72" s="236"/>
      <c r="Q72" s="236"/>
      <c r="R72" s="236"/>
      <c r="S72" s="236"/>
      <c r="T72" s="236"/>
      <c r="U72" s="236"/>
      <c r="V72" s="236"/>
      <c r="W72" s="236"/>
      <c r="X72" s="236"/>
      <c r="Y72" s="236"/>
      <c r="Z72" s="236"/>
    </row>
    <row r="73" spans="1:111">
      <c r="A73">
        <v>512</v>
      </c>
      <c r="B73" t="s">
        <v>691</v>
      </c>
      <c r="C73" s="236"/>
      <c r="D73" s="236"/>
      <c r="E73" s="236">
        <v>0</v>
      </c>
      <c r="F73" s="236">
        <v>36151.33</v>
      </c>
      <c r="G73" s="236"/>
      <c r="H73" s="236"/>
      <c r="I73" s="236"/>
      <c r="J73" s="236"/>
      <c r="K73" s="236"/>
      <c r="L73" s="236"/>
      <c r="M73" s="236"/>
      <c r="N73" s="236"/>
      <c r="O73" s="236"/>
      <c r="P73" s="236"/>
      <c r="Q73" s="236"/>
      <c r="R73" s="236"/>
      <c r="S73" s="236"/>
      <c r="T73" s="236"/>
      <c r="U73" s="236"/>
      <c r="V73" s="236"/>
      <c r="W73" s="236"/>
      <c r="X73" s="236"/>
      <c r="Y73" s="236"/>
      <c r="Z73" s="236"/>
    </row>
    <row r="74" spans="1:111">
      <c r="A74">
        <v>192</v>
      </c>
      <c r="B74" t="s">
        <v>83</v>
      </c>
      <c r="C74" s="236"/>
      <c r="D74" s="236"/>
      <c r="E74" s="236">
        <v>0</v>
      </c>
      <c r="F74" s="236">
        <v>50</v>
      </c>
      <c r="G74" s="236"/>
      <c r="H74" s="236"/>
      <c r="I74" s="236"/>
      <c r="J74" s="236"/>
      <c r="K74" s="236"/>
      <c r="L74" s="236"/>
      <c r="M74" s="236"/>
      <c r="N74" s="236"/>
      <c r="O74" s="236"/>
      <c r="P74" s="236"/>
      <c r="Q74" s="236">
        <v>0</v>
      </c>
      <c r="R74" s="236">
        <v>84</v>
      </c>
      <c r="S74" s="236">
        <v>0</v>
      </c>
      <c r="T74" s="236">
        <v>742.43</v>
      </c>
      <c r="U74" s="236"/>
      <c r="V74" s="236"/>
      <c r="W74" s="236"/>
      <c r="X74" s="236"/>
      <c r="Y74" s="236"/>
      <c r="Z74" s="236"/>
    </row>
    <row r="75" spans="1:111">
      <c r="A75">
        <v>903</v>
      </c>
      <c r="B75" t="s">
        <v>192</v>
      </c>
      <c r="C75" s="236">
        <v>0</v>
      </c>
      <c r="D75" s="236">
        <v>4349.6400000000003</v>
      </c>
      <c r="E75" s="236"/>
      <c r="F75" s="236"/>
      <c r="G75" s="236"/>
      <c r="H75" s="236"/>
      <c r="I75" s="236"/>
      <c r="J75" s="236"/>
      <c r="K75" s="236"/>
      <c r="L75" s="236"/>
      <c r="M75" s="236"/>
      <c r="N75" s="236"/>
      <c r="O75" s="236">
        <v>0</v>
      </c>
      <c r="P75" s="236">
        <v>314636.88</v>
      </c>
      <c r="Q75" s="236"/>
      <c r="R75" s="236"/>
      <c r="S75" s="236">
        <v>0</v>
      </c>
      <c r="T75" s="236">
        <v>497099.97</v>
      </c>
      <c r="U75" s="236">
        <v>0</v>
      </c>
      <c r="V75" s="236">
        <v>23767.480000000003</v>
      </c>
      <c r="W75" s="236">
        <v>0</v>
      </c>
      <c r="X75" s="236">
        <v>158774.75</v>
      </c>
      <c r="Y75" s="236">
        <v>0</v>
      </c>
      <c r="Z75" s="236">
        <v>19421.240000000002</v>
      </c>
    </row>
    <row r="76" spans="1:111">
      <c r="A76">
        <v>140</v>
      </c>
      <c r="B76" t="s">
        <v>1277</v>
      </c>
      <c r="C76" s="236"/>
      <c r="D76" s="236"/>
      <c r="E76" s="236"/>
      <c r="F76" s="236"/>
      <c r="G76" s="236">
        <v>0</v>
      </c>
      <c r="H76" s="236">
        <v>18987.330000000002</v>
      </c>
      <c r="I76" s="236"/>
      <c r="J76" s="236"/>
      <c r="K76" s="236"/>
      <c r="L76" s="236"/>
      <c r="M76" s="236"/>
      <c r="N76" s="236"/>
      <c r="O76" s="236">
        <v>0</v>
      </c>
      <c r="P76" s="236">
        <v>3371.99</v>
      </c>
      <c r="Q76" s="236"/>
      <c r="R76" s="236"/>
      <c r="S76" s="236"/>
      <c r="T76" s="236"/>
      <c r="U76" s="236"/>
      <c r="V76" s="236"/>
      <c r="W76" s="236"/>
      <c r="X76" s="236"/>
      <c r="Y76" s="236"/>
      <c r="Z76" s="236"/>
    </row>
    <row r="77" spans="1:111">
      <c r="A77">
        <v>139</v>
      </c>
      <c r="B77" t="s">
        <v>64</v>
      </c>
      <c r="C77" s="236"/>
      <c r="D77" s="236"/>
      <c r="E77" s="236"/>
      <c r="F77" s="236"/>
      <c r="G77" s="236">
        <v>0</v>
      </c>
      <c r="H77" s="236">
        <v>47.92</v>
      </c>
      <c r="I77" s="236"/>
      <c r="J77" s="236"/>
      <c r="K77" s="236"/>
      <c r="L77" s="236"/>
      <c r="M77" s="236"/>
      <c r="N77" s="236"/>
      <c r="O77" s="236"/>
      <c r="P77" s="236"/>
      <c r="Q77" s="236"/>
      <c r="R77" s="236"/>
      <c r="S77" s="236"/>
      <c r="T77" s="236"/>
      <c r="U77" s="236"/>
      <c r="V77" s="236"/>
      <c r="W77" s="236"/>
      <c r="X77" s="236"/>
      <c r="Y77" s="236"/>
      <c r="Z77" s="236"/>
    </row>
    <row r="78" spans="1:111">
      <c r="A78">
        <v>145</v>
      </c>
      <c r="B78" t="s">
        <v>68</v>
      </c>
      <c r="C78" s="236"/>
      <c r="D78" s="236"/>
      <c r="E78" s="236"/>
      <c r="F78" s="236"/>
      <c r="G78" s="236">
        <v>0</v>
      </c>
      <c r="H78" s="236">
        <v>1530.98</v>
      </c>
      <c r="I78" s="236"/>
      <c r="J78" s="236"/>
      <c r="K78" s="236"/>
      <c r="L78" s="236"/>
      <c r="M78" s="236">
        <v>0</v>
      </c>
      <c r="N78" s="236">
        <v>1530.98</v>
      </c>
      <c r="O78" s="236">
        <v>0</v>
      </c>
      <c r="P78" s="236">
        <v>1532.13</v>
      </c>
      <c r="Q78" s="236">
        <v>0</v>
      </c>
      <c r="R78" s="236">
        <v>1532.13</v>
      </c>
      <c r="S78" s="236"/>
      <c r="T78" s="236"/>
      <c r="U78" s="236"/>
      <c r="V78" s="236"/>
      <c r="W78" s="236"/>
      <c r="X78" s="236"/>
      <c r="Y78" s="236"/>
      <c r="Z78" s="236"/>
    </row>
    <row r="79" spans="1:111">
      <c r="A79">
        <v>572</v>
      </c>
      <c r="B79" t="s">
        <v>166</v>
      </c>
      <c r="C79" s="236"/>
      <c r="D79" s="236"/>
      <c r="E79" s="236"/>
      <c r="F79" s="236"/>
      <c r="G79" s="236"/>
      <c r="H79" s="236"/>
      <c r="I79" s="236"/>
      <c r="J79" s="236"/>
      <c r="K79" s="236"/>
      <c r="L79" s="236"/>
      <c r="M79" s="236"/>
      <c r="N79" s="236"/>
      <c r="O79" s="236"/>
      <c r="P79" s="236"/>
      <c r="Q79" s="236"/>
      <c r="R79" s="236"/>
      <c r="S79" s="236"/>
      <c r="T79" s="236"/>
      <c r="U79" s="236"/>
      <c r="V79" s="236"/>
      <c r="W79" s="236">
        <v>0</v>
      </c>
      <c r="X79" s="236">
        <v>28250153.450000003</v>
      </c>
      <c r="Y79" s="236">
        <v>18529632.600000001</v>
      </c>
      <c r="Z79" s="236">
        <v>41536014.5</v>
      </c>
    </row>
    <row r="80" spans="1:111">
      <c r="A80">
        <v>418</v>
      </c>
      <c r="B80" t="s">
        <v>148</v>
      </c>
      <c r="C80" s="236"/>
      <c r="D80" s="236"/>
      <c r="E80" s="236"/>
      <c r="F80" s="236"/>
      <c r="G80" s="236">
        <v>0</v>
      </c>
      <c r="H80" s="236">
        <v>400</v>
      </c>
      <c r="I80" s="236"/>
      <c r="J80" s="236"/>
      <c r="K80" s="236"/>
      <c r="L80" s="236"/>
      <c r="M80" s="236"/>
      <c r="N80" s="236"/>
      <c r="O80" s="236"/>
      <c r="P80" s="236"/>
      <c r="Q80" s="236"/>
      <c r="R80" s="236"/>
      <c r="S80" s="236"/>
      <c r="T80" s="236"/>
      <c r="U80" s="236"/>
      <c r="V80" s="236"/>
      <c r="W80" s="236"/>
      <c r="X80" s="236"/>
      <c r="Y80" s="236"/>
      <c r="Z80" s="236"/>
    </row>
    <row r="81" spans="1:26">
      <c r="A81">
        <v>1339</v>
      </c>
      <c r="B81" t="s">
        <v>353</v>
      </c>
      <c r="C81" s="236"/>
      <c r="D81" s="236"/>
      <c r="E81" s="236"/>
      <c r="F81" s="236"/>
      <c r="G81" s="236">
        <v>0</v>
      </c>
      <c r="H81" s="236">
        <v>6438.66</v>
      </c>
      <c r="I81" s="236"/>
      <c r="J81" s="236"/>
      <c r="K81" s="236"/>
      <c r="L81" s="236"/>
      <c r="M81" s="236"/>
      <c r="N81" s="236"/>
      <c r="O81" s="236"/>
      <c r="P81" s="236"/>
      <c r="Q81" s="236"/>
      <c r="R81" s="236"/>
      <c r="S81" s="236"/>
      <c r="T81" s="236"/>
      <c r="U81" s="236"/>
      <c r="V81" s="236"/>
      <c r="W81" s="236"/>
      <c r="X81" s="236"/>
      <c r="Y81" s="236"/>
      <c r="Z81" s="236"/>
    </row>
    <row r="82" spans="1:26">
      <c r="A82">
        <v>585</v>
      </c>
      <c r="B82" t="s">
        <v>171</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v>0</v>
      </c>
      <c r="Z82" s="236">
        <v>580403.69999999995</v>
      </c>
    </row>
    <row r="83" spans="1:26">
      <c r="A83">
        <v>593</v>
      </c>
      <c r="B83" t="s">
        <v>1285</v>
      </c>
      <c r="C83" s="236"/>
      <c r="D83" s="236"/>
      <c r="E83" s="236"/>
      <c r="F83" s="236"/>
      <c r="G83" s="236">
        <v>50</v>
      </c>
      <c r="H83" s="236">
        <v>55.3</v>
      </c>
      <c r="I83" s="236"/>
      <c r="J83" s="236"/>
      <c r="K83" s="236"/>
      <c r="L83" s="236"/>
      <c r="M83" s="236">
        <v>50</v>
      </c>
      <c r="N83" s="236">
        <v>0</v>
      </c>
      <c r="O83" s="236"/>
      <c r="P83" s="236"/>
      <c r="Q83" s="236"/>
      <c r="R83" s="236"/>
      <c r="S83" s="236">
        <v>50</v>
      </c>
      <c r="T83" s="236">
        <v>0</v>
      </c>
      <c r="U83" s="236"/>
      <c r="V83" s="236"/>
      <c r="W83" s="236"/>
      <c r="X83" s="236"/>
      <c r="Y83" s="236"/>
      <c r="Z83" s="236"/>
    </row>
    <row r="84" spans="1:26">
      <c r="A84">
        <v>802</v>
      </c>
      <c r="B84" t="s">
        <v>184</v>
      </c>
      <c r="C84" s="236"/>
      <c r="D84" s="236"/>
      <c r="E84" s="236"/>
      <c r="F84" s="236"/>
      <c r="G84" s="236">
        <v>0</v>
      </c>
      <c r="H84" s="236">
        <v>28540.3</v>
      </c>
      <c r="I84" s="236"/>
      <c r="J84" s="236"/>
      <c r="K84" s="236"/>
      <c r="L84" s="236"/>
      <c r="M84" s="236"/>
      <c r="N84" s="236"/>
      <c r="O84" s="236"/>
      <c r="P84" s="236"/>
      <c r="Q84" s="236"/>
      <c r="R84" s="236"/>
      <c r="S84" s="236"/>
      <c r="T84" s="236"/>
      <c r="U84" s="236"/>
      <c r="V84" s="236"/>
      <c r="W84" s="236"/>
      <c r="X84" s="236"/>
      <c r="Y84" s="236"/>
      <c r="Z84" s="236"/>
    </row>
    <row r="85" spans="1:26">
      <c r="A85">
        <v>130</v>
      </c>
      <c r="B85" t="s">
        <v>58</v>
      </c>
      <c r="C85" s="236"/>
      <c r="D85" s="236"/>
      <c r="E85" s="236"/>
      <c r="F85" s="236"/>
      <c r="G85" s="236"/>
      <c r="H85" s="236"/>
      <c r="I85" s="236"/>
      <c r="J85" s="236"/>
      <c r="K85" s="236"/>
      <c r="L85" s="236"/>
      <c r="M85" s="236"/>
      <c r="N85" s="236"/>
      <c r="O85" s="236"/>
      <c r="P85" s="236"/>
      <c r="Q85" s="236"/>
      <c r="R85" s="236"/>
      <c r="S85" s="236"/>
      <c r="T85" s="236"/>
      <c r="U85" s="236"/>
      <c r="V85" s="236"/>
      <c r="W85" s="236"/>
      <c r="X85" s="236"/>
      <c r="Y85" s="236">
        <v>0</v>
      </c>
      <c r="Z85" s="236">
        <v>510.99</v>
      </c>
    </row>
    <row r="86" spans="1:26">
      <c r="A86">
        <v>310</v>
      </c>
      <c r="B86" t="s">
        <v>131</v>
      </c>
      <c r="C86" s="236"/>
      <c r="D86" s="236"/>
      <c r="E86" s="236"/>
      <c r="F86" s="236"/>
      <c r="G86" s="236"/>
      <c r="H86" s="236"/>
      <c r="I86" s="236"/>
      <c r="J86" s="236"/>
      <c r="K86" s="236"/>
      <c r="L86" s="236"/>
      <c r="M86" s="236"/>
      <c r="N86" s="236"/>
      <c r="O86" s="236"/>
      <c r="P86" s="236"/>
      <c r="Q86" s="236"/>
      <c r="R86" s="236"/>
      <c r="S86" s="236"/>
      <c r="T86" s="236"/>
      <c r="U86" s="236"/>
      <c r="V86" s="236"/>
      <c r="W86" s="236"/>
      <c r="X86" s="236"/>
      <c r="Y86" s="236">
        <v>0</v>
      </c>
      <c r="Z86" s="236">
        <v>186323.62</v>
      </c>
    </row>
    <row r="87" spans="1:26">
      <c r="A87">
        <v>267</v>
      </c>
      <c r="B87" t="s">
        <v>107</v>
      </c>
      <c r="C87" s="236"/>
      <c r="D87" s="236"/>
      <c r="E87" s="236"/>
      <c r="F87" s="236"/>
      <c r="G87" s="236"/>
      <c r="H87" s="236"/>
      <c r="I87" s="236"/>
      <c r="J87" s="236"/>
      <c r="K87" s="236">
        <v>0</v>
      </c>
      <c r="L87" s="236">
        <v>1422.07</v>
      </c>
      <c r="M87" s="236"/>
      <c r="N87" s="236"/>
      <c r="O87" s="236"/>
      <c r="P87" s="236"/>
      <c r="Q87" s="236"/>
      <c r="R87" s="236"/>
      <c r="S87" s="236"/>
      <c r="T87" s="236"/>
      <c r="U87" s="236"/>
      <c r="V87" s="236"/>
      <c r="W87" s="236">
        <v>0</v>
      </c>
      <c r="X87" s="236">
        <v>490057.24</v>
      </c>
      <c r="Y87" s="236"/>
      <c r="Z87" s="236"/>
    </row>
    <row r="88" spans="1:26">
      <c r="A88">
        <v>302</v>
      </c>
      <c r="B88" t="s">
        <v>129</v>
      </c>
      <c r="C88" s="236"/>
      <c r="D88" s="236"/>
      <c r="E88" s="236"/>
      <c r="F88" s="236"/>
      <c r="G88" s="236"/>
      <c r="H88" s="236"/>
      <c r="I88" s="236"/>
      <c r="J88" s="236"/>
      <c r="K88" s="236">
        <v>0</v>
      </c>
      <c r="L88" s="236">
        <v>1435</v>
      </c>
      <c r="M88" s="236">
        <v>0</v>
      </c>
      <c r="N88" s="236">
        <v>1067280</v>
      </c>
      <c r="O88" s="236"/>
      <c r="P88" s="236"/>
      <c r="Q88" s="236"/>
      <c r="R88" s="236"/>
      <c r="S88" s="236"/>
      <c r="T88" s="236"/>
      <c r="U88" s="236"/>
      <c r="V88" s="236"/>
      <c r="W88" s="236"/>
      <c r="X88" s="236"/>
      <c r="Y88" s="236"/>
      <c r="Z88" s="236"/>
    </row>
    <row r="89" spans="1:26">
      <c r="A89">
        <v>680</v>
      </c>
      <c r="B89" t="s">
        <v>179</v>
      </c>
      <c r="C89" s="236"/>
      <c r="D89" s="236"/>
      <c r="E89" s="236"/>
      <c r="F89" s="236"/>
      <c r="G89" s="236"/>
      <c r="H89" s="236"/>
      <c r="I89" s="236"/>
      <c r="J89" s="236"/>
      <c r="K89" s="236"/>
      <c r="L89" s="236"/>
      <c r="M89" s="236"/>
      <c r="N89" s="236"/>
      <c r="O89" s="236"/>
      <c r="P89" s="236"/>
      <c r="Q89" s="236"/>
      <c r="R89" s="236"/>
      <c r="S89" s="236"/>
      <c r="T89" s="236"/>
      <c r="U89" s="236"/>
      <c r="V89" s="236"/>
      <c r="W89" s="236"/>
      <c r="X89" s="236"/>
      <c r="Y89" s="236">
        <v>0</v>
      </c>
      <c r="Z89" s="236">
        <v>45467.47</v>
      </c>
    </row>
    <row r="90" spans="1:26">
      <c r="A90">
        <v>1513</v>
      </c>
      <c r="B90" t="s">
        <v>405</v>
      </c>
      <c r="C90" s="236"/>
      <c r="D90" s="236"/>
      <c r="E90" s="236"/>
      <c r="F90" s="236"/>
      <c r="G90" s="236"/>
      <c r="H90" s="236"/>
      <c r="I90" s="236"/>
      <c r="J90" s="236"/>
      <c r="K90" s="236">
        <v>0</v>
      </c>
      <c r="L90" s="236">
        <v>1</v>
      </c>
      <c r="M90" s="236"/>
      <c r="N90" s="236"/>
      <c r="O90" s="236"/>
      <c r="P90" s="236"/>
      <c r="Q90" s="236"/>
      <c r="R90" s="236"/>
      <c r="S90" s="236"/>
      <c r="T90" s="236"/>
      <c r="U90" s="236"/>
      <c r="V90" s="236"/>
      <c r="W90" s="236"/>
      <c r="X90" s="236"/>
      <c r="Y90" s="236"/>
      <c r="Z90" s="236"/>
    </row>
    <row r="91" spans="1:26">
      <c r="A91">
        <v>865</v>
      </c>
      <c r="B91" t="s">
        <v>188</v>
      </c>
      <c r="C91" s="236"/>
      <c r="D91" s="236"/>
      <c r="E91" s="236"/>
      <c r="F91" s="236"/>
      <c r="G91" s="236"/>
      <c r="H91" s="236"/>
      <c r="I91" s="236"/>
      <c r="J91" s="236"/>
      <c r="K91" s="236"/>
      <c r="L91" s="236"/>
      <c r="M91" s="236"/>
      <c r="N91" s="236"/>
      <c r="O91" s="236">
        <v>0</v>
      </c>
      <c r="P91" s="236">
        <v>40.67</v>
      </c>
      <c r="Q91" s="236"/>
      <c r="R91" s="236"/>
      <c r="S91" s="236">
        <v>0</v>
      </c>
      <c r="T91" s="236">
        <v>524</v>
      </c>
      <c r="U91" s="236"/>
      <c r="V91" s="236"/>
      <c r="W91" s="236"/>
      <c r="X91" s="236"/>
      <c r="Y91" s="236">
        <v>0</v>
      </c>
      <c r="Z91" s="236">
        <v>12049.08</v>
      </c>
    </row>
    <row r="92" spans="1:26">
      <c r="A92">
        <v>226</v>
      </c>
      <c r="B92" t="s">
        <v>97</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v>0</v>
      </c>
      <c r="Z92" s="236">
        <v>5879.23</v>
      </c>
    </row>
    <row r="93" spans="1:26">
      <c r="A93">
        <v>225</v>
      </c>
      <c r="B93" t="s">
        <v>96</v>
      </c>
      <c r="C93" s="236"/>
      <c r="D93" s="236"/>
      <c r="E93" s="236"/>
      <c r="F93" s="236"/>
      <c r="G93" s="236"/>
      <c r="H93" s="236"/>
      <c r="I93" s="236"/>
      <c r="J93" s="236"/>
      <c r="K93" s="236"/>
      <c r="L93" s="236"/>
      <c r="M93" s="236">
        <v>0</v>
      </c>
      <c r="N93" s="236">
        <v>27</v>
      </c>
      <c r="O93" s="236"/>
      <c r="P93" s="236"/>
      <c r="Q93" s="236"/>
      <c r="R93" s="236"/>
      <c r="S93" s="236"/>
      <c r="T93" s="236"/>
      <c r="U93" s="236"/>
      <c r="V93" s="236"/>
      <c r="W93" s="236"/>
      <c r="X93" s="236"/>
      <c r="Y93" s="236"/>
      <c r="Z93" s="236"/>
    </row>
    <row r="94" spans="1:26">
      <c r="A94">
        <v>348</v>
      </c>
      <c r="B94" t="s">
        <v>143</v>
      </c>
      <c r="C94" s="236"/>
      <c r="D94" s="236"/>
      <c r="E94" s="236"/>
      <c r="F94" s="236"/>
      <c r="G94" s="236"/>
      <c r="H94" s="236"/>
      <c r="I94" s="236"/>
      <c r="J94" s="236"/>
      <c r="K94" s="236"/>
      <c r="L94" s="236"/>
      <c r="M94" s="236">
        <v>0</v>
      </c>
      <c r="N94" s="236">
        <v>21696.870000000003</v>
      </c>
      <c r="O94" s="236"/>
      <c r="P94" s="236"/>
      <c r="Q94" s="236"/>
      <c r="R94" s="236"/>
      <c r="S94" s="236">
        <v>0</v>
      </c>
      <c r="T94" s="236">
        <v>371</v>
      </c>
      <c r="U94" s="236"/>
      <c r="V94" s="236"/>
      <c r="W94" s="236">
        <v>0</v>
      </c>
      <c r="X94" s="236">
        <v>13934.66</v>
      </c>
      <c r="Y94" s="236">
        <v>0</v>
      </c>
      <c r="Z94" s="236">
        <v>11679.55</v>
      </c>
    </row>
    <row r="95" spans="1:26">
      <c r="A95">
        <v>343</v>
      </c>
      <c r="B95" t="s">
        <v>138</v>
      </c>
      <c r="C95" s="236"/>
      <c r="D95" s="236"/>
      <c r="E95" s="236"/>
      <c r="F95" s="236"/>
      <c r="G95" s="236"/>
      <c r="H95" s="236"/>
      <c r="I95" s="236"/>
      <c r="J95" s="236"/>
      <c r="K95" s="236"/>
      <c r="L95" s="236"/>
      <c r="M95" s="236"/>
      <c r="N95" s="236"/>
      <c r="O95" s="236"/>
      <c r="P95" s="236"/>
      <c r="Q95" s="236"/>
      <c r="R95" s="236"/>
      <c r="S95" s="236"/>
      <c r="T95" s="236"/>
      <c r="U95" s="236"/>
      <c r="V95" s="236"/>
      <c r="W95" s="236"/>
      <c r="X95" s="236"/>
      <c r="Y95" s="236">
        <v>100</v>
      </c>
      <c r="Z95" s="236">
        <v>4724.9399999999996</v>
      </c>
    </row>
    <row r="96" spans="1:26">
      <c r="A96">
        <v>222</v>
      </c>
      <c r="B96" t="s">
        <v>93</v>
      </c>
      <c r="C96" s="236"/>
      <c r="D96" s="236"/>
      <c r="E96" s="236"/>
      <c r="F96" s="236"/>
      <c r="G96" s="236"/>
      <c r="H96" s="236"/>
      <c r="I96" s="236"/>
      <c r="J96" s="236"/>
      <c r="K96" s="236"/>
      <c r="L96" s="236"/>
      <c r="M96" s="236"/>
      <c r="N96" s="236"/>
      <c r="O96" s="236"/>
      <c r="P96" s="236"/>
      <c r="Q96" s="236"/>
      <c r="R96" s="236"/>
      <c r="S96" s="236"/>
      <c r="T96" s="236"/>
      <c r="U96" s="236"/>
      <c r="V96" s="236"/>
      <c r="W96" s="236"/>
      <c r="X96" s="236"/>
      <c r="Y96" s="236">
        <v>0</v>
      </c>
      <c r="Z96" s="236">
        <v>23486.390000000003</v>
      </c>
    </row>
    <row r="97" spans="1:26">
      <c r="A97">
        <v>281</v>
      </c>
      <c r="B97" t="s">
        <v>114</v>
      </c>
      <c r="C97" s="236"/>
      <c r="D97" s="236"/>
      <c r="E97" s="236"/>
      <c r="F97" s="236"/>
      <c r="G97" s="236"/>
      <c r="H97" s="236"/>
      <c r="I97" s="236"/>
      <c r="J97" s="236"/>
      <c r="K97" s="236"/>
      <c r="L97" s="236"/>
      <c r="M97" s="236"/>
      <c r="N97" s="236"/>
      <c r="O97" s="236">
        <v>0</v>
      </c>
      <c r="P97" s="236">
        <v>476.62</v>
      </c>
      <c r="Q97" s="236"/>
      <c r="R97" s="236"/>
      <c r="S97" s="236"/>
      <c r="T97" s="236"/>
      <c r="U97" s="236"/>
      <c r="V97" s="236"/>
      <c r="W97" s="236"/>
      <c r="X97" s="236"/>
      <c r="Y97" s="236"/>
      <c r="Z97" s="236"/>
    </row>
    <row r="98" spans="1:26">
      <c r="A98">
        <v>201</v>
      </c>
      <c r="B98" t="s">
        <v>85</v>
      </c>
      <c r="C98" s="236"/>
      <c r="D98" s="236"/>
      <c r="E98" s="236"/>
      <c r="F98" s="236"/>
      <c r="G98" s="236"/>
      <c r="H98" s="236"/>
      <c r="I98" s="236"/>
      <c r="J98" s="236"/>
      <c r="K98" s="236"/>
      <c r="L98" s="236"/>
      <c r="M98" s="236"/>
      <c r="N98" s="236"/>
      <c r="O98" s="236">
        <v>0</v>
      </c>
      <c r="P98" s="236">
        <v>129.96</v>
      </c>
      <c r="Q98" s="236"/>
      <c r="R98" s="236"/>
      <c r="S98" s="236"/>
      <c r="T98" s="236"/>
      <c r="U98" s="236"/>
      <c r="V98" s="236"/>
      <c r="W98" s="236"/>
      <c r="X98" s="236"/>
      <c r="Y98" s="236"/>
      <c r="Z98" s="236"/>
    </row>
    <row r="99" spans="1:26">
      <c r="A99">
        <v>599</v>
      </c>
      <c r="B99" t="s">
        <v>1247</v>
      </c>
      <c r="C99" s="236"/>
      <c r="D99" s="236"/>
      <c r="E99" s="236"/>
      <c r="F99" s="236"/>
      <c r="G99" s="236"/>
      <c r="H99" s="236"/>
      <c r="I99" s="236"/>
      <c r="J99" s="236"/>
      <c r="K99" s="236">
        <v>0</v>
      </c>
      <c r="L99" s="236">
        <v>400</v>
      </c>
      <c r="M99" s="236"/>
      <c r="N99" s="236"/>
      <c r="O99" s="236"/>
      <c r="P99" s="236"/>
      <c r="Q99" s="236"/>
      <c r="R99" s="236"/>
      <c r="S99" s="236"/>
      <c r="T99" s="236"/>
      <c r="U99" s="236"/>
      <c r="V99" s="236"/>
      <c r="W99" s="236"/>
      <c r="X99" s="236"/>
      <c r="Y99" s="236">
        <v>0</v>
      </c>
      <c r="Z99" s="236">
        <v>67295.44</v>
      </c>
    </row>
    <row r="100" spans="1:26">
      <c r="A100">
        <v>272</v>
      </c>
      <c r="B100" t="s">
        <v>112</v>
      </c>
      <c r="C100" s="236"/>
      <c r="D100" s="236"/>
      <c r="E100" s="236"/>
      <c r="F100" s="236"/>
      <c r="G100" s="236"/>
      <c r="H100" s="236"/>
      <c r="I100" s="236"/>
      <c r="J100" s="236"/>
      <c r="K100" s="236"/>
      <c r="L100" s="236"/>
      <c r="M100" s="236"/>
      <c r="N100" s="236"/>
      <c r="O100" s="236"/>
      <c r="P100" s="236"/>
      <c r="Q100" s="236"/>
      <c r="R100" s="236"/>
      <c r="S100" s="236"/>
      <c r="T100" s="236"/>
      <c r="U100" s="236">
        <v>0</v>
      </c>
      <c r="V100" s="236">
        <v>64384.3</v>
      </c>
      <c r="W100" s="236"/>
      <c r="X100" s="236"/>
      <c r="Y100" s="236"/>
      <c r="Z100" s="236"/>
    </row>
    <row r="101" spans="1:26">
      <c r="A101">
        <v>293</v>
      </c>
      <c r="B101" t="s">
        <v>121</v>
      </c>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v>0</v>
      </c>
      <c r="Z101" s="236">
        <v>1283253.28</v>
      </c>
    </row>
    <row r="102" spans="1:26">
      <c r="A102">
        <v>154</v>
      </c>
      <c r="B102" t="s">
        <v>74</v>
      </c>
      <c r="C102" s="236"/>
      <c r="D102" s="236"/>
      <c r="E102" s="236"/>
      <c r="F102" s="236"/>
      <c r="G102" s="236"/>
      <c r="H102" s="236"/>
      <c r="I102" s="236"/>
      <c r="J102" s="236"/>
      <c r="K102" s="236"/>
      <c r="L102" s="236"/>
      <c r="M102" s="236"/>
      <c r="N102" s="236"/>
      <c r="O102" s="236"/>
      <c r="P102" s="236"/>
      <c r="Q102" s="236">
        <v>0</v>
      </c>
      <c r="R102" s="236">
        <v>98</v>
      </c>
      <c r="S102" s="236"/>
      <c r="T102" s="236"/>
      <c r="U102" s="236"/>
      <c r="V102" s="236"/>
      <c r="W102" s="236"/>
      <c r="X102" s="236"/>
      <c r="Y102" s="236"/>
      <c r="Z102" s="236"/>
    </row>
    <row r="103" spans="1:26">
      <c r="A103">
        <v>251</v>
      </c>
      <c r="B103" t="s">
        <v>103</v>
      </c>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v>0</v>
      </c>
      <c r="Z103" s="236">
        <v>18</v>
      </c>
    </row>
    <row r="104" spans="1:26">
      <c r="A104">
        <v>591</v>
      </c>
      <c r="B104" t="s">
        <v>672</v>
      </c>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v>0</v>
      </c>
      <c r="Z104" s="236">
        <v>3753401.8199999994</v>
      </c>
    </row>
    <row r="105" spans="1:26">
      <c r="A105">
        <v>311</v>
      </c>
      <c r="B105" t="s">
        <v>132</v>
      </c>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v>0</v>
      </c>
      <c r="Z105" s="236">
        <v>2633.24</v>
      </c>
    </row>
    <row r="106" spans="1:26">
      <c r="A106">
        <v>907</v>
      </c>
      <c r="B106" t="s">
        <v>196</v>
      </c>
      <c r="C106" s="236"/>
      <c r="D106" s="236"/>
      <c r="E106" s="236"/>
      <c r="F106" s="236"/>
      <c r="G106" s="236"/>
      <c r="H106" s="236"/>
      <c r="I106" s="236"/>
      <c r="J106" s="236"/>
      <c r="K106" s="236"/>
      <c r="L106" s="236"/>
      <c r="M106" s="236"/>
      <c r="N106" s="236"/>
      <c r="O106" s="236">
        <v>0</v>
      </c>
      <c r="P106" s="236">
        <v>117077.89</v>
      </c>
      <c r="Q106" s="236"/>
      <c r="R106" s="236"/>
      <c r="S106" s="236"/>
      <c r="T106" s="236"/>
      <c r="U106" s="236"/>
      <c r="V106" s="236"/>
      <c r="W106" s="236"/>
      <c r="X106" s="236"/>
      <c r="Y106" s="236"/>
      <c r="Z106" s="236"/>
    </row>
    <row r="107" spans="1:26">
      <c r="A107">
        <v>265</v>
      </c>
      <c r="B107" t="s">
        <v>106</v>
      </c>
      <c r="C107" s="236"/>
      <c r="D107" s="236"/>
      <c r="E107" s="236"/>
      <c r="F107" s="236"/>
      <c r="G107" s="236"/>
      <c r="H107" s="236"/>
      <c r="I107" s="236"/>
      <c r="J107" s="236"/>
      <c r="K107" s="236"/>
      <c r="L107" s="236"/>
      <c r="M107" s="236"/>
      <c r="N107" s="236"/>
      <c r="O107" s="236"/>
      <c r="P107" s="236"/>
      <c r="Q107" s="236"/>
      <c r="R107" s="236"/>
      <c r="S107" s="236"/>
      <c r="T107" s="236"/>
      <c r="U107" s="236">
        <v>0</v>
      </c>
      <c r="V107" s="236">
        <v>425.33</v>
      </c>
      <c r="W107" s="236"/>
      <c r="X107" s="236"/>
      <c r="Y107" s="236"/>
      <c r="Z107" s="236"/>
    </row>
    <row r="108" spans="1:26">
      <c r="A108">
        <v>347</v>
      </c>
      <c r="B108" t="s">
        <v>142</v>
      </c>
      <c r="C108" s="236"/>
      <c r="D108" s="236"/>
      <c r="E108" s="236"/>
      <c r="F108" s="236"/>
      <c r="G108" s="236"/>
      <c r="H108" s="236"/>
      <c r="I108" s="236"/>
      <c r="J108" s="236"/>
      <c r="K108" s="236"/>
      <c r="L108" s="236"/>
      <c r="M108" s="236"/>
      <c r="N108" s="236"/>
      <c r="O108" s="236"/>
      <c r="P108" s="236"/>
      <c r="Q108" s="236"/>
      <c r="R108" s="236"/>
      <c r="S108" s="236">
        <v>0</v>
      </c>
      <c r="T108" s="236">
        <v>2814</v>
      </c>
      <c r="U108" s="236"/>
      <c r="V108" s="236"/>
      <c r="W108" s="236"/>
      <c r="X108" s="236"/>
      <c r="Y108" s="236"/>
      <c r="Z108" s="236"/>
    </row>
    <row r="109" spans="1:26">
      <c r="A109">
        <v>573</v>
      </c>
      <c r="B109" t="s">
        <v>167</v>
      </c>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v>370</v>
      </c>
      <c r="Z109" s="236">
        <v>1239</v>
      </c>
    </row>
    <row r="110" spans="1:26">
      <c r="A110">
        <v>292</v>
      </c>
      <c r="B110" t="s">
        <v>120</v>
      </c>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v>0</v>
      </c>
      <c r="Z110" s="236">
        <v>4588.33</v>
      </c>
    </row>
    <row r="111" spans="1:26">
      <c r="A111">
        <v>254</v>
      </c>
      <c r="B111" t="s">
        <v>105</v>
      </c>
      <c r="C111" s="236"/>
      <c r="D111" s="236"/>
      <c r="E111" s="236"/>
      <c r="F111" s="236"/>
      <c r="G111" s="236"/>
      <c r="H111" s="236"/>
      <c r="I111" s="236"/>
      <c r="J111" s="236"/>
      <c r="K111" s="236"/>
      <c r="L111" s="236"/>
      <c r="M111" s="236"/>
      <c r="N111" s="236"/>
      <c r="O111" s="236"/>
      <c r="P111" s="236"/>
      <c r="Q111" s="236"/>
      <c r="R111" s="236"/>
      <c r="S111" s="236"/>
      <c r="T111" s="236"/>
      <c r="U111" s="236">
        <v>0</v>
      </c>
      <c r="V111" s="236">
        <v>1830</v>
      </c>
      <c r="W111" s="236"/>
      <c r="X111" s="236"/>
      <c r="Y111" s="236"/>
      <c r="Z111" s="236"/>
    </row>
    <row r="112" spans="1:26">
      <c r="A112">
        <v>576</v>
      </c>
      <c r="B112" t="s">
        <v>1245</v>
      </c>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v>114.43</v>
      </c>
      <c r="Z112" s="236">
        <v>243294.71</v>
      </c>
    </row>
    <row r="113" spans="1:26">
      <c r="A113">
        <v>133</v>
      </c>
      <c r="B113" t="s">
        <v>60</v>
      </c>
      <c r="C113" s="236"/>
      <c r="D113" s="236"/>
      <c r="E113" s="236"/>
      <c r="F113" s="236"/>
      <c r="G113" s="236"/>
      <c r="H113" s="236"/>
      <c r="I113" s="236"/>
      <c r="J113" s="236"/>
      <c r="K113" s="236"/>
      <c r="L113" s="236"/>
      <c r="M113" s="236"/>
      <c r="N113" s="236"/>
      <c r="O113" s="236"/>
      <c r="P113" s="236"/>
      <c r="Q113" s="236"/>
      <c r="R113" s="236"/>
      <c r="S113" s="236"/>
      <c r="T113" s="236"/>
      <c r="U113" s="236">
        <v>0</v>
      </c>
      <c r="V113" s="236">
        <v>4667.87</v>
      </c>
      <c r="W113" s="236">
        <v>0</v>
      </c>
      <c r="X113" s="236">
        <v>3020.38</v>
      </c>
      <c r="Y113" s="236">
        <v>0</v>
      </c>
      <c r="Z113" s="236">
        <v>30589</v>
      </c>
    </row>
    <row r="114" spans="1:26">
      <c r="A114">
        <v>30</v>
      </c>
      <c r="B114" t="s">
        <v>640</v>
      </c>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v>0</v>
      </c>
      <c r="Z114" s="236">
        <v>1141216.1800000002</v>
      </c>
    </row>
    <row r="115" spans="1:26">
      <c r="A115">
        <v>376</v>
      </c>
      <c r="B115" t="s">
        <v>609</v>
      </c>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v>0</v>
      </c>
      <c r="Z115" s="236">
        <v>49410.58</v>
      </c>
    </row>
    <row r="116" spans="1:26">
      <c r="A116">
        <v>661</v>
      </c>
      <c r="B116" t="s">
        <v>177</v>
      </c>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v>24059.64</v>
      </c>
      <c r="Z116" s="236">
        <v>0</v>
      </c>
    </row>
    <row r="117" spans="1:26">
      <c r="A117">
        <v>150</v>
      </c>
      <c r="B117" t="s">
        <v>71</v>
      </c>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v>0</v>
      </c>
      <c r="Z117" s="236">
        <v>59648.61</v>
      </c>
    </row>
    <row r="118" spans="1:26">
      <c r="A118">
        <v>270</v>
      </c>
      <c r="B118" t="s">
        <v>110</v>
      </c>
      <c r="C118" s="236"/>
      <c r="D118" s="236"/>
      <c r="E118" s="236"/>
      <c r="F118" s="236"/>
      <c r="G118" s="236"/>
      <c r="H118" s="236"/>
      <c r="I118" s="236"/>
      <c r="J118" s="236"/>
      <c r="K118" s="236"/>
      <c r="L118" s="236"/>
      <c r="M118" s="236"/>
      <c r="N118" s="236"/>
      <c r="O118" s="236"/>
      <c r="P118" s="236"/>
      <c r="Q118" s="236"/>
      <c r="R118" s="236"/>
      <c r="S118" s="236"/>
      <c r="T118" s="236"/>
      <c r="U118" s="236"/>
      <c r="V118" s="236"/>
      <c r="W118" s="236">
        <v>0</v>
      </c>
      <c r="X118" s="236">
        <v>196345.49</v>
      </c>
      <c r="Y118" s="236"/>
      <c r="Z118" s="236"/>
    </row>
    <row r="119" spans="1:26">
      <c r="A119">
        <v>594</v>
      </c>
      <c r="B119" t="s">
        <v>88</v>
      </c>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v>50</v>
      </c>
      <c r="Z119" s="236">
        <v>251131.63</v>
      </c>
    </row>
    <row r="120" spans="1:26">
      <c r="A120">
        <v>159</v>
      </c>
      <c r="B120" t="s">
        <v>1279</v>
      </c>
      <c r="C120" s="236"/>
      <c r="D120" s="236"/>
      <c r="E120" s="236"/>
      <c r="F120" s="236"/>
      <c r="G120" s="236"/>
      <c r="H120" s="236"/>
      <c r="I120" s="236"/>
      <c r="J120" s="236"/>
      <c r="K120" s="236"/>
      <c r="L120" s="236"/>
      <c r="M120" s="236"/>
      <c r="N120" s="236"/>
      <c r="O120" s="236"/>
      <c r="P120" s="236"/>
      <c r="Q120" s="236"/>
      <c r="R120" s="236"/>
      <c r="S120" s="236"/>
      <c r="T120" s="236"/>
      <c r="U120" s="236">
        <v>0</v>
      </c>
      <c r="V120" s="236">
        <v>24902.3</v>
      </c>
      <c r="W120" s="236"/>
      <c r="X120" s="236"/>
      <c r="Y120" s="236"/>
      <c r="Z120" s="236"/>
    </row>
    <row r="121" spans="1:26">
      <c r="A121">
        <v>422</v>
      </c>
      <c r="B121" t="s">
        <v>149</v>
      </c>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v>0</v>
      </c>
      <c r="Z121" s="236">
        <v>400.27</v>
      </c>
    </row>
    <row r="122" spans="1:26">
      <c r="A122">
        <v>315</v>
      </c>
      <c r="B122" t="s">
        <v>1241</v>
      </c>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v>0</v>
      </c>
      <c r="Z122" s="236">
        <v>13728.57</v>
      </c>
    </row>
    <row r="123" spans="1:26">
      <c r="A123">
        <v>169</v>
      </c>
      <c r="B123" t="s">
        <v>79</v>
      </c>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v>0</v>
      </c>
      <c r="Z123" s="236">
        <v>739.66</v>
      </c>
    </row>
    <row r="124" spans="1:26">
      <c r="A124">
        <v>294</v>
      </c>
      <c r="B124" t="s">
        <v>122</v>
      </c>
      <c r="C124" s="236"/>
      <c r="D124" s="236"/>
      <c r="E124" s="236"/>
      <c r="F124" s="236"/>
      <c r="G124" s="236"/>
      <c r="H124" s="236"/>
      <c r="I124" s="236"/>
      <c r="J124" s="236"/>
      <c r="K124" s="236"/>
      <c r="L124" s="236"/>
      <c r="M124" s="236"/>
      <c r="N124" s="236"/>
      <c r="O124" s="236"/>
      <c r="P124" s="236"/>
      <c r="Q124" s="236"/>
      <c r="R124" s="236"/>
      <c r="S124" s="236"/>
      <c r="T124" s="236"/>
      <c r="U124" s="236"/>
      <c r="V124" s="236"/>
      <c r="W124" s="236">
        <v>0</v>
      </c>
      <c r="X124" s="236">
        <v>12659.39</v>
      </c>
      <c r="Y124" s="236">
        <v>0</v>
      </c>
      <c r="Z124" s="236">
        <v>3273.14</v>
      </c>
    </row>
    <row r="125" spans="1:26">
      <c r="A125">
        <v>234</v>
      </c>
      <c r="B125" t="s">
        <v>614</v>
      </c>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v>0</v>
      </c>
      <c r="Z125" s="236">
        <v>6666.41</v>
      </c>
    </row>
    <row r="126" spans="1:26">
      <c r="A126">
        <v>387</v>
      </c>
      <c r="B126" t="s">
        <v>1265</v>
      </c>
      <c r="C126" s="236"/>
      <c r="D126" s="236"/>
      <c r="E126" s="236"/>
      <c r="F126" s="236"/>
      <c r="G126" s="236"/>
      <c r="H126" s="236"/>
      <c r="I126" s="236"/>
      <c r="J126" s="236"/>
      <c r="K126" s="236"/>
      <c r="L126" s="236"/>
      <c r="M126" s="236"/>
      <c r="N126" s="236"/>
      <c r="O126" s="236"/>
      <c r="P126" s="236"/>
      <c r="Q126" s="236"/>
      <c r="R126" s="236"/>
      <c r="S126" s="236"/>
      <c r="T126" s="236"/>
      <c r="U126" s="236"/>
      <c r="V126" s="236"/>
      <c r="W126" s="236">
        <v>0</v>
      </c>
      <c r="X126" s="236">
        <v>522.5</v>
      </c>
      <c r="Y126" s="236"/>
      <c r="Z126" s="236"/>
    </row>
    <row r="127" spans="1:26">
      <c r="A127">
        <v>312</v>
      </c>
      <c r="B127" t="s">
        <v>133</v>
      </c>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v>0</v>
      </c>
      <c r="Z127" s="236">
        <v>121</v>
      </c>
    </row>
    <row r="128" spans="1:26">
      <c r="A128">
        <v>134</v>
      </c>
      <c r="B128" t="s">
        <v>61</v>
      </c>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v>0</v>
      </c>
      <c r="Z128" s="236">
        <v>139.37</v>
      </c>
    </row>
    <row r="129" spans="1:26">
      <c r="A129">
        <v>299</v>
      </c>
      <c r="B129" t="s">
        <v>126</v>
      </c>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v>0</v>
      </c>
      <c r="Z129" s="236">
        <v>180</v>
      </c>
    </row>
    <row r="130" spans="1:26">
      <c r="A130">
        <v>163</v>
      </c>
      <c r="B130" t="s">
        <v>78</v>
      </c>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v>0</v>
      </c>
      <c r="Z130" s="236">
        <v>98288.140000000014</v>
      </c>
    </row>
    <row r="131" spans="1:26">
      <c r="A131">
        <v>314</v>
      </c>
      <c r="B131" t="s">
        <v>1377</v>
      </c>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v>0</v>
      </c>
      <c r="Z131" s="236">
        <v>10084.950000000001</v>
      </c>
    </row>
    <row r="132" spans="1:26">
      <c r="A132">
        <v>309</v>
      </c>
      <c r="B132" t="s">
        <v>1240</v>
      </c>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v>0</v>
      </c>
      <c r="Z132" s="236">
        <v>4913.369999999999</v>
      </c>
    </row>
    <row r="133" spans="1:26">
      <c r="A133">
        <v>221</v>
      </c>
      <c r="B133" t="s">
        <v>92</v>
      </c>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v>0</v>
      </c>
      <c r="Z133" s="236">
        <v>16076.98</v>
      </c>
    </row>
    <row r="134" spans="1:26">
      <c r="A134">
        <v>1332</v>
      </c>
      <c r="B134" t="s">
        <v>346</v>
      </c>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v>781.55</v>
      </c>
      <c r="Z134" s="236">
        <v>0</v>
      </c>
    </row>
    <row r="135" spans="1:26">
      <c r="A135">
        <v>313</v>
      </c>
      <c r="B135" t="s">
        <v>134</v>
      </c>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v>0</v>
      </c>
      <c r="Z135" s="236">
        <v>97</v>
      </c>
    </row>
    <row r="136" spans="1:26">
      <c r="A136">
        <v>586</v>
      </c>
      <c r="B136" t="s">
        <v>172</v>
      </c>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v>0</v>
      </c>
      <c r="Z136" s="236">
        <v>5393.42</v>
      </c>
    </row>
    <row r="137" spans="1:26">
      <c r="A137">
        <v>388</v>
      </c>
      <c r="B137" t="s">
        <v>1414</v>
      </c>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v>0</v>
      </c>
      <c r="Z137" s="236">
        <v>28</v>
      </c>
    </row>
    <row r="138" spans="1:26">
      <c r="A138">
        <v>119</v>
      </c>
      <c r="B138" t="s">
        <v>55</v>
      </c>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v>50</v>
      </c>
      <c r="Z138" s="236">
        <v>0</v>
      </c>
    </row>
    <row r="139" spans="1:26">
      <c r="A139">
        <v>598</v>
      </c>
      <c r="B139" t="s">
        <v>670</v>
      </c>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v>0</v>
      </c>
      <c r="Z139" s="236">
        <v>21.5</v>
      </c>
    </row>
    <row r="140" spans="1:26">
      <c r="A140">
        <v>152</v>
      </c>
      <c r="B140" t="s">
        <v>72</v>
      </c>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v>0</v>
      </c>
      <c r="Z140" s="236">
        <v>40</v>
      </c>
    </row>
    <row r="141" spans="1:26">
      <c r="A141">
        <v>385</v>
      </c>
      <c r="B141" t="s">
        <v>690</v>
      </c>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v>0</v>
      </c>
      <c r="Z141" s="236">
        <v>889.13</v>
      </c>
    </row>
    <row r="142" spans="1:26">
      <c r="A142">
        <v>288</v>
      </c>
      <c r="B142" t="s">
        <v>117</v>
      </c>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v>0</v>
      </c>
      <c r="Z142" s="236">
        <v>25460.5</v>
      </c>
    </row>
    <row r="143" spans="1:26">
      <c r="A143">
        <v>197</v>
      </c>
      <c r="B143" t="s">
        <v>744</v>
      </c>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v>0</v>
      </c>
      <c r="Z143" s="236">
        <v>4990</v>
      </c>
    </row>
    <row r="144" spans="1:26">
      <c r="A144">
        <v>224</v>
      </c>
      <c r="B144" t="s">
        <v>95</v>
      </c>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v>0</v>
      </c>
      <c r="Z144" s="236">
        <v>3040858.9099999997</v>
      </c>
    </row>
    <row r="145" spans="1:115">
      <c r="A145">
        <v>268</v>
      </c>
      <c r="B145" t="s">
        <v>108</v>
      </c>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v>0</v>
      </c>
      <c r="Z145" s="236">
        <v>9.86</v>
      </c>
    </row>
    <row r="146" spans="1:115">
      <c r="A146">
        <v>522</v>
      </c>
      <c r="B146" t="s">
        <v>163</v>
      </c>
      <c r="C146" s="236"/>
      <c r="D146" s="236"/>
      <c r="E146" s="236"/>
      <c r="F146" s="236"/>
      <c r="G146" s="236"/>
      <c r="H146" s="236"/>
      <c r="I146" s="236"/>
      <c r="J146" s="236"/>
      <c r="K146" s="236"/>
      <c r="L146" s="236"/>
      <c r="M146" s="236"/>
      <c r="N146" s="236"/>
      <c r="O146" s="236"/>
      <c r="P146" s="236"/>
      <c r="Q146" s="236"/>
      <c r="R146" s="236"/>
      <c r="S146" s="236"/>
      <c r="T146" s="236"/>
      <c r="U146" s="236"/>
      <c r="V146" s="236"/>
      <c r="W146" s="236">
        <v>0</v>
      </c>
      <c r="X146" s="236">
        <v>523.62</v>
      </c>
      <c r="Y146" s="236"/>
      <c r="Z146" s="236"/>
    </row>
    <row r="149" spans="1:115">
      <c r="C149" t="s">
        <v>1308</v>
      </c>
      <c r="D149" t="s">
        <v>1309</v>
      </c>
      <c r="E149" t="s">
        <v>1308</v>
      </c>
      <c r="F149" t="s">
        <v>1309</v>
      </c>
      <c r="G149" t="s">
        <v>1308</v>
      </c>
      <c r="H149" t="s">
        <v>1309</v>
      </c>
      <c r="I149" t="s">
        <v>1308</v>
      </c>
      <c r="J149" t="s">
        <v>1309</v>
      </c>
      <c r="K149" t="s">
        <v>1308</v>
      </c>
      <c r="L149" t="s">
        <v>1309</v>
      </c>
      <c r="M149" t="s">
        <v>1308</v>
      </c>
      <c r="N149" t="s">
        <v>1309</v>
      </c>
      <c r="O149" t="s">
        <v>1308</v>
      </c>
      <c r="P149" t="s">
        <v>1309</v>
      </c>
      <c r="Q149" t="s">
        <v>1308</v>
      </c>
      <c r="R149" t="s">
        <v>1309</v>
      </c>
      <c r="S149" t="s">
        <v>1308</v>
      </c>
      <c r="T149" t="s">
        <v>1309</v>
      </c>
      <c r="U149" t="s">
        <v>1308</v>
      </c>
      <c r="V149" t="s">
        <v>1309</v>
      </c>
      <c r="W149" t="s">
        <v>1308</v>
      </c>
      <c r="X149" t="s">
        <v>1309</v>
      </c>
      <c r="Y149" t="s">
        <v>1308</v>
      </c>
      <c r="Z149" t="s">
        <v>1309</v>
      </c>
      <c r="AD149" t="s">
        <v>1308</v>
      </c>
      <c r="AE149" t="s">
        <v>1309</v>
      </c>
      <c r="AF149" t="s">
        <v>1308</v>
      </c>
      <c r="AG149" t="s">
        <v>1309</v>
      </c>
      <c r="AH149" t="s">
        <v>1308</v>
      </c>
      <c r="AI149" t="s">
        <v>1309</v>
      </c>
      <c r="AJ149" t="s">
        <v>1308</v>
      </c>
      <c r="AK149" t="s">
        <v>1309</v>
      </c>
      <c r="AL149" t="s">
        <v>1308</v>
      </c>
      <c r="AM149" t="s">
        <v>1309</v>
      </c>
      <c r="AN149" t="s">
        <v>1308</v>
      </c>
      <c r="AO149" t="s">
        <v>1309</v>
      </c>
      <c r="AP149" t="s">
        <v>1308</v>
      </c>
      <c r="AQ149" t="s">
        <v>1309</v>
      </c>
      <c r="AR149" t="s">
        <v>1308</v>
      </c>
      <c r="AS149" t="s">
        <v>1309</v>
      </c>
      <c r="AT149" t="s">
        <v>1308</v>
      </c>
      <c r="AU149" t="s">
        <v>1309</v>
      </c>
      <c r="AV149" t="s">
        <v>1308</v>
      </c>
      <c r="AW149" t="s">
        <v>1309</v>
      </c>
      <c r="AX149" t="s">
        <v>1308</v>
      </c>
      <c r="AY149" t="s">
        <v>1309</v>
      </c>
      <c r="AZ149" t="s">
        <v>1308</v>
      </c>
      <c r="BA149" t="s">
        <v>1309</v>
      </c>
      <c r="BE149" t="s">
        <v>1308</v>
      </c>
      <c r="BF149" t="s">
        <v>1309</v>
      </c>
      <c r="BG149" t="s">
        <v>1308</v>
      </c>
      <c r="BH149" t="s">
        <v>1309</v>
      </c>
      <c r="BI149" t="s">
        <v>1308</v>
      </c>
      <c r="BJ149" t="s">
        <v>1309</v>
      </c>
      <c r="BK149" t="s">
        <v>1308</v>
      </c>
      <c r="BL149" t="s">
        <v>1309</v>
      </c>
      <c r="BM149" t="s">
        <v>1308</v>
      </c>
      <c r="BN149" t="s">
        <v>1309</v>
      </c>
      <c r="BO149" t="s">
        <v>1308</v>
      </c>
      <c r="BP149" t="s">
        <v>1309</v>
      </c>
      <c r="BQ149" t="s">
        <v>1308</v>
      </c>
      <c r="BR149" t="s">
        <v>1309</v>
      </c>
      <c r="BS149" t="s">
        <v>1308</v>
      </c>
      <c r="BT149" t="s">
        <v>1309</v>
      </c>
      <c r="BU149" t="s">
        <v>1308</v>
      </c>
      <c r="BV149" t="s">
        <v>1309</v>
      </c>
      <c r="BW149" t="s">
        <v>1308</v>
      </c>
      <c r="BX149" t="s">
        <v>1309</v>
      </c>
      <c r="BY149" t="s">
        <v>1308</v>
      </c>
      <c r="BZ149" t="s">
        <v>1309</v>
      </c>
      <c r="CA149" t="s">
        <v>1308</v>
      </c>
      <c r="CB149" t="s">
        <v>1309</v>
      </c>
      <c r="CF149" t="s">
        <v>1308</v>
      </c>
      <c r="CG149" t="s">
        <v>1309</v>
      </c>
      <c r="CH149" t="s">
        <v>1308</v>
      </c>
      <c r="CI149" t="s">
        <v>1309</v>
      </c>
      <c r="CJ149" t="s">
        <v>1308</v>
      </c>
      <c r="CK149" t="s">
        <v>1309</v>
      </c>
      <c r="CL149" t="s">
        <v>1308</v>
      </c>
      <c r="CM149" t="s">
        <v>1309</v>
      </c>
      <c r="CN149" t="s">
        <v>1308</v>
      </c>
      <c r="CO149" t="s">
        <v>1309</v>
      </c>
      <c r="CP149" t="s">
        <v>1308</v>
      </c>
      <c r="CQ149" t="s">
        <v>1309</v>
      </c>
      <c r="CR149" t="s">
        <v>1308</v>
      </c>
      <c r="CS149" t="s">
        <v>1309</v>
      </c>
      <c r="CT149" t="s">
        <v>1308</v>
      </c>
      <c r="CU149" t="s">
        <v>1309</v>
      </c>
      <c r="CV149" t="s">
        <v>1308</v>
      </c>
      <c r="CW149" t="s">
        <v>1309</v>
      </c>
      <c r="CX149" t="s">
        <v>1308</v>
      </c>
      <c r="CY149" t="s">
        <v>1309</v>
      </c>
      <c r="CZ149" t="s">
        <v>1308</v>
      </c>
      <c r="DA149" t="s">
        <v>1309</v>
      </c>
      <c r="DB149" t="s">
        <v>1308</v>
      </c>
      <c r="DC149" t="s">
        <v>1309</v>
      </c>
      <c r="DG149" t="s">
        <v>1309</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JunioDébitos</v>
      </c>
      <c r="N151" t="str">
        <f t="shared" si="0"/>
        <v>JunioCréditos</v>
      </c>
      <c r="O151" t="str">
        <f t="shared" si="0"/>
        <v>JulioDébitos</v>
      </c>
      <c r="P151" t="str">
        <f t="shared" si="0"/>
        <v>JulioCréditos</v>
      </c>
      <c r="Q151" t="str">
        <f t="shared" si="0"/>
        <v>AgostoDébitos</v>
      </c>
      <c r="R151" t="str">
        <f t="shared" si="0"/>
        <v>AgostoCréditos</v>
      </c>
      <c r="S151" t="str">
        <f t="shared" si="0"/>
        <v>SeptiembreDébitos</v>
      </c>
      <c r="T151" t="str">
        <f t="shared" si="0"/>
        <v>SeptiembreCréditos</v>
      </c>
      <c r="U151" t="str">
        <f t="shared" si="0"/>
        <v>OctubreDébitos</v>
      </c>
      <c r="V151" t="str">
        <f t="shared" si="0"/>
        <v>OctubreCréditos</v>
      </c>
      <c r="W151" t="str">
        <f t="shared" si="0"/>
        <v>NoviembreDébitos</v>
      </c>
      <c r="X151" t="str">
        <f t="shared" si="0"/>
        <v>NoviembreCréditos</v>
      </c>
      <c r="Y151" t="str">
        <f t="shared" si="0"/>
        <v>DiciembreDébitos</v>
      </c>
      <c r="Z151" t="str">
        <f t="shared" si="0"/>
        <v>DiciembreCréditos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JunioDébitos</v>
      </c>
      <c r="AO151" t="str">
        <f t="shared" si="0"/>
        <v>JunioCréditos</v>
      </c>
      <c r="AP151" t="str">
        <f t="shared" si="0"/>
        <v>JulioDébitos</v>
      </c>
      <c r="AQ151" t="str">
        <f t="shared" si="0"/>
        <v>JulioCréditos</v>
      </c>
      <c r="AR151" t="str">
        <f t="shared" si="0"/>
        <v>AgostoDébitos</v>
      </c>
      <c r="AS151" t="str">
        <f t="shared" si="0"/>
        <v>AgostoCréditos</v>
      </c>
      <c r="AT151" t="str">
        <f t="shared" si="0"/>
        <v>SeptiembreDébitos</v>
      </c>
      <c r="AU151" t="str">
        <f t="shared" si="0"/>
        <v>SeptiembreCréditos</v>
      </c>
      <c r="AV151" t="str">
        <f t="shared" si="0"/>
        <v>OctubreDébitos</v>
      </c>
      <c r="AW151" t="str">
        <f t="shared" si="0"/>
        <v>OctubreCréditos</v>
      </c>
      <c r="AX151" t="str">
        <f t="shared" si="0"/>
        <v>NoviembreDébitos</v>
      </c>
      <c r="AY151" t="str">
        <f t="shared" si="0"/>
        <v>NoviembreCréditos</v>
      </c>
      <c r="AZ151" t="str">
        <f t="shared" si="0"/>
        <v>DiciembreDébitos</v>
      </c>
      <c r="BA151" t="str">
        <f t="shared" si="0"/>
        <v>DiciembreCréditos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JunioDébitos</v>
      </c>
      <c r="BP151" t="str">
        <f t="shared" ref="BP151:DF151" si="1">BP2&amp;BP149</f>
        <v>JunioCréditos</v>
      </c>
      <c r="BQ151" t="str">
        <f t="shared" si="1"/>
        <v>JulioDébitos</v>
      </c>
      <c r="BR151" t="str">
        <f t="shared" si="1"/>
        <v>JulioCréditos</v>
      </c>
      <c r="BS151" t="str">
        <f t="shared" si="1"/>
        <v>AgostoDébitos</v>
      </c>
      <c r="BT151" t="str">
        <f t="shared" si="1"/>
        <v>AgostoCréditos</v>
      </c>
      <c r="BU151" t="str">
        <f t="shared" si="1"/>
        <v>SeptiembreDébitos</v>
      </c>
      <c r="BV151" t="str">
        <f t="shared" si="1"/>
        <v>SeptiembreCréditos</v>
      </c>
      <c r="BW151" t="str">
        <f t="shared" si="1"/>
        <v>OctubreDébitos</v>
      </c>
      <c r="BX151" t="str">
        <f t="shared" si="1"/>
        <v>OctubreCréditos</v>
      </c>
      <c r="BY151" t="str">
        <f t="shared" si="1"/>
        <v>NoviembreDébitos</v>
      </c>
      <c r="BZ151" t="str">
        <f t="shared" si="1"/>
        <v>NoviembreCréditos</v>
      </c>
      <c r="CA151" t="str">
        <f t="shared" si="1"/>
        <v>DiciembreDébitos</v>
      </c>
      <c r="CB151" t="str">
        <f t="shared" si="1"/>
        <v>DiciembreCréditos</v>
      </c>
      <c r="CC151" t="str">
        <f t="shared" si="1"/>
        <v/>
      </c>
      <c r="CD151" t="str">
        <f t="shared" si="1"/>
        <v/>
      </c>
      <c r="CE151" t="str">
        <f t="shared" si="1"/>
        <v/>
      </c>
      <c r="CF151" t="str">
        <f t="shared" si="1"/>
        <v>FebreroDébitos</v>
      </c>
      <c r="CG151" t="str">
        <f t="shared" si="1"/>
        <v>FebreroCréditos</v>
      </c>
      <c r="CH151" t="str">
        <f t="shared" si="1"/>
        <v>MarzoDébitos</v>
      </c>
      <c r="CI151" t="str">
        <f t="shared" si="1"/>
        <v>MarzoCréditos</v>
      </c>
      <c r="CJ151" t="str">
        <f t="shared" si="1"/>
        <v>AbrilDébitos</v>
      </c>
      <c r="CK151" t="str">
        <f t="shared" si="1"/>
        <v>AbrilCréditos</v>
      </c>
      <c r="CL151" t="str">
        <f t="shared" si="1"/>
        <v>MayoDébitos</v>
      </c>
      <c r="CM151" t="str">
        <f t="shared" si="1"/>
        <v>MayoCréditos</v>
      </c>
      <c r="CN151" t="str">
        <f t="shared" si="1"/>
        <v>JunioDébitos</v>
      </c>
      <c r="CO151" t="str">
        <f t="shared" si="1"/>
        <v>JunioCréditos</v>
      </c>
      <c r="CP151" t="str">
        <f t="shared" si="1"/>
        <v>JulioDébitos</v>
      </c>
      <c r="CQ151" t="str">
        <f t="shared" si="1"/>
        <v>JulioCréditos</v>
      </c>
      <c r="CR151" t="str">
        <f t="shared" si="1"/>
        <v>AgostoDébitos</v>
      </c>
      <c r="CS151" t="str">
        <f t="shared" si="1"/>
        <v>AgostoCréditos</v>
      </c>
      <c r="CT151" t="str">
        <f t="shared" si="1"/>
        <v>SeptiembreDébitos</v>
      </c>
      <c r="CU151" t="str">
        <f t="shared" si="1"/>
        <v>SeptiembreCréditos</v>
      </c>
      <c r="CV151" t="str">
        <f t="shared" si="1"/>
        <v>OctubreDébitos</v>
      </c>
      <c r="CW151" t="str">
        <f t="shared" si="1"/>
        <v>OctubreCréditos</v>
      </c>
      <c r="CX151" t="str">
        <f t="shared" si="1"/>
        <v>NoviembreDébitos</v>
      </c>
      <c r="CY151" t="str">
        <f t="shared" si="1"/>
        <v>NoviembreCréditos</v>
      </c>
      <c r="CZ151" t="str">
        <f t="shared" si="1"/>
        <v>DiciembreDébitos</v>
      </c>
      <c r="DA151" t="str">
        <f t="shared" si="1"/>
        <v>DiciembreCréditos</v>
      </c>
      <c r="DB151" t="str">
        <f t="shared" si="1"/>
        <v>Aún no hay mesDébitos</v>
      </c>
      <c r="DC151" t="str">
        <f t="shared" si="1"/>
        <v>Aún no hay mesCréditos</v>
      </c>
      <c r="DD151" t="str">
        <f t="shared" si="1"/>
        <v/>
      </c>
      <c r="DE151" t="str">
        <f t="shared" si="1"/>
        <v/>
      </c>
      <c r="DF151" t="str">
        <f t="shared" si="1"/>
        <v/>
      </c>
      <c r="DG151" t="str">
        <f ca="1">+DH151&amp;DG149</f>
        <v>EneroCréditos</v>
      </c>
      <c r="DH151" t="str">
        <f ca="1">DG2</f>
        <v>Enero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ene</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t="str">
        <f t="shared" si="6"/>
        <v>jun</v>
      </c>
      <c r="N153">
        <f t="shared" si="6"/>
        <v>0</v>
      </c>
      <c r="O153" t="str">
        <f t="shared" si="6"/>
        <v>jul</v>
      </c>
      <c r="P153">
        <f t="shared" si="6"/>
        <v>0</v>
      </c>
      <c r="Q153" t="str">
        <f t="shared" si="6"/>
        <v>ago</v>
      </c>
      <c r="R153">
        <f t="shared" si="6"/>
        <v>0</v>
      </c>
      <c r="S153" t="str">
        <f t="shared" si="6"/>
        <v>sep</v>
      </c>
      <c r="T153">
        <f t="shared" si="6"/>
        <v>0</v>
      </c>
      <c r="U153" t="str">
        <f t="shared" si="6"/>
        <v>oct</v>
      </c>
      <c r="V153">
        <f t="shared" si="6"/>
        <v>0</v>
      </c>
      <c r="W153" t="str">
        <f t="shared" si="6"/>
        <v>nov</v>
      </c>
      <c r="X153">
        <f t="shared" si="6"/>
        <v>0</v>
      </c>
      <c r="Y153" t="str">
        <f t="shared" si="6"/>
        <v>dic</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t="str">
        <f t="shared" si="7"/>
        <v>jun</v>
      </c>
      <c r="AO153">
        <f t="shared" si="7"/>
        <v>0</v>
      </c>
      <c r="AP153" t="str">
        <f t="shared" si="7"/>
        <v>jul</v>
      </c>
      <c r="AQ153">
        <f t="shared" si="7"/>
        <v>0</v>
      </c>
      <c r="AR153" t="str">
        <f t="shared" si="7"/>
        <v>ago</v>
      </c>
      <c r="AS153">
        <f t="shared" si="7"/>
        <v>0</v>
      </c>
      <c r="AT153" t="str">
        <f t="shared" si="7"/>
        <v>sep</v>
      </c>
      <c r="AU153">
        <f t="shared" si="7"/>
        <v>0</v>
      </c>
      <c r="AV153" t="str">
        <f t="shared" si="7"/>
        <v>oct</v>
      </c>
      <c r="AW153">
        <f t="shared" si="7"/>
        <v>0</v>
      </c>
      <c r="AX153" t="str">
        <f t="shared" si="7"/>
        <v>nov</v>
      </c>
      <c r="AY153">
        <f t="shared" si="7"/>
        <v>0</v>
      </c>
      <c r="AZ153" t="str">
        <f t="shared" si="7"/>
        <v>dic</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t="str">
        <f t="shared" si="8"/>
        <v>jun</v>
      </c>
      <c r="BP153">
        <f t="shared" si="8"/>
        <v>0</v>
      </c>
      <c r="BQ153" t="str">
        <f t="shared" si="8"/>
        <v>jul</v>
      </c>
      <c r="BR153">
        <f t="shared" si="8"/>
        <v>0</v>
      </c>
      <c r="BS153" t="str">
        <f t="shared" si="8"/>
        <v>ago</v>
      </c>
      <c r="BT153">
        <f t="shared" si="8"/>
        <v>0</v>
      </c>
      <c r="BU153" t="str">
        <f t="shared" si="8"/>
        <v>sep</v>
      </c>
      <c r="BV153">
        <f t="shared" si="8"/>
        <v>0</v>
      </c>
      <c r="BW153" t="str">
        <f t="shared" si="8"/>
        <v>oct</v>
      </c>
      <c r="BX153">
        <f t="shared" si="8"/>
        <v>0</v>
      </c>
      <c r="BY153" t="str">
        <f t="shared" si="8"/>
        <v>nov</v>
      </c>
      <c r="BZ153">
        <f t="shared" si="8"/>
        <v>0</v>
      </c>
      <c r="CA153" t="str">
        <f t="shared" si="8"/>
        <v>dic</v>
      </c>
      <c r="CB153">
        <f t="shared" si="8"/>
        <v>0</v>
      </c>
      <c r="CC153">
        <f t="shared" si="8"/>
        <v>0</v>
      </c>
      <c r="CD153">
        <f t="shared" si="8"/>
        <v>0</v>
      </c>
      <c r="CE153">
        <f t="shared" si="8"/>
        <v>0</v>
      </c>
      <c r="CF153" t="str">
        <f t="shared" si="8"/>
        <v>feb</v>
      </c>
      <c r="CG153">
        <f t="shared" si="8"/>
        <v>0</v>
      </c>
      <c r="CH153" t="str">
        <f t="shared" si="8"/>
        <v>mar</v>
      </c>
      <c r="CI153">
        <f t="shared" si="8"/>
        <v>0</v>
      </c>
      <c r="CJ153" t="str">
        <f t="shared" si="8"/>
        <v>abr</v>
      </c>
      <c r="CK153">
        <f t="shared" si="8"/>
        <v>0</v>
      </c>
      <c r="CL153" t="str">
        <f t="shared" si="8"/>
        <v>may</v>
      </c>
      <c r="CM153">
        <f t="shared" si="8"/>
        <v>0</v>
      </c>
      <c r="CN153" t="str">
        <f t="shared" si="8"/>
        <v>jun</v>
      </c>
      <c r="CO153">
        <f t="shared" si="8"/>
        <v>0</v>
      </c>
      <c r="CP153" t="str">
        <f t="shared" si="8"/>
        <v>jul</v>
      </c>
      <c r="CQ153">
        <f t="shared" si="8"/>
        <v>0</v>
      </c>
      <c r="CR153" t="str">
        <f t="shared" si="8"/>
        <v>ago</v>
      </c>
      <c r="CS153">
        <f t="shared" ref="CS153:DH153" si="9">CS4</f>
        <v>0</v>
      </c>
      <c r="CT153" t="str">
        <f t="shared" si="9"/>
        <v>sep</v>
      </c>
      <c r="CU153">
        <f t="shared" si="9"/>
        <v>0</v>
      </c>
      <c r="CV153" t="str">
        <f t="shared" si="9"/>
        <v>oct</v>
      </c>
      <c r="CW153">
        <f t="shared" si="9"/>
        <v>0</v>
      </c>
      <c r="CX153" t="str">
        <f t="shared" si="9"/>
        <v>nov</v>
      </c>
      <c r="CY153">
        <f t="shared" si="9"/>
        <v>0</v>
      </c>
      <c r="CZ153" t="str">
        <f t="shared" si="9"/>
        <v>dic</v>
      </c>
      <c r="DA153">
        <f t="shared" si="9"/>
        <v>0</v>
      </c>
      <c r="DB153">
        <f t="shared" si="9"/>
        <v>0</v>
      </c>
      <c r="DC153">
        <f t="shared" si="9"/>
        <v>0</v>
      </c>
      <c r="DD153">
        <f t="shared" si="9"/>
        <v>0</v>
      </c>
      <c r="DE153">
        <f t="shared" si="9"/>
        <v>46</v>
      </c>
      <c r="DF153" t="str">
        <f t="shared" si="9"/>
        <v>Ministerio de Salud y Deportes</v>
      </c>
      <c r="DG153">
        <f t="shared" si="9"/>
        <v>11475802.49</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Suma de DébitosJunioDébitos</v>
      </c>
      <c r="N154" t="str">
        <f t="shared" si="10"/>
        <v>Suma de CréditosJunioCréditos</v>
      </c>
      <c r="O154" t="str">
        <f t="shared" si="10"/>
        <v>Suma de DébitosJulioDébitos</v>
      </c>
      <c r="P154" t="str">
        <f t="shared" si="10"/>
        <v>Suma de CréditosJulioCréditos</v>
      </c>
      <c r="Q154" t="str">
        <f t="shared" si="10"/>
        <v>Suma de DébitosAgostoDébitos</v>
      </c>
      <c r="R154" t="str">
        <f t="shared" si="10"/>
        <v>Suma de CréditosAgostoCréditos</v>
      </c>
      <c r="S154" t="str">
        <f t="shared" si="10"/>
        <v>Suma de DébitosSeptiembreDébitos</v>
      </c>
      <c r="T154" t="str">
        <f t="shared" si="10"/>
        <v>Suma de CréditosSeptiembreCréditos</v>
      </c>
      <c r="U154" t="str">
        <f t="shared" si="10"/>
        <v>Suma de DébitosOctubreDébitos</v>
      </c>
      <c r="V154" t="str">
        <f t="shared" si="10"/>
        <v>Suma de CréditosOctubreCréditos</v>
      </c>
      <c r="W154" t="str">
        <f t="shared" si="10"/>
        <v>Suma de DébitosNoviembreDébitos</v>
      </c>
      <c r="X154" t="str">
        <f t="shared" si="10"/>
        <v>Suma de CréditosNoviembreCréditos</v>
      </c>
      <c r="Y154" t="str">
        <f t="shared" si="10"/>
        <v>Suma de DébitosDiciembreDébitos</v>
      </c>
      <c r="Z154" t="str">
        <f t="shared" si="10"/>
        <v>Suma de CréditosDiciembreCréditos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Suma de Débitos
(Bs)JunioDébitos</v>
      </c>
      <c r="AO154" t="str">
        <f t="shared" si="10"/>
        <v>Suma de Créditos
(Bs)JunioCréditos</v>
      </c>
      <c r="AP154" t="str">
        <f t="shared" si="10"/>
        <v>Suma de Débitos
(Bs)JulioDébitos</v>
      </c>
      <c r="AQ154" t="str">
        <f t="shared" si="10"/>
        <v>Suma de Créditos
(Bs)JulioCréditos</v>
      </c>
      <c r="AR154" t="str">
        <f t="shared" si="10"/>
        <v>Suma de Débitos
(Bs)AgostoDébitos</v>
      </c>
      <c r="AS154" t="str">
        <f t="shared" si="10"/>
        <v>Suma de Créditos
(Bs)AgostoCréditos</v>
      </c>
      <c r="AT154" t="str">
        <f t="shared" si="10"/>
        <v>Suma de Débitos
(Bs)SeptiembreDébitos</v>
      </c>
      <c r="AU154" t="str">
        <f t="shared" si="10"/>
        <v>Suma de Créditos
(Bs)SeptiembreCréditos</v>
      </c>
      <c r="AV154" t="str">
        <f t="shared" si="10"/>
        <v>Suma de Débitos
(Bs)OctubreDébitos</v>
      </c>
      <c r="AW154" t="str">
        <f t="shared" si="10"/>
        <v>Suma de Créditos
(Bs)OctubreCréditos</v>
      </c>
      <c r="AX154" t="str">
        <f t="shared" si="10"/>
        <v>Suma de Débitos
(Bs)NoviembreDébitos</v>
      </c>
      <c r="AY154" t="str">
        <f t="shared" si="10"/>
        <v>Suma de Créditos
(Bs)NoviembreCréditos</v>
      </c>
      <c r="AZ154" t="str">
        <f t="shared" si="10"/>
        <v>Suma de Débitos
(Bs)DiciembreDébitos</v>
      </c>
      <c r="BA154" t="str">
        <f t="shared" si="10"/>
        <v>Suma de Créditos
(Bs)DiciembreCréditos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Suma de DébitosJunioDébitos</v>
      </c>
      <c r="BP154" t="str">
        <f t="shared" si="10"/>
        <v>Suma de CréditosJunioCréditos</v>
      </c>
      <c r="BQ154" t="str">
        <f t="shared" ref="BQ154:DC154" si="11">BQ5&amp;BQ151</f>
        <v>Suma de DébitosJulioDébitos</v>
      </c>
      <c r="BR154" t="str">
        <f t="shared" si="11"/>
        <v>Suma de CréditosJulioCréditos</v>
      </c>
      <c r="BS154" t="str">
        <f t="shared" si="11"/>
        <v>Suma de DébitosAgostoDébitos</v>
      </c>
      <c r="BT154" t="str">
        <f t="shared" si="11"/>
        <v>Suma de CréditosAgostoCréditos</v>
      </c>
      <c r="BU154" t="str">
        <f t="shared" si="11"/>
        <v>Suma de DébitosSeptiembreDébitos</v>
      </c>
      <c r="BV154" t="str">
        <f t="shared" si="11"/>
        <v>Suma de CréditosSeptiembreCréditos</v>
      </c>
      <c r="BW154" t="str">
        <f t="shared" si="11"/>
        <v>Suma de DébitosOctubreDébitos</v>
      </c>
      <c r="BX154" t="str">
        <f t="shared" si="11"/>
        <v>Suma de CréditosOctubreCréditos</v>
      </c>
      <c r="BY154" t="str">
        <f t="shared" si="11"/>
        <v>Suma de DébitosNoviembreDébitos</v>
      </c>
      <c r="BZ154" t="str">
        <f t="shared" si="11"/>
        <v>Suma de CréditosNoviembreCréditos</v>
      </c>
      <c r="CA154" t="str">
        <f t="shared" si="11"/>
        <v>Suma de DébitosDiciembreDébitos</v>
      </c>
      <c r="CB154" t="str">
        <f t="shared" si="11"/>
        <v>Suma de CréditosDiciembreCréditos</v>
      </c>
      <c r="CC154" t="str">
        <f t="shared" si="11"/>
        <v/>
      </c>
      <c r="CD154" t="str">
        <f t="shared" si="11"/>
        <v>Entidad</v>
      </c>
      <c r="CE154" t="str">
        <f t="shared" si="11"/>
        <v>Descripción</v>
      </c>
      <c r="CF154" t="str">
        <f t="shared" si="11"/>
        <v>Suma de Débitos
(Bs)FebreroDébitos</v>
      </c>
      <c r="CG154" t="str">
        <f t="shared" si="11"/>
        <v>Suma de Créditos
(Bs)FebreroCréditos</v>
      </c>
      <c r="CH154" t="str">
        <f t="shared" si="11"/>
        <v>Suma de Débitos
(Bs)MarzoDébitos</v>
      </c>
      <c r="CI154" t="str">
        <f t="shared" si="11"/>
        <v>Suma de Créditos
(Bs)MarzoCréditos</v>
      </c>
      <c r="CJ154" t="str">
        <f t="shared" si="11"/>
        <v>Suma de Débitos
(Bs)AbrilDébitos</v>
      </c>
      <c r="CK154" t="str">
        <f t="shared" si="11"/>
        <v>Suma de Créditos
(Bs)AbrilCréditos</v>
      </c>
      <c r="CL154" t="str">
        <f t="shared" si="11"/>
        <v>Suma de Débitos
(Bs)MayoDébitos</v>
      </c>
      <c r="CM154" t="str">
        <f t="shared" si="11"/>
        <v>Suma de Créditos
(Bs)MayoCréditos</v>
      </c>
      <c r="CN154" t="str">
        <f t="shared" si="11"/>
        <v>Suma de Débitos
(Bs)JunioDébitos</v>
      </c>
      <c r="CO154" t="str">
        <f t="shared" si="11"/>
        <v>Suma de Créditos
(Bs)JunioCréditos</v>
      </c>
      <c r="CP154" t="str">
        <f t="shared" si="11"/>
        <v>Suma de Débitos
(Bs)JulioDébitos</v>
      </c>
      <c r="CQ154" t="str">
        <f t="shared" si="11"/>
        <v>Suma de Créditos
(Bs)JulioCréditos</v>
      </c>
      <c r="CR154" t="str">
        <f t="shared" si="11"/>
        <v>Suma de Débitos
(Bs)AgostoDébitos</v>
      </c>
      <c r="CS154" t="str">
        <f t="shared" si="11"/>
        <v>Suma de Créditos
(Bs)AgostoCréditos</v>
      </c>
      <c r="CT154" t="str">
        <f t="shared" si="11"/>
        <v>Suma de Débitos
(Bs)SeptiembreDébitos</v>
      </c>
      <c r="CU154" t="str">
        <f t="shared" si="11"/>
        <v>Suma de Créditos
(Bs)SeptiembreCréditos</v>
      </c>
      <c r="CV154" t="str">
        <f t="shared" si="11"/>
        <v>Suma de Débitos
(Bs)OctubreDébitos</v>
      </c>
      <c r="CW154" t="str">
        <f t="shared" si="11"/>
        <v>Suma de Créditos
(Bs)OctubreCréditos</v>
      </c>
      <c r="CX154" t="str">
        <f t="shared" si="11"/>
        <v>Suma de Débitos
(Bs)NoviembreDébitos</v>
      </c>
      <c r="CY154" t="str">
        <f t="shared" si="11"/>
        <v>Suma de Créditos
(Bs)NoviembreCréditos</v>
      </c>
      <c r="CZ154" t="str">
        <f t="shared" si="11"/>
        <v>Suma de Débitos
(Bs)DiciembreDébitos</v>
      </c>
      <c r="DA154" t="str">
        <f t="shared" si="11"/>
        <v>Suma de Créditos
(Bs)DiciembreCréditos</v>
      </c>
      <c r="DB154" t="str">
        <f t="shared" si="11"/>
        <v>Aún no hay mesDébitos</v>
      </c>
      <c r="DC154" t="str">
        <f t="shared" si="11"/>
        <v>Aún no hay mesCréditos</v>
      </c>
      <c r="DD154">
        <f>DD5</f>
        <v>0</v>
      </c>
      <c r="DE154">
        <f>DE5</f>
        <v>109</v>
      </c>
      <c r="DF154" t="str">
        <f>DF5</f>
        <v>Conservatorio Plurinacional de Musica</v>
      </c>
      <c r="DG154">
        <f>DG5</f>
        <v>3635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0.06</v>
      </c>
      <c r="Y155">
        <f t="shared" si="12"/>
        <v>2150</v>
      </c>
      <c r="Z155">
        <f t="shared" si="12"/>
        <v>93550.24</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7.0000000000000007E-2</v>
      </c>
      <c r="AH155">
        <f t="shared" si="13"/>
        <v>0.10999999999999999</v>
      </c>
      <c r="AI155">
        <f t="shared" si="13"/>
        <v>6.0000000000000005E-2</v>
      </c>
      <c r="AJ155">
        <f t="shared" si="13"/>
        <v>0.18</v>
      </c>
      <c r="AK155">
        <f t="shared" si="13"/>
        <v>0.05</v>
      </c>
      <c r="AL155">
        <f t="shared" si="13"/>
        <v>0.13999999999999999</v>
      </c>
      <c r="AM155">
        <f t="shared" si="13"/>
        <v>7.0000000000000007E-2</v>
      </c>
      <c r="AN155">
        <f t="shared" si="13"/>
        <v>0.09</v>
      </c>
      <c r="AO155">
        <f t="shared" si="13"/>
        <v>0.09</v>
      </c>
      <c r="AP155">
        <f t="shared" si="13"/>
        <v>0.11</v>
      </c>
      <c r="AQ155">
        <f t="shared" si="13"/>
        <v>0.04</v>
      </c>
      <c r="AR155">
        <f t="shared" si="13"/>
        <v>0.10999999999999997</v>
      </c>
      <c r="AS155">
        <f t="shared" si="13"/>
        <v>0.05</v>
      </c>
      <c r="AT155">
        <f t="shared" si="13"/>
        <v>0.06</v>
      </c>
      <c r="AU155">
        <f t="shared" si="13"/>
        <v>54057.23000000001</v>
      </c>
      <c r="AV155">
        <f t="shared" si="13"/>
        <v>0</v>
      </c>
      <c r="AW155">
        <f t="shared" si="13"/>
        <v>0</v>
      </c>
      <c r="AX155">
        <f t="shared" si="13"/>
        <v>7.9999999999999988E-2</v>
      </c>
      <c r="AY155">
        <f t="shared" si="13"/>
        <v>0.13999999999999999</v>
      </c>
      <c r="AZ155">
        <f t="shared" si="13"/>
        <v>0.15000000000000002</v>
      </c>
      <c r="BA155">
        <f t="shared" si="13"/>
        <v>4609846.18</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933043.55</v>
      </c>
      <c r="BL155">
        <f t="shared" si="13"/>
        <v>933043.55</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587.3900000000001</v>
      </c>
      <c r="BV155">
        <f t="shared" si="14"/>
        <v>0</v>
      </c>
      <c r="BW155">
        <f t="shared" si="14"/>
        <v>0</v>
      </c>
      <c r="BX155">
        <f t="shared" si="14"/>
        <v>0</v>
      </c>
      <c r="BY155">
        <f t="shared" si="14"/>
        <v>0</v>
      </c>
      <c r="BZ155">
        <f t="shared" si="14"/>
        <v>0</v>
      </c>
      <c r="CA155">
        <f t="shared" si="14"/>
        <v>4689.71</v>
      </c>
      <c r="CB155">
        <f t="shared" si="14"/>
        <v>0</v>
      </c>
      <c r="CC155">
        <f t="shared" si="14"/>
        <v>0</v>
      </c>
      <c r="CD155" t="str">
        <f t="shared" si="14"/>
        <v>99 - 02</v>
      </c>
      <c r="CE155" t="str">
        <f t="shared" si="14"/>
        <v>Dirección General de Programación y Operaciones del Tesoro</v>
      </c>
      <c r="CF155">
        <f t="shared" si="14"/>
        <v>882248.20460000006</v>
      </c>
      <c r="CG155">
        <f t="shared" si="14"/>
        <v>0</v>
      </c>
      <c r="CH155">
        <f t="shared" si="14"/>
        <v>100.0188</v>
      </c>
      <c r="CI155">
        <f t="shared" si="14"/>
        <v>199231597.47120002</v>
      </c>
      <c r="CJ155">
        <f t="shared" si="14"/>
        <v>0</v>
      </c>
      <c r="CK155">
        <f t="shared" si="14"/>
        <v>47986201.054399997</v>
      </c>
      <c r="CL155">
        <f t="shared" si="14"/>
        <v>246960</v>
      </c>
      <c r="CM155">
        <f t="shared" si="14"/>
        <v>105654545.74080001</v>
      </c>
      <c r="CN155">
        <f t="shared" si="14"/>
        <v>0</v>
      </c>
      <c r="CO155">
        <f t="shared" si="14"/>
        <v>392311655.81720001</v>
      </c>
      <c r="CP155">
        <f t="shared" si="14"/>
        <v>0</v>
      </c>
      <c r="CQ155">
        <f t="shared" si="14"/>
        <v>4308366.7479999997</v>
      </c>
      <c r="CR155">
        <f t="shared" si="14"/>
        <v>0</v>
      </c>
      <c r="CS155">
        <f t="shared" ref="CS155:DH155" si="15">CS6</f>
        <v>15999852.4</v>
      </c>
      <c r="CT155">
        <f t="shared" si="15"/>
        <v>0</v>
      </c>
      <c r="CU155">
        <f t="shared" si="15"/>
        <v>0</v>
      </c>
      <c r="CV155">
        <f t="shared" si="15"/>
        <v>0</v>
      </c>
      <c r="CW155">
        <f t="shared" si="15"/>
        <v>0</v>
      </c>
      <c r="CX155">
        <f t="shared" si="15"/>
        <v>0</v>
      </c>
      <c r="CY155">
        <f t="shared" si="15"/>
        <v>114645715.52980003</v>
      </c>
      <c r="CZ155">
        <f t="shared" si="15"/>
        <v>0</v>
      </c>
      <c r="DA155">
        <f t="shared" si="15"/>
        <v>547571210.11459994</v>
      </c>
      <c r="DB155">
        <f t="shared" si="15"/>
        <v>0</v>
      </c>
      <c r="DC155">
        <f t="shared" si="15"/>
        <v>0</v>
      </c>
      <c r="DD155">
        <f t="shared" si="15"/>
        <v>0</v>
      </c>
      <c r="DE155">
        <f t="shared" si="15"/>
        <v>117</v>
      </c>
      <c r="DF155" t="str">
        <f t="shared" si="15"/>
        <v>Dirección General de Aeronáutica Civil</v>
      </c>
      <c r="DG155">
        <f t="shared" si="15"/>
        <v>6563851.2999999998</v>
      </c>
      <c r="DH155">
        <f t="shared" si="15"/>
        <v>0</v>
      </c>
      <c r="DK155" t="e">
        <f ca="1">+MATCH(DH151,C151:DC151,0)</f>
        <v>#N/A</v>
      </c>
    </row>
    <row r="156" spans="1:115">
      <c r="A156">
        <f t="shared" ref="A156:AF156" si="16">A7</f>
        <v>15</v>
      </c>
      <c r="B156" t="str">
        <f t="shared" si="16"/>
        <v>Ministerio de Gobierno</v>
      </c>
      <c r="C156">
        <f t="shared" si="16"/>
        <v>0</v>
      </c>
      <c r="D156">
        <f t="shared" si="16"/>
        <v>0</v>
      </c>
      <c r="E156">
        <f t="shared" si="16"/>
        <v>0</v>
      </c>
      <c r="F156">
        <f t="shared" si="16"/>
        <v>0</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100</v>
      </c>
      <c r="S156">
        <f t="shared" si="16"/>
        <v>0</v>
      </c>
      <c r="T156">
        <f t="shared" si="16"/>
        <v>0</v>
      </c>
      <c r="U156">
        <f t="shared" si="16"/>
        <v>0</v>
      </c>
      <c r="V156">
        <f t="shared" si="16"/>
        <v>1458.1100000000151</v>
      </c>
      <c r="W156">
        <f t="shared" si="16"/>
        <v>0</v>
      </c>
      <c r="X156">
        <f t="shared" si="16"/>
        <v>2100</v>
      </c>
      <c r="Y156">
        <f t="shared" si="16"/>
        <v>0</v>
      </c>
      <c r="Z156">
        <f t="shared" si="16"/>
        <v>36234.54</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14143.4</v>
      </c>
      <c r="AX156">
        <f t="shared" si="17"/>
        <v>0</v>
      </c>
      <c r="AY156">
        <f t="shared" si="17"/>
        <v>25432.76</v>
      </c>
      <c r="AZ156">
        <f t="shared" si="17"/>
        <v>0</v>
      </c>
      <c r="BA156">
        <f t="shared" si="17"/>
        <v>3744243.96</v>
      </c>
      <c r="BB156">
        <f t="shared" si="17"/>
        <v>0</v>
      </c>
      <c r="BC156">
        <f t="shared" si="17"/>
        <v>86</v>
      </c>
      <c r="BD156" t="str">
        <f t="shared" si="17"/>
        <v>Ministerio de Medio Ambiente y Agua</v>
      </c>
      <c r="BE156">
        <f t="shared" si="17"/>
        <v>0</v>
      </c>
      <c r="BF156">
        <f t="shared" si="17"/>
        <v>0</v>
      </c>
      <c r="BG156">
        <f t="shared" si="17"/>
        <v>0</v>
      </c>
      <c r="BH156">
        <f t="shared" si="17"/>
        <v>0</v>
      </c>
      <c r="BI156">
        <f t="shared" si="17"/>
        <v>0</v>
      </c>
      <c r="BJ156">
        <f t="shared" si="17"/>
        <v>0</v>
      </c>
      <c r="BK156">
        <f t="shared" si="17"/>
        <v>1866087.1</v>
      </c>
      <c r="BL156">
        <f t="shared" si="17"/>
        <v>1215751.01</v>
      </c>
      <c r="BM156">
        <f t="shared" ref="BM156:CR156" si="18">BM7</f>
        <v>0</v>
      </c>
      <c r="BN156">
        <f t="shared" si="18"/>
        <v>0</v>
      </c>
      <c r="BO156">
        <f t="shared" si="18"/>
        <v>0</v>
      </c>
      <c r="BP156">
        <f t="shared" si="18"/>
        <v>0</v>
      </c>
      <c r="BQ156">
        <f t="shared" si="18"/>
        <v>6613.61</v>
      </c>
      <c r="BR156">
        <f t="shared" si="18"/>
        <v>0</v>
      </c>
      <c r="BS156">
        <f t="shared" si="18"/>
        <v>536602.37</v>
      </c>
      <c r="BT156">
        <f t="shared" si="18"/>
        <v>0</v>
      </c>
      <c r="BU156">
        <f t="shared" si="18"/>
        <v>0</v>
      </c>
      <c r="BV156">
        <f t="shared" si="18"/>
        <v>0</v>
      </c>
      <c r="BW156">
        <f t="shared" si="18"/>
        <v>0</v>
      </c>
      <c r="BX156">
        <f t="shared" si="18"/>
        <v>35014909.409999996</v>
      </c>
      <c r="BY156">
        <f t="shared" si="18"/>
        <v>461555.69</v>
      </c>
      <c r="BZ156">
        <f t="shared" si="18"/>
        <v>71562781.700000003</v>
      </c>
      <c r="CA156">
        <f t="shared" si="18"/>
        <v>710579.23</v>
      </c>
      <c r="CB156">
        <f t="shared" si="18"/>
        <v>98187347.019999996</v>
      </c>
      <c r="CC156">
        <f t="shared" si="18"/>
        <v>0</v>
      </c>
      <c r="CD156">
        <f t="shared" si="18"/>
        <v>291</v>
      </c>
      <c r="CE156" t="str">
        <f t="shared" si="18"/>
        <v>Administradora Boliviana de Carreteras</v>
      </c>
      <c r="CF156">
        <f t="shared" si="18"/>
        <v>0</v>
      </c>
      <c r="CG156">
        <f t="shared" si="18"/>
        <v>0</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328863.59800000006</v>
      </c>
      <c r="CR156">
        <f t="shared" si="18"/>
        <v>0</v>
      </c>
      <c r="CS156">
        <f t="shared" ref="CS156:DH156" si="19">CS7</f>
        <v>0</v>
      </c>
      <c r="CT156">
        <f t="shared" si="19"/>
        <v>0</v>
      </c>
      <c r="CU156">
        <f t="shared" si="19"/>
        <v>0</v>
      </c>
      <c r="CV156">
        <f t="shared" si="19"/>
        <v>82554817.800000012</v>
      </c>
      <c r="CW156">
        <f t="shared" si="19"/>
        <v>0</v>
      </c>
      <c r="CX156">
        <f t="shared" si="19"/>
        <v>103818787.37719999</v>
      </c>
      <c r="CY156">
        <f t="shared" si="19"/>
        <v>0</v>
      </c>
      <c r="CZ156">
        <f t="shared" si="19"/>
        <v>220297768.48379999</v>
      </c>
      <c r="DA156">
        <f t="shared" si="19"/>
        <v>0</v>
      </c>
      <c r="DB156">
        <f t="shared" si="19"/>
        <v>0</v>
      </c>
      <c r="DC156">
        <f t="shared" si="19"/>
        <v>0</v>
      </c>
      <c r="DD156">
        <f t="shared" si="19"/>
        <v>0</v>
      </c>
      <c r="DE156">
        <f t="shared" si="19"/>
        <v>163</v>
      </c>
      <c r="DF156" t="str">
        <f t="shared" si="19"/>
        <v>Agencia Nacional de Hidrocarburos</v>
      </c>
      <c r="DG156">
        <f t="shared" si="19"/>
        <v>4173297</v>
      </c>
      <c r="DH156">
        <f t="shared" si="19"/>
        <v>0</v>
      </c>
    </row>
    <row r="157" spans="1:115">
      <c r="A157">
        <f t="shared" ref="A157:AF157" si="20">A8</f>
        <v>16</v>
      </c>
      <c r="B157" t="str">
        <f t="shared" si="20"/>
        <v>Ministerio de Educación</v>
      </c>
      <c r="C157">
        <f t="shared" si="20"/>
        <v>0</v>
      </c>
      <c r="D157">
        <f t="shared" si="20"/>
        <v>0</v>
      </c>
      <c r="E157">
        <f t="shared" si="20"/>
        <v>0</v>
      </c>
      <c r="F157">
        <f t="shared" si="20"/>
        <v>0</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8424636.209999999</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686000</v>
      </c>
      <c r="BB157">
        <f t="shared" si="21"/>
        <v>0</v>
      </c>
      <c r="BC157">
        <f t="shared" si="21"/>
        <v>291</v>
      </c>
      <c r="BD157" t="str">
        <f t="shared" si="21"/>
        <v>Administradora Boliviana de Carreteras</v>
      </c>
      <c r="BE157">
        <f t="shared" si="21"/>
        <v>0</v>
      </c>
      <c r="BF157">
        <f t="shared" si="21"/>
        <v>0</v>
      </c>
      <c r="BG157">
        <f t="shared" si="21"/>
        <v>0</v>
      </c>
      <c r="BH157">
        <f t="shared" si="21"/>
        <v>0</v>
      </c>
      <c r="BI157">
        <f t="shared" si="21"/>
        <v>0</v>
      </c>
      <c r="BJ157">
        <f t="shared" si="21"/>
        <v>0</v>
      </c>
      <c r="BK157">
        <f t="shared" si="21"/>
        <v>15256011.76</v>
      </c>
      <c r="BL157">
        <f t="shared" si="21"/>
        <v>0</v>
      </c>
      <c r="BM157">
        <f t="shared" ref="BM157:CR157" si="22">BM8</f>
        <v>0</v>
      </c>
      <c r="BN157">
        <f t="shared" si="22"/>
        <v>0</v>
      </c>
      <c r="BO157">
        <f t="shared" si="22"/>
        <v>419101.96</v>
      </c>
      <c r="BP157">
        <f t="shared" si="22"/>
        <v>0</v>
      </c>
      <c r="BQ157">
        <f t="shared" si="22"/>
        <v>633472.46</v>
      </c>
      <c r="BR157">
        <f t="shared" si="22"/>
        <v>0</v>
      </c>
      <c r="BS157">
        <f t="shared" si="22"/>
        <v>3688795.49</v>
      </c>
      <c r="BT157">
        <f t="shared" si="22"/>
        <v>0</v>
      </c>
      <c r="BU157">
        <f t="shared" si="22"/>
        <v>0</v>
      </c>
      <c r="BV157">
        <f t="shared" si="22"/>
        <v>0</v>
      </c>
      <c r="BW157">
        <f t="shared" si="22"/>
        <v>0</v>
      </c>
      <c r="BX157">
        <f t="shared" si="22"/>
        <v>82554817.799999997</v>
      </c>
      <c r="BY157">
        <f t="shared" si="22"/>
        <v>0</v>
      </c>
      <c r="BZ157">
        <f t="shared" si="22"/>
        <v>103818787.36999999</v>
      </c>
      <c r="CA157">
        <f t="shared" si="22"/>
        <v>2158534.2200000002</v>
      </c>
      <c r="CB157">
        <f t="shared" si="22"/>
        <v>220297768.47999999</v>
      </c>
      <c r="CC157">
        <f t="shared" si="22"/>
        <v>0</v>
      </c>
      <c r="CD157">
        <f t="shared" si="22"/>
        <v>287</v>
      </c>
      <c r="CE157" t="str">
        <f t="shared" si="22"/>
        <v>Fondo Nacional de Inversión Productiva y Social</v>
      </c>
      <c r="CF157">
        <f t="shared" si="22"/>
        <v>0</v>
      </c>
      <c r="CG157">
        <f t="shared" si="22"/>
        <v>0</v>
      </c>
      <c r="CH157">
        <f t="shared" si="22"/>
        <v>0</v>
      </c>
      <c r="CI157">
        <f t="shared" si="22"/>
        <v>0</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86965460.905399993</v>
      </c>
      <c r="DA157">
        <f t="shared" si="23"/>
        <v>0</v>
      </c>
      <c r="DB157">
        <f t="shared" si="23"/>
        <v>0</v>
      </c>
      <c r="DC157">
        <f t="shared" si="23"/>
        <v>0</v>
      </c>
      <c r="DD157">
        <f t="shared" si="23"/>
        <v>0</v>
      </c>
      <c r="DE157">
        <f t="shared" si="23"/>
        <v>222</v>
      </c>
      <c r="DF157" t="str">
        <f t="shared" si="23"/>
        <v>Instituto Nacional de Innovación Agropecuaria y Forestal</v>
      </c>
      <c r="DG157">
        <f t="shared" si="23"/>
        <v>6440431.9399999995</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5550.02</v>
      </c>
      <c r="Y158">
        <f t="shared" si="24"/>
        <v>0</v>
      </c>
      <c r="Z158">
        <f t="shared" si="24"/>
        <v>19850317.810000002</v>
      </c>
      <c r="AA158">
        <f t="shared" si="24"/>
        <v>0</v>
      </c>
      <c r="AB158" t="str">
        <f t="shared" si="24"/>
        <v>99 - 03</v>
      </c>
      <c r="AC158" t="str">
        <f t="shared" si="24"/>
        <v>Dirección General de Crédito Público</v>
      </c>
      <c r="AD158">
        <f t="shared" si="24"/>
        <v>0</v>
      </c>
      <c r="AE158">
        <f t="shared" si="24"/>
        <v>0</v>
      </c>
      <c r="AF158">
        <f t="shared" si="24"/>
        <v>0</v>
      </c>
      <c r="AG158">
        <f t="shared" ref="AG158:BL158" si="25">AG9</f>
        <v>0</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17218557.59</v>
      </c>
      <c r="AW158">
        <f t="shared" si="25"/>
        <v>5260113.34</v>
      </c>
      <c r="AX158">
        <f t="shared" si="25"/>
        <v>0</v>
      </c>
      <c r="AY158">
        <f t="shared" si="25"/>
        <v>38668.449999999997</v>
      </c>
      <c r="AZ158">
        <f t="shared" si="25"/>
        <v>62303.68</v>
      </c>
      <c r="BA158">
        <f t="shared" si="25"/>
        <v>1462837.58</v>
      </c>
      <c r="BB158">
        <f t="shared" si="25"/>
        <v>0</v>
      </c>
      <c r="BC158" t="str">
        <f t="shared" si="25"/>
        <v>99 - 02</v>
      </c>
      <c r="BD158" t="str">
        <f t="shared" si="25"/>
        <v>Dirección General de Programación y Operaciones del Tesoro</v>
      </c>
      <c r="BE158">
        <f t="shared" si="25"/>
        <v>0</v>
      </c>
      <c r="BF158">
        <f t="shared" si="25"/>
        <v>2810518.8</v>
      </c>
      <c r="BG158">
        <f t="shared" si="25"/>
        <v>0</v>
      </c>
      <c r="BH158">
        <f t="shared" si="25"/>
        <v>8470363.0800000001</v>
      </c>
      <c r="BI158">
        <f t="shared" si="25"/>
        <v>177167631.78</v>
      </c>
      <c r="BJ158">
        <f t="shared" si="25"/>
        <v>723500.95</v>
      </c>
      <c r="BK158">
        <f t="shared" si="25"/>
        <v>47986201.050000004</v>
      </c>
      <c r="BL158">
        <f t="shared" si="25"/>
        <v>0</v>
      </c>
      <c r="BM158">
        <f t="shared" ref="BM158:CR158" si="26">BM9</f>
        <v>105654545.74999997</v>
      </c>
      <c r="BN158">
        <f t="shared" si="26"/>
        <v>1184588.77</v>
      </c>
      <c r="BO158">
        <f t="shared" si="26"/>
        <v>392311655.81999999</v>
      </c>
      <c r="BP158">
        <f t="shared" si="26"/>
        <v>6063405.0700000003</v>
      </c>
      <c r="BQ158">
        <f t="shared" si="26"/>
        <v>4308460.57</v>
      </c>
      <c r="BR158">
        <f t="shared" si="26"/>
        <v>638.79</v>
      </c>
      <c r="BS158">
        <f t="shared" si="26"/>
        <v>16080621.34</v>
      </c>
      <c r="BT158">
        <f t="shared" si="26"/>
        <v>727768.25</v>
      </c>
      <c r="BU158">
        <f t="shared" si="26"/>
        <v>0</v>
      </c>
      <c r="BV158">
        <f t="shared" si="26"/>
        <v>5757622.7599999998</v>
      </c>
      <c r="BW158">
        <f t="shared" si="26"/>
        <v>0</v>
      </c>
      <c r="BX158">
        <f t="shared" si="26"/>
        <v>105749.15</v>
      </c>
      <c r="BY158">
        <f t="shared" si="26"/>
        <v>114811033.01999998</v>
      </c>
      <c r="BZ158">
        <f t="shared" si="26"/>
        <v>0</v>
      </c>
      <c r="CA158">
        <f t="shared" si="26"/>
        <v>552209539.21000004</v>
      </c>
      <c r="CB158">
        <f t="shared" si="26"/>
        <v>26458694.420000002</v>
      </c>
      <c r="CC158">
        <f t="shared" si="26"/>
        <v>0</v>
      </c>
      <c r="CD158">
        <f t="shared" si="26"/>
        <v>46</v>
      </c>
      <c r="CE158" t="str">
        <f t="shared" si="26"/>
        <v>Ministerio de Salud y Deportes</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6938894.8706</v>
      </c>
      <c r="DA158">
        <f t="shared" si="27"/>
        <v>0</v>
      </c>
      <c r="DB158">
        <f t="shared" si="27"/>
        <v>0</v>
      </c>
      <c r="DC158">
        <f t="shared" si="27"/>
        <v>0</v>
      </c>
      <c r="DD158">
        <f t="shared" si="27"/>
        <v>0</v>
      </c>
      <c r="DE158">
        <f t="shared" si="27"/>
        <v>591</v>
      </c>
      <c r="DF158" t="str">
        <f t="shared" si="27"/>
        <v>Empresa Estatal de Transporte por Cable "Mi teleférico"</v>
      </c>
      <c r="DG158">
        <f t="shared" si="27"/>
        <v>1777891.3</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4848.13</v>
      </c>
      <c r="Y159">
        <f t="shared" si="28"/>
        <v>0</v>
      </c>
      <c r="Z159">
        <f t="shared" si="28"/>
        <v>3077005.62</v>
      </c>
      <c r="AA159">
        <f t="shared" si="28"/>
        <v>0</v>
      </c>
      <c r="AB159">
        <f t="shared" si="28"/>
        <v>681</v>
      </c>
      <c r="AC159" t="str">
        <f t="shared" si="28"/>
        <v>Ministerio Público</v>
      </c>
      <c r="AD159">
        <f t="shared" si="28"/>
        <v>0</v>
      </c>
      <c r="AE159">
        <f t="shared" si="28"/>
        <v>6469.73</v>
      </c>
      <c r="AF159">
        <f t="shared" si="28"/>
        <v>0</v>
      </c>
      <c r="AG159">
        <f t="shared" ref="AG159:BL159" si="29">AG10</f>
        <v>0</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46</v>
      </c>
      <c r="BD159" t="str">
        <f t="shared" si="29"/>
        <v>Ministerio de Salud y Deportes</v>
      </c>
      <c r="BE159">
        <f t="shared" si="29"/>
        <v>0</v>
      </c>
      <c r="BF159">
        <f t="shared" si="29"/>
        <v>0</v>
      </c>
      <c r="BG159">
        <f t="shared" si="29"/>
        <v>0</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6938894.8700000001</v>
      </c>
      <c r="CC159">
        <f t="shared" si="30"/>
        <v>0</v>
      </c>
      <c r="CD159">
        <f t="shared" si="30"/>
        <v>117</v>
      </c>
      <c r="CE159" t="str">
        <f t="shared" si="30"/>
        <v>Dirección General de Aeronáutica Civil</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1222535.692</v>
      </c>
      <c r="DA159">
        <f t="shared" si="31"/>
        <v>0</v>
      </c>
      <c r="DB159">
        <f t="shared" si="31"/>
        <v>0</v>
      </c>
      <c r="DC159">
        <f t="shared" si="31"/>
        <v>0</v>
      </c>
      <c r="DD159">
        <f t="shared" si="31"/>
        <v>0</v>
      </c>
      <c r="DE159">
        <f t="shared" si="31"/>
        <v>670</v>
      </c>
      <c r="DF159" t="str">
        <f t="shared" si="31"/>
        <v>Órgano Electoral Plurinacional</v>
      </c>
      <c r="DG159">
        <f t="shared" si="31"/>
        <v>2234163</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0</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100</v>
      </c>
      <c r="U160">
        <f t="shared" si="32"/>
        <v>0</v>
      </c>
      <c r="V160">
        <f t="shared" si="32"/>
        <v>0</v>
      </c>
      <c r="W160">
        <f t="shared" si="32"/>
        <v>0</v>
      </c>
      <c r="X160">
        <f t="shared" si="32"/>
        <v>21862.89</v>
      </c>
      <c r="Y160">
        <f t="shared" si="32"/>
        <v>0</v>
      </c>
      <c r="Z160">
        <f t="shared" si="32"/>
        <v>95430.760000000009</v>
      </c>
      <c r="AA160">
        <f t="shared" si="32"/>
        <v>0</v>
      </c>
      <c r="AB160">
        <f t="shared" si="32"/>
        <v>291</v>
      </c>
      <c r="AC160" t="str">
        <f t="shared" si="32"/>
        <v>Administradora Boliviana de Carreteras</v>
      </c>
      <c r="AD160">
        <f t="shared" si="32"/>
        <v>0</v>
      </c>
      <c r="AE160">
        <f t="shared" si="32"/>
        <v>0</v>
      </c>
      <c r="AF160">
        <f t="shared" si="32"/>
        <v>0</v>
      </c>
      <c r="AG160">
        <f t="shared" ref="AG160:BL160" si="33">AG11</f>
        <v>0</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18334821.879999999</v>
      </c>
      <c r="AX160">
        <f t="shared" si="33"/>
        <v>0</v>
      </c>
      <c r="AY160">
        <f t="shared" si="33"/>
        <v>52558206.93</v>
      </c>
      <c r="AZ160">
        <f t="shared" si="33"/>
        <v>0</v>
      </c>
      <c r="BA160">
        <f t="shared" si="33"/>
        <v>210245276.22</v>
      </c>
      <c r="BB160">
        <f t="shared" si="33"/>
        <v>0</v>
      </c>
      <c r="BC160">
        <f t="shared" si="33"/>
        <v>287</v>
      </c>
      <c r="BD160" t="str">
        <f t="shared" si="33"/>
        <v>Fondo Nacional de Inversión Productiva y Social</v>
      </c>
      <c r="BE160">
        <f t="shared" si="33"/>
        <v>0</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340540.42000000004</v>
      </c>
      <c r="CB160">
        <f t="shared" si="34"/>
        <v>86965460.900000006</v>
      </c>
      <c r="CC160">
        <f t="shared" si="34"/>
        <v>0</v>
      </c>
      <c r="CD160">
        <f t="shared" si="34"/>
        <v>86</v>
      </c>
      <c r="CE160" t="str">
        <f t="shared" si="34"/>
        <v>Ministerio de Medio Ambiente y Agua</v>
      </c>
      <c r="CF160">
        <f t="shared" si="34"/>
        <v>0</v>
      </c>
      <c r="CG160">
        <f t="shared" si="34"/>
        <v>0</v>
      </c>
      <c r="CH160">
        <f t="shared" si="34"/>
        <v>0</v>
      </c>
      <c r="CI160">
        <f t="shared" si="34"/>
        <v>0</v>
      </c>
      <c r="CJ160">
        <f t="shared" si="34"/>
        <v>282707.46000000002</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35014909.412</v>
      </c>
      <c r="CW160">
        <f t="shared" si="35"/>
        <v>0</v>
      </c>
      <c r="CX160">
        <f t="shared" si="35"/>
        <v>70003448.641000003</v>
      </c>
      <c r="CY160">
        <f t="shared" si="35"/>
        <v>0</v>
      </c>
      <c r="CZ160">
        <f t="shared" si="35"/>
        <v>93536686.118400022</v>
      </c>
      <c r="DA160">
        <f t="shared" si="35"/>
        <v>0</v>
      </c>
      <c r="DB160">
        <f t="shared" si="35"/>
        <v>0</v>
      </c>
      <c r="DC160">
        <f t="shared" si="35"/>
        <v>0</v>
      </c>
      <c r="DD160">
        <f t="shared" si="35"/>
        <v>0</v>
      </c>
      <c r="DE160">
        <f t="shared" si="35"/>
        <v>25</v>
      </c>
      <c r="DF160" t="str">
        <f t="shared" si="35"/>
        <v>Ministerio de la Presidencia</v>
      </c>
      <c r="DG160">
        <f t="shared" si="35"/>
        <v>3704218.07</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1000105</v>
      </c>
      <c r="W161">
        <f t="shared" si="36"/>
        <v>0</v>
      </c>
      <c r="X161">
        <f t="shared" si="36"/>
        <v>986687.98</v>
      </c>
      <c r="Y161">
        <f t="shared" si="36"/>
        <v>0</v>
      </c>
      <c r="Z161">
        <f t="shared" si="36"/>
        <v>1202182.08</v>
      </c>
      <c r="AA161">
        <f t="shared" si="36"/>
        <v>0</v>
      </c>
      <c r="AB161">
        <f t="shared" si="36"/>
        <v>203</v>
      </c>
      <c r="AC161" t="str">
        <f t="shared" si="36"/>
        <v>Autoridad de Supervisión del Sistema Financiero</v>
      </c>
      <c r="AD161">
        <f t="shared" si="36"/>
        <v>0</v>
      </c>
      <c r="AE161">
        <f t="shared" si="36"/>
        <v>0</v>
      </c>
      <c r="AF161">
        <f t="shared" si="36"/>
        <v>0</v>
      </c>
      <c r="AG161">
        <f t="shared" ref="AG161:BL161" si="37">AG12</f>
        <v>0</v>
      </c>
      <c r="AH161">
        <f t="shared" si="37"/>
        <v>0</v>
      </c>
      <c r="AI161">
        <f t="shared" si="37"/>
        <v>0</v>
      </c>
      <c r="AJ161">
        <f t="shared" si="37"/>
        <v>1503.3</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117</v>
      </c>
      <c r="BD161" t="str">
        <f t="shared" si="37"/>
        <v>Dirección General de Aeronáutica Civil</v>
      </c>
      <c r="BE161">
        <f t="shared" si="37"/>
        <v>0</v>
      </c>
      <c r="BF161">
        <f t="shared" si="37"/>
        <v>0</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1222535.69</v>
      </c>
      <c r="CC161">
        <f t="shared" si="38"/>
        <v>0</v>
      </c>
      <c r="CD161">
        <f t="shared" si="38"/>
        <v>212</v>
      </c>
      <c r="CE161" t="str">
        <f t="shared" si="38"/>
        <v>Instituto Nacional de Reforma Agraria</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6406512.8399999999</v>
      </c>
      <c r="CY161">
        <f t="shared" si="39"/>
        <v>0</v>
      </c>
      <c r="CZ161">
        <f t="shared" si="39"/>
        <v>22844753.540000003</v>
      </c>
      <c r="DA161">
        <f t="shared" si="39"/>
        <v>0</v>
      </c>
      <c r="DB161">
        <f t="shared" si="39"/>
        <v>0</v>
      </c>
      <c r="DC161">
        <f t="shared" si="39"/>
        <v>0</v>
      </c>
      <c r="DD161">
        <f t="shared" si="39"/>
        <v>0</v>
      </c>
      <c r="DE161">
        <f t="shared" si="39"/>
        <v>291</v>
      </c>
      <c r="DF161" t="str">
        <f t="shared" si="39"/>
        <v>Administradora Boliviana de Carreteras</v>
      </c>
      <c r="DG161">
        <f t="shared" si="39"/>
        <v>73260560.390000001</v>
      </c>
      <c r="DH161">
        <f t="shared" si="39"/>
        <v>0</v>
      </c>
    </row>
    <row r="162" spans="1:112">
      <c r="A162">
        <f t="shared" ref="A162:AF162" si="40">A13</f>
        <v>46</v>
      </c>
      <c r="B162" t="str">
        <f t="shared" si="40"/>
        <v>Ministerio de Salud y Deportes</v>
      </c>
      <c r="C162">
        <f t="shared" si="40"/>
        <v>0</v>
      </c>
      <c r="D162">
        <f t="shared" si="40"/>
        <v>0</v>
      </c>
      <c r="E162">
        <f t="shared" si="40"/>
        <v>0</v>
      </c>
      <c r="F162">
        <f t="shared" si="40"/>
        <v>0</v>
      </c>
      <c r="G162">
        <f t="shared" si="40"/>
        <v>0</v>
      </c>
      <c r="H162">
        <f t="shared" si="40"/>
        <v>0</v>
      </c>
      <c r="I162">
        <f t="shared" si="40"/>
        <v>0</v>
      </c>
      <c r="J162">
        <f t="shared" si="40"/>
        <v>0</v>
      </c>
      <c r="K162">
        <f t="shared" si="40"/>
        <v>0</v>
      </c>
      <c r="L162">
        <f t="shared" si="40"/>
        <v>0</v>
      </c>
      <c r="M162">
        <f t="shared" si="40"/>
        <v>0</v>
      </c>
      <c r="N162">
        <f t="shared" si="40"/>
        <v>0</v>
      </c>
      <c r="O162">
        <f t="shared" si="40"/>
        <v>0</v>
      </c>
      <c r="P162">
        <f t="shared" si="40"/>
        <v>3690</v>
      </c>
      <c r="Q162">
        <f t="shared" si="40"/>
        <v>0</v>
      </c>
      <c r="R162">
        <f t="shared" si="40"/>
        <v>5047</v>
      </c>
      <c r="S162">
        <f t="shared" si="40"/>
        <v>0</v>
      </c>
      <c r="T162">
        <f t="shared" si="40"/>
        <v>15180.89</v>
      </c>
      <c r="U162">
        <f t="shared" si="40"/>
        <v>0</v>
      </c>
      <c r="V162">
        <f t="shared" si="40"/>
        <v>480726.9</v>
      </c>
      <c r="W162">
        <f t="shared" si="40"/>
        <v>0</v>
      </c>
      <c r="X162">
        <f t="shared" si="40"/>
        <v>55240.840000000004</v>
      </c>
      <c r="Y162">
        <f t="shared" si="40"/>
        <v>0</v>
      </c>
      <c r="Z162">
        <f t="shared" si="40"/>
        <v>754868.10000000009</v>
      </c>
      <c r="AA162">
        <f t="shared" si="40"/>
        <v>0</v>
      </c>
      <c r="AB162">
        <f t="shared" si="40"/>
        <v>513</v>
      </c>
      <c r="AC162" t="str">
        <f t="shared" si="40"/>
        <v>Yacimientos Petrolíferos Fiscales Bolivianos</v>
      </c>
      <c r="AD162">
        <f t="shared" si="40"/>
        <v>0</v>
      </c>
      <c r="AE162">
        <f t="shared" si="40"/>
        <v>0</v>
      </c>
      <c r="AF162">
        <f t="shared" si="40"/>
        <v>0</v>
      </c>
      <c r="AG162">
        <f t="shared" ref="AG162:BL162" si="41">AG13</f>
        <v>0</v>
      </c>
      <c r="AH162">
        <f t="shared" si="41"/>
        <v>0</v>
      </c>
      <c r="AI162">
        <f t="shared" si="41"/>
        <v>0</v>
      </c>
      <c r="AJ162">
        <f t="shared" si="41"/>
        <v>0</v>
      </c>
      <c r="AK162">
        <f t="shared" si="41"/>
        <v>0</v>
      </c>
      <c r="AL162">
        <f t="shared" si="41"/>
        <v>0</v>
      </c>
      <c r="AM162">
        <f t="shared" si="41"/>
        <v>21638.36</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420281501.5</v>
      </c>
      <c r="BB162">
        <f t="shared" si="41"/>
        <v>0</v>
      </c>
      <c r="BC162">
        <f t="shared" si="41"/>
        <v>253</v>
      </c>
      <c r="BD162" t="str">
        <f t="shared" si="41"/>
        <v>Entidad Ejecutora de Medio Ambiente y Agua</v>
      </c>
      <c r="BE162">
        <f t="shared" si="41"/>
        <v>0</v>
      </c>
      <c r="BF162">
        <f t="shared" si="41"/>
        <v>0</v>
      </c>
      <c r="BG162">
        <f t="shared" si="41"/>
        <v>0</v>
      </c>
      <c r="BH162">
        <f t="shared" si="41"/>
        <v>0</v>
      </c>
      <c r="BI162">
        <f t="shared" si="41"/>
        <v>0</v>
      </c>
      <c r="BJ162">
        <f t="shared" si="41"/>
        <v>0</v>
      </c>
      <c r="BK162">
        <f t="shared" si="41"/>
        <v>720671.82</v>
      </c>
      <c r="BL162">
        <f t="shared" si="41"/>
        <v>1303400</v>
      </c>
      <c r="BM162">
        <f t="shared" ref="BM162:CR162" si="42">BM13</f>
        <v>0</v>
      </c>
      <c r="BN162">
        <f t="shared" si="42"/>
        <v>0</v>
      </c>
      <c r="BO162">
        <f t="shared" si="42"/>
        <v>0</v>
      </c>
      <c r="BP162">
        <f t="shared" si="42"/>
        <v>7964847.1799999997</v>
      </c>
      <c r="BQ162">
        <f t="shared" si="42"/>
        <v>170049.86</v>
      </c>
      <c r="BR162">
        <f t="shared" si="42"/>
        <v>6860000</v>
      </c>
      <c r="BS162">
        <f t="shared" si="42"/>
        <v>0</v>
      </c>
      <c r="BT162">
        <f t="shared" si="42"/>
        <v>10290000</v>
      </c>
      <c r="BU162">
        <f t="shared" si="42"/>
        <v>0</v>
      </c>
      <c r="BV162">
        <f t="shared" si="42"/>
        <v>0</v>
      </c>
      <c r="BW162">
        <f t="shared" si="42"/>
        <v>0</v>
      </c>
      <c r="BX162">
        <f t="shared" si="42"/>
        <v>0</v>
      </c>
      <c r="BY162">
        <f t="shared" si="42"/>
        <v>0</v>
      </c>
      <c r="BZ162">
        <f t="shared" si="42"/>
        <v>0</v>
      </c>
      <c r="CA162">
        <f t="shared" si="42"/>
        <v>0</v>
      </c>
      <c r="CB162">
        <f t="shared" si="42"/>
        <v>19743105.789999999</v>
      </c>
      <c r="CC162">
        <f t="shared" si="42"/>
        <v>0</v>
      </c>
      <c r="CD162">
        <f t="shared" si="42"/>
        <v>253</v>
      </c>
      <c r="CE162" t="str">
        <f t="shared" si="42"/>
        <v>Entidad Ejecutora de Medio Ambiente y Agua</v>
      </c>
      <c r="CF162">
        <f t="shared" si="42"/>
        <v>0</v>
      </c>
      <c r="CG162">
        <f t="shared" si="42"/>
        <v>0</v>
      </c>
      <c r="CH162">
        <f t="shared" si="42"/>
        <v>0</v>
      </c>
      <c r="CI162">
        <f t="shared" si="42"/>
        <v>0</v>
      </c>
      <c r="CJ162">
        <f t="shared" si="42"/>
        <v>1303400</v>
      </c>
      <c r="CK162">
        <f t="shared" si="42"/>
        <v>0</v>
      </c>
      <c r="CL162">
        <f t="shared" si="42"/>
        <v>0</v>
      </c>
      <c r="CM162">
        <f t="shared" si="42"/>
        <v>0</v>
      </c>
      <c r="CN162">
        <f t="shared" si="42"/>
        <v>7964847.1784000006</v>
      </c>
      <c r="CO162">
        <f t="shared" si="42"/>
        <v>0</v>
      </c>
      <c r="CP162">
        <f t="shared" si="42"/>
        <v>6860000</v>
      </c>
      <c r="CQ162">
        <f t="shared" si="42"/>
        <v>0</v>
      </c>
      <c r="CR162">
        <f t="shared" si="42"/>
        <v>10290000</v>
      </c>
      <c r="CS162">
        <f t="shared" ref="CS162:DH162" si="43">CS13</f>
        <v>0</v>
      </c>
      <c r="CT162">
        <f t="shared" si="43"/>
        <v>0</v>
      </c>
      <c r="CU162">
        <f t="shared" si="43"/>
        <v>0</v>
      </c>
      <c r="CV162">
        <f t="shared" si="43"/>
        <v>0</v>
      </c>
      <c r="CW162">
        <f t="shared" si="43"/>
        <v>0</v>
      </c>
      <c r="CX162">
        <f t="shared" si="43"/>
        <v>0</v>
      </c>
      <c r="CY162">
        <f t="shared" si="43"/>
        <v>0</v>
      </c>
      <c r="CZ162">
        <f t="shared" si="43"/>
        <v>19743105.7936</v>
      </c>
      <c r="DA162">
        <f t="shared" si="43"/>
        <v>0</v>
      </c>
      <c r="DB162">
        <f t="shared" si="43"/>
        <v>0</v>
      </c>
      <c r="DC162">
        <f t="shared" si="43"/>
        <v>0</v>
      </c>
      <c r="DD162">
        <f t="shared" si="43"/>
        <v>0</v>
      </c>
      <c r="DE162">
        <f t="shared" si="43"/>
        <v>81</v>
      </c>
      <c r="DF162" t="str">
        <f t="shared" si="43"/>
        <v>Ministerio de Obras Públicas, Servicios y Vivienda</v>
      </c>
      <c r="DG162">
        <f t="shared" si="43"/>
        <v>806051.42</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713</v>
      </c>
      <c r="S163">
        <f t="shared" si="44"/>
        <v>0</v>
      </c>
      <c r="T163">
        <f t="shared" si="44"/>
        <v>0</v>
      </c>
      <c r="U163">
        <f t="shared" si="44"/>
        <v>0</v>
      </c>
      <c r="V163">
        <f t="shared" si="44"/>
        <v>144.81</v>
      </c>
      <c r="W163">
        <f t="shared" si="44"/>
        <v>0</v>
      </c>
      <c r="X163">
        <f t="shared" si="44"/>
        <v>55731.579999999994</v>
      </c>
      <c r="Y163">
        <f t="shared" si="44"/>
        <v>0</v>
      </c>
      <c r="Z163">
        <f t="shared" si="44"/>
        <v>1446774.74</v>
      </c>
      <c r="AA163">
        <f t="shared" si="44"/>
        <v>0</v>
      </c>
      <c r="AB163">
        <f t="shared" si="44"/>
        <v>163</v>
      </c>
      <c r="AC163" t="str">
        <f t="shared" si="44"/>
        <v>Agencia Nacional de Hidrocarburos</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0</v>
      </c>
      <c r="AM163">
        <f t="shared" si="45"/>
        <v>0</v>
      </c>
      <c r="AN163">
        <f t="shared" si="45"/>
        <v>95.35</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41</v>
      </c>
      <c r="BD163" t="str">
        <f t="shared" si="45"/>
        <v>Ministerio de Desarrollo Productivo y Economía Plural</v>
      </c>
      <c r="BE163">
        <f t="shared" si="45"/>
        <v>0</v>
      </c>
      <c r="BF163">
        <f t="shared" si="45"/>
        <v>0</v>
      </c>
      <c r="BG163">
        <f t="shared" si="45"/>
        <v>0</v>
      </c>
      <c r="BH163">
        <f t="shared" si="45"/>
        <v>0</v>
      </c>
      <c r="BI163">
        <f t="shared" si="45"/>
        <v>0</v>
      </c>
      <c r="BJ163">
        <f t="shared" si="45"/>
        <v>0</v>
      </c>
      <c r="BK163">
        <f t="shared" si="45"/>
        <v>193542.9</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1975.61</v>
      </c>
      <c r="CC163">
        <f t="shared" si="46"/>
        <v>0</v>
      </c>
      <c r="CD163">
        <f t="shared" si="46"/>
        <v>15</v>
      </c>
      <c r="CE163" t="str">
        <f t="shared" si="46"/>
        <v>Ministerio de Gobierno</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1871317.3794</v>
      </c>
      <c r="CY163">
        <f t="shared" si="47"/>
        <v>0</v>
      </c>
      <c r="CZ163">
        <f t="shared" si="47"/>
        <v>13202434.1974</v>
      </c>
      <c r="DA163">
        <f t="shared" si="47"/>
        <v>0</v>
      </c>
      <c r="DB163">
        <f t="shared" si="47"/>
        <v>0</v>
      </c>
      <c r="DC163">
        <f t="shared" si="47"/>
        <v>0</v>
      </c>
      <c r="DD163">
        <f t="shared" si="47"/>
        <v>0</v>
      </c>
      <c r="DE163">
        <f t="shared" si="47"/>
        <v>283</v>
      </c>
      <c r="DF163" t="str">
        <f t="shared" si="47"/>
        <v>Aduana Nacional</v>
      </c>
      <c r="DG163">
        <f t="shared" si="47"/>
        <v>36466423.479999997</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953206.01</v>
      </c>
      <c r="Y164">
        <f t="shared" si="48"/>
        <v>0</v>
      </c>
      <c r="Z164">
        <f t="shared" si="48"/>
        <v>90697.54</v>
      </c>
      <c r="AA164">
        <f t="shared" si="48"/>
        <v>0</v>
      </c>
      <c r="AB164">
        <f t="shared" si="48"/>
        <v>253</v>
      </c>
      <c r="AC164" t="str">
        <f t="shared" si="48"/>
        <v>Entidad Ejecutora de Medio Ambiente y Agua</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50.01</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50.01</v>
      </c>
      <c r="BA164">
        <f t="shared" si="49"/>
        <v>4994105.79</v>
      </c>
      <c r="BB164">
        <f t="shared" si="49"/>
        <v>0</v>
      </c>
      <c r="BC164">
        <f t="shared" si="49"/>
        <v>66</v>
      </c>
      <c r="BD164" t="str">
        <f t="shared" si="49"/>
        <v>Ministerio de Planificación del Desarrollo</v>
      </c>
      <c r="BE164">
        <f t="shared" si="49"/>
        <v>0</v>
      </c>
      <c r="BF164">
        <f t="shared" si="49"/>
        <v>0</v>
      </c>
      <c r="BG164">
        <f t="shared" si="49"/>
        <v>0</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7638570.9000000004</v>
      </c>
      <c r="CB164">
        <f t="shared" si="50"/>
        <v>18960716.670000006</v>
      </c>
      <c r="CC164">
        <f t="shared" si="50"/>
        <v>0</v>
      </c>
      <c r="CD164">
        <f t="shared" si="50"/>
        <v>132</v>
      </c>
      <c r="CE164" t="str">
        <f t="shared" si="50"/>
        <v>Servicio de Desarrollo de las Empresas Púb. Productivas</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2453136</v>
      </c>
      <c r="CQ164">
        <f t="shared" si="50"/>
        <v>0</v>
      </c>
      <c r="CR164">
        <f t="shared" si="50"/>
        <v>0</v>
      </c>
      <c r="CS164">
        <f t="shared" ref="CS164:DH164" si="51">CS15</f>
        <v>0</v>
      </c>
      <c r="CT164">
        <f t="shared" si="51"/>
        <v>611783.99239999999</v>
      </c>
      <c r="CU164">
        <f t="shared" si="51"/>
        <v>0</v>
      </c>
      <c r="CV164">
        <f t="shared" si="51"/>
        <v>0</v>
      </c>
      <c r="CW164">
        <f t="shared" si="51"/>
        <v>0</v>
      </c>
      <c r="CX164">
        <f t="shared" si="51"/>
        <v>16464</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672</v>
      </c>
      <c r="DH164">
        <f t="shared" si="51"/>
        <v>0</v>
      </c>
    </row>
    <row r="165" spans="1:112">
      <c r="A165">
        <f t="shared" ref="A165:AF165" si="52">A16</f>
        <v>86</v>
      </c>
      <c r="B165" t="str">
        <f t="shared" si="52"/>
        <v>Ministerio de Medio Ambiente y Agua</v>
      </c>
      <c r="C165">
        <f t="shared" si="52"/>
        <v>0</v>
      </c>
      <c r="D165">
        <f t="shared" si="52"/>
        <v>162621.54999999999</v>
      </c>
      <c r="E165">
        <f t="shared" si="52"/>
        <v>0</v>
      </c>
      <c r="F165">
        <f t="shared" si="52"/>
        <v>887005.61999999988</v>
      </c>
      <c r="G165">
        <f t="shared" si="52"/>
        <v>0</v>
      </c>
      <c r="H165">
        <f t="shared" si="52"/>
        <v>600582.17999999993</v>
      </c>
      <c r="I165">
        <f t="shared" si="52"/>
        <v>0</v>
      </c>
      <c r="J165">
        <f t="shared" si="52"/>
        <v>15920.7</v>
      </c>
      <c r="K165">
        <f t="shared" si="52"/>
        <v>0</v>
      </c>
      <c r="L165">
        <f t="shared" si="52"/>
        <v>0</v>
      </c>
      <c r="M165">
        <f t="shared" si="52"/>
        <v>3745779.01</v>
      </c>
      <c r="N165">
        <f t="shared" si="52"/>
        <v>10268.349999999999</v>
      </c>
      <c r="O165">
        <f t="shared" si="52"/>
        <v>0</v>
      </c>
      <c r="P165">
        <f t="shared" si="52"/>
        <v>2234</v>
      </c>
      <c r="Q165">
        <f t="shared" si="52"/>
        <v>0</v>
      </c>
      <c r="R165">
        <f t="shared" si="52"/>
        <v>212057.03</v>
      </c>
      <c r="S165">
        <f t="shared" si="52"/>
        <v>1956358.1300000001</v>
      </c>
      <c r="T165">
        <f t="shared" si="52"/>
        <v>393102.09</v>
      </c>
      <c r="U165">
        <f t="shared" si="52"/>
        <v>3250</v>
      </c>
      <c r="V165">
        <f t="shared" si="52"/>
        <v>16352679.910000002</v>
      </c>
      <c r="W165">
        <f t="shared" si="52"/>
        <v>0</v>
      </c>
      <c r="X165">
        <f t="shared" si="52"/>
        <v>5638214.4700000007</v>
      </c>
      <c r="Y165">
        <f t="shared" si="52"/>
        <v>100</v>
      </c>
      <c r="Z165">
        <f t="shared" si="52"/>
        <v>69504100.519999996</v>
      </c>
      <c r="AA165">
        <f t="shared" si="52"/>
        <v>0</v>
      </c>
      <c r="AB165">
        <f t="shared" si="52"/>
        <v>86</v>
      </c>
      <c r="AC165" t="str">
        <f t="shared" si="52"/>
        <v>Ministerio de Medio Ambiente y Agua</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98784</v>
      </c>
      <c r="AT165">
        <f t="shared" si="53"/>
        <v>0</v>
      </c>
      <c r="AU165">
        <f t="shared" si="53"/>
        <v>0</v>
      </c>
      <c r="AV165">
        <f t="shared" si="53"/>
        <v>0</v>
      </c>
      <c r="AW165">
        <f t="shared" si="53"/>
        <v>0</v>
      </c>
      <c r="AX165">
        <f t="shared" si="53"/>
        <v>250.04999999999998</v>
      </c>
      <c r="AY165">
        <f t="shared" si="53"/>
        <v>108164148.17999999</v>
      </c>
      <c r="AZ165">
        <f t="shared" si="53"/>
        <v>250.04999999999998</v>
      </c>
      <c r="BA165">
        <f t="shared" si="53"/>
        <v>46852608.630000003</v>
      </c>
      <c r="BB165">
        <f t="shared" si="53"/>
        <v>0</v>
      </c>
      <c r="BC165">
        <f t="shared" si="53"/>
        <v>212</v>
      </c>
      <c r="BD165" t="str">
        <f t="shared" si="53"/>
        <v>Instituto Nacional de Reforma Agraria</v>
      </c>
      <c r="BE165">
        <f t="shared" si="53"/>
        <v>0</v>
      </c>
      <c r="BF165">
        <f t="shared" si="53"/>
        <v>0</v>
      </c>
      <c r="BG165">
        <f t="shared" si="53"/>
        <v>0</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6406512.8399999999</v>
      </c>
      <c r="CA165">
        <f t="shared" si="54"/>
        <v>0</v>
      </c>
      <c r="CB165">
        <f t="shared" si="54"/>
        <v>22844753.539999999</v>
      </c>
      <c r="CC165">
        <f t="shared" si="54"/>
        <v>0</v>
      </c>
      <c r="CD165">
        <f t="shared" si="54"/>
        <v>206</v>
      </c>
      <c r="CE165" t="str">
        <f t="shared" si="54"/>
        <v>Instituto Nacional de Estadística</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54880000</v>
      </c>
      <c r="DA165">
        <f t="shared" si="55"/>
        <v>0</v>
      </c>
      <c r="DB165">
        <f t="shared" si="55"/>
        <v>0</v>
      </c>
      <c r="DC165">
        <f t="shared" si="55"/>
        <v>0</v>
      </c>
      <c r="DD165">
        <f t="shared" si="55"/>
        <v>0</v>
      </c>
      <c r="DE165">
        <f t="shared" si="55"/>
        <v>203</v>
      </c>
      <c r="DF165" t="str">
        <f t="shared" si="55"/>
        <v>Autoridad de Supervisión del Sistema Financiero</v>
      </c>
      <c r="DG165">
        <f t="shared" si="55"/>
        <v>19355.55</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2300</v>
      </c>
      <c r="Z166">
        <f t="shared" si="56"/>
        <v>2077.14</v>
      </c>
      <c r="AA166">
        <f t="shared" si="56"/>
        <v>0</v>
      </c>
      <c r="AB166">
        <f t="shared" si="56"/>
        <v>249</v>
      </c>
      <c r="AC166" t="str">
        <f t="shared" si="56"/>
        <v>Central de Abastecimiento y Suministros de Salud</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56189.57</v>
      </c>
      <c r="BB166">
        <f t="shared" si="57"/>
        <v>0</v>
      </c>
      <c r="BC166">
        <f t="shared" si="57"/>
        <v>20</v>
      </c>
      <c r="BD166" t="str">
        <f t="shared" si="57"/>
        <v>Ministerio de Defensa</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1531200</v>
      </c>
      <c r="BV166">
        <f t="shared" si="58"/>
        <v>0</v>
      </c>
      <c r="BW166">
        <f t="shared" si="58"/>
        <v>0</v>
      </c>
      <c r="BX166">
        <f t="shared" si="58"/>
        <v>0</v>
      </c>
      <c r="BY166">
        <f t="shared" si="58"/>
        <v>0</v>
      </c>
      <c r="BZ166">
        <f t="shared" si="58"/>
        <v>0</v>
      </c>
      <c r="CA166">
        <f t="shared" si="58"/>
        <v>0</v>
      </c>
      <c r="CB166">
        <f t="shared" si="58"/>
        <v>0</v>
      </c>
      <c r="CC166">
        <f t="shared" si="58"/>
        <v>0</v>
      </c>
      <c r="CD166">
        <f t="shared" si="58"/>
        <v>66</v>
      </c>
      <c r="CE166" t="str">
        <f t="shared" si="58"/>
        <v>Ministerio de Planificación del Desarrollo</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13720000</v>
      </c>
      <c r="DA166">
        <f t="shared" si="59"/>
        <v>0</v>
      </c>
      <c r="DB166">
        <f t="shared" si="59"/>
        <v>0</v>
      </c>
      <c r="DC166">
        <f t="shared" si="59"/>
        <v>0</v>
      </c>
      <c r="DD166">
        <f t="shared" si="59"/>
        <v>0</v>
      </c>
      <c r="DE166">
        <f t="shared" si="59"/>
        <v>294</v>
      </c>
      <c r="DF166" t="str">
        <f t="shared" si="59"/>
        <v>Univ. Indígena Bol. Comun. Intercultl Prod. Tupak Katari</v>
      </c>
      <c r="DG166">
        <f t="shared" si="59"/>
        <v>327789</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0</v>
      </c>
      <c r="H167">
        <f t="shared" si="60"/>
        <v>0</v>
      </c>
      <c r="I167">
        <f t="shared" si="60"/>
        <v>0</v>
      </c>
      <c r="J167">
        <f t="shared" si="60"/>
        <v>0</v>
      </c>
      <c r="K167">
        <f t="shared" si="60"/>
        <v>0</v>
      </c>
      <c r="L167">
        <f t="shared" si="60"/>
        <v>0</v>
      </c>
      <c r="M167">
        <f t="shared" si="60"/>
        <v>0</v>
      </c>
      <c r="N167">
        <f t="shared" si="60"/>
        <v>0</v>
      </c>
      <c r="O167">
        <f t="shared" si="60"/>
        <v>603.94000000000005</v>
      </c>
      <c r="P167">
        <f t="shared" si="60"/>
        <v>0</v>
      </c>
      <c r="Q167">
        <f t="shared" si="60"/>
        <v>0</v>
      </c>
      <c r="R167">
        <f t="shared" si="60"/>
        <v>0</v>
      </c>
      <c r="S167">
        <f t="shared" si="60"/>
        <v>0</v>
      </c>
      <c r="T167">
        <f t="shared" si="60"/>
        <v>0</v>
      </c>
      <c r="U167">
        <f t="shared" si="60"/>
        <v>645.72</v>
      </c>
      <c r="V167">
        <f t="shared" si="60"/>
        <v>0</v>
      </c>
      <c r="W167">
        <f t="shared" si="60"/>
        <v>448.09</v>
      </c>
      <c r="X167">
        <f t="shared" si="60"/>
        <v>399.9</v>
      </c>
      <c r="Y167">
        <f t="shared" si="60"/>
        <v>11145.480000000001</v>
      </c>
      <c r="Z167">
        <f t="shared" si="60"/>
        <v>904382.75000000023</v>
      </c>
      <c r="AA167">
        <f t="shared" si="60"/>
        <v>0</v>
      </c>
      <c r="AB167">
        <f t="shared" si="60"/>
        <v>206</v>
      </c>
      <c r="AC167" t="str">
        <f t="shared" si="60"/>
        <v>Instituto Nacional de Estadística</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50.01</v>
      </c>
      <c r="AW167">
        <f t="shared" si="61"/>
        <v>0</v>
      </c>
      <c r="AX167">
        <f t="shared" si="61"/>
        <v>0</v>
      </c>
      <c r="AY167">
        <f t="shared" si="61"/>
        <v>0</v>
      </c>
      <c r="AZ167">
        <f t="shared" si="61"/>
        <v>200.04</v>
      </c>
      <c r="BA167">
        <f t="shared" si="61"/>
        <v>140132631.81999999</v>
      </c>
      <c r="BB167">
        <f t="shared" si="61"/>
        <v>0</v>
      </c>
      <c r="BC167">
        <f t="shared" si="61"/>
        <v>548</v>
      </c>
      <c r="BD167" t="str">
        <f t="shared" si="61"/>
        <v>Corporación de las Fuerzas Armadas p/ el Des. Nacional</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13105.98</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47</v>
      </c>
      <c r="CE167" t="str">
        <f t="shared" si="62"/>
        <v>Ministerio de Desarrollo Rural y Tierras</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9261000</v>
      </c>
      <c r="CY167">
        <f t="shared" si="63"/>
        <v>0</v>
      </c>
      <c r="CZ167">
        <f t="shared" si="63"/>
        <v>8784608.8092</v>
      </c>
      <c r="DA167">
        <f t="shared" si="63"/>
        <v>0</v>
      </c>
      <c r="DB167">
        <f t="shared" si="63"/>
        <v>0</v>
      </c>
      <c r="DC167">
        <f t="shared" si="63"/>
        <v>0</v>
      </c>
      <c r="DD167">
        <f t="shared" si="63"/>
        <v>0</v>
      </c>
      <c r="DE167">
        <f t="shared" si="63"/>
        <v>134</v>
      </c>
      <c r="DF167" t="str">
        <f t="shared" si="63"/>
        <v>Consejo Nacional de Vivienda Policial</v>
      </c>
      <c r="DG167">
        <f t="shared" si="63"/>
        <v>26935692.41</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0</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6348.06</v>
      </c>
      <c r="W168">
        <f t="shared" si="64"/>
        <v>0</v>
      </c>
      <c r="X168">
        <f t="shared" si="64"/>
        <v>69825.56</v>
      </c>
      <c r="Y168">
        <f t="shared" si="64"/>
        <v>0</v>
      </c>
      <c r="Z168">
        <f t="shared" si="64"/>
        <v>29344.21</v>
      </c>
      <c r="AA168">
        <f t="shared" si="64"/>
        <v>0</v>
      </c>
      <c r="AB168">
        <f t="shared" si="64"/>
        <v>514</v>
      </c>
      <c r="AC168" t="str">
        <f t="shared" si="64"/>
        <v>Empresa Nacional de Electricidad</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11099697.460000001</v>
      </c>
      <c r="BB168">
        <f t="shared" si="65"/>
        <v>0</v>
      </c>
      <c r="BC168">
        <f t="shared" si="65"/>
        <v>312</v>
      </c>
      <c r="BD168" t="str">
        <f t="shared" si="65"/>
        <v>Autoridad de Fiscalizac. y Control Soc de Bosques y Tierras</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35898.050000000003</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514</v>
      </c>
      <c r="CE168" t="str">
        <f t="shared" si="66"/>
        <v>Empresa Nacional de Electricidad</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1372000</v>
      </c>
      <c r="DA168">
        <f t="shared" si="67"/>
        <v>0</v>
      </c>
      <c r="DB168">
        <f t="shared" si="67"/>
        <v>0</v>
      </c>
      <c r="DC168">
        <f t="shared" si="67"/>
        <v>0</v>
      </c>
      <c r="DD168">
        <f t="shared" si="67"/>
        <v>0</v>
      </c>
      <c r="DE168">
        <f t="shared" si="67"/>
        <v>293</v>
      </c>
      <c r="DF168" t="str">
        <f t="shared" si="67"/>
        <v>Fundación Cultural del Banco Central de Bolivia</v>
      </c>
      <c r="DG168">
        <f t="shared" si="67"/>
        <v>31001.41</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100</v>
      </c>
      <c r="Z169">
        <f t="shared" si="68"/>
        <v>1447768.6599999997</v>
      </c>
      <c r="AA169">
        <f t="shared" si="68"/>
        <v>0</v>
      </c>
      <c r="AB169" t="str">
        <f t="shared" si="68"/>
        <v>N/I</v>
      </c>
      <c r="AC169" t="str">
        <f t="shared" si="68"/>
        <v>No Identificado</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0.16999999999999998</v>
      </c>
      <c r="AW169">
        <f t="shared" si="69"/>
        <v>6.0000000000000005E-2</v>
      </c>
      <c r="AX169">
        <f t="shared" si="69"/>
        <v>0</v>
      </c>
      <c r="AY169">
        <f t="shared" si="69"/>
        <v>0</v>
      </c>
      <c r="AZ169">
        <f t="shared" si="69"/>
        <v>0</v>
      </c>
      <c r="BA169">
        <f t="shared" si="69"/>
        <v>0</v>
      </c>
      <c r="BB169">
        <f t="shared" si="69"/>
        <v>0</v>
      </c>
      <c r="BC169">
        <f t="shared" si="69"/>
        <v>203</v>
      </c>
      <c r="BD169" t="str">
        <f t="shared" si="69"/>
        <v>Autoridad de Supervisión del Sistema Financiero</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35898.050000000003</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78</v>
      </c>
      <c r="CE169" t="str">
        <f t="shared" si="70"/>
        <v>Ministerio de Hidrocarburos y Energías</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862778.90720000002</v>
      </c>
      <c r="DA169">
        <f t="shared" si="71"/>
        <v>0</v>
      </c>
      <c r="DB169">
        <f t="shared" si="71"/>
        <v>0</v>
      </c>
      <c r="DC169">
        <f t="shared" si="71"/>
        <v>0</v>
      </c>
      <c r="DD169">
        <f t="shared" si="71"/>
        <v>0</v>
      </c>
      <c r="DE169">
        <f t="shared" si="71"/>
        <v>586</v>
      </c>
      <c r="DF169" t="str">
        <f t="shared" si="71"/>
        <v>Empresa Azucarera San Buenaventura</v>
      </c>
      <c r="DG169">
        <f t="shared" si="71"/>
        <v>18338193.390000001</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28520460.32</v>
      </c>
      <c r="Q170">
        <f t="shared" si="72"/>
        <v>0</v>
      </c>
      <c r="R170">
        <f t="shared" si="72"/>
        <v>0</v>
      </c>
      <c r="S170">
        <f t="shared" si="72"/>
        <v>0</v>
      </c>
      <c r="T170">
        <f t="shared" si="72"/>
        <v>0</v>
      </c>
      <c r="U170">
        <f t="shared" si="72"/>
        <v>0</v>
      </c>
      <c r="V170">
        <f t="shared" si="72"/>
        <v>6392954.7400000002</v>
      </c>
      <c r="W170">
        <f t="shared" si="72"/>
        <v>0</v>
      </c>
      <c r="X170">
        <f t="shared" si="72"/>
        <v>10685.5</v>
      </c>
      <c r="Y170">
        <f t="shared" si="72"/>
        <v>4198.1399999999994</v>
      </c>
      <c r="Z170">
        <f t="shared" si="72"/>
        <v>18940474.43</v>
      </c>
      <c r="AA170">
        <f t="shared" si="72"/>
        <v>0</v>
      </c>
      <c r="AB170">
        <f t="shared" si="72"/>
        <v>650</v>
      </c>
      <c r="AC170" t="str">
        <f t="shared" si="72"/>
        <v>Asamblea Legislativa Plurinacional</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2510.2800000000002</v>
      </c>
      <c r="AW170">
        <f t="shared" si="73"/>
        <v>0</v>
      </c>
      <c r="AX170">
        <f t="shared" si="73"/>
        <v>0</v>
      </c>
      <c r="AY170">
        <f t="shared" si="73"/>
        <v>0</v>
      </c>
      <c r="AZ170">
        <f t="shared" si="73"/>
        <v>0</v>
      </c>
      <c r="BA170">
        <f t="shared" si="73"/>
        <v>0</v>
      </c>
      <c r="BB170">
        <f t="shared" si="73"/>
        <v>0</v>
      </c>
      <c r="BC170">
        <f t="shared" si="73"/>
        <v>132</v>
      </c>
      <c r="BD170" t="str">
        <f t="shared" si="73"/>
        <v>Servicio de Desarrollo de las Empresas Púb. Productivas</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2453136</v>
      </c>
      <c r="BS170">
        <f t="shared" si="74"/>
        <v>0</v>
      </c>
      <c r="BT170">
        <f t="shared" si="74"/>
        <v>0</v>
      </c>
      <c r="BU170">
        <f t="shared" si="74"/>
        <v>0</v>
      </c>
      <c r="BV170">
        <f t="shared" si="74"/>
        <v>611783.99</v>
      </c>
      <c r="BW170">
        <f t="shared" si="74"/>
        <v>4000</v>
      </c>
      <c r="BX170">
        <f t="shared" si="74"/>
        <v>0</v>
      </c>
      <c r="BY170">
        <f t="shared" si="74"/>
        <v>0</v>
      </c>
      <c r="BZ170">
        <f t="shared" si="74"/>
        <v>16464</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18192.5</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350</v>
      </c>
      <c r="Z171">
        <f t="shared" si="76"/>
        <v>494219.56</v>
      </c>
      <c r="AA171">
        <f t="shared" si="76"/>
        <v>0</v>
      </c>
      <c r="AB171">
        <f t="shared" si="76"/>
        <v>865</v>
      </c>
      <c r="AC171" t="str">
        <f t="shared" si="76"/>
        <v>Fondo de Desarrollo del Sist.Fin. y Apoyo al Sec.Productivo</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999999.97</v>
      </c>
      <c r="AZ171">
        <f t="shared" si="77"/>
        <v>0</v>
      </c>
      <c r="BA171">
        <f t="shared" si="77"/>
        <v>0</v>
      </c>
      <c r="BB171">
        <f t="shared" si="77"/>
        <v>0</v>
      </c>
      <c r="BC171">
        <f t="shared" si="77"/>
        <v>15</v>
      </c>
      <c r="BD171" t="str">
        <f t="shared" si="77"/>
        <v>Ministerio de Gobierno</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1531200</v>
      </c>
      <c r="BW171">
        <f t="shared" si="78"/>
        <v>0</v>
      </c>
      <c r="BX171">
        <f t="shared" si="78"/>
        <v>0</v>
      </c>
      <c r="BY171">
        <f t="shared" si="78"/>
        <v>0</v>
      </c>
      <c r="BZ171">
        <f t="shared" si="78"/>
        <v>1871317.3900000001</v>
      </c>
      <c r="CA171">
        <f t="shared" si="78"/>
        <v>0</v>
      </c>
      <c r="CB171">
        <f t="shared" si="78"/>
        <v>13202434.220000004</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1010066.72</v>
      </c>
      <c r="DH171">
        <f t="shared" si="79"/>
        <v>0</v>
      </c>
    </row>
    <row r="172" spans="1:112">
      <c r="A172">
        <f t="shared" ref="A172:AF172" si="80">A23</f>
        <v>513</v>
      </c>
      <c r="B172" t="str">
        <f t="shared" si="80"/>
        <v>Yacimientos Petrolíferos Fiscales Bolivianos</v>
      </c>
      <c r="C172">
        <f t="shared" si="80"/>
        <v>0</v>
      </c>
      <c r="D172">
        <f t="shared" si="80"/>
        <v>0</v>
      </c>
      <c r="E172">
        <f t="shared" si="80"/>
        <v>0</v>
      </c>
      <c r="F172">
        <f t="shared" si="80"/>
        <v>0</v>
      </c>
      <c r="G172">
        <f t="shared" si="80"/>
        <v>0</v>
      </c>
      <c r="H172">
        <f t="shared" si="80"/>
        <v>430128</v>
      </c>
      <c r="I172">
        <f t="shared" si="80"/>
        <v>0</v>
      </c>
      <c r="J172">
        <f t="shared" si="80"/>
        <v>42790679.390000001</v>
      </c>
      <c r="K172">
        <f t="shared" si="80"/>
        <v>0</v>
      </c>
      <c r="L172">
        <f t="shared" si="80"/>
        <v>0</v>
      </c>
      <c r="M172">
        <f t="shared" si="80"/>
        <v>250</v>
      </c>
      <c r="N172">
        <f t="shared" si="80"/>
        <v>39115.15</v>
      </c>
      <c r="O172">
        <f t="shared" si="80"/>
        <v>50</v>
      </c>
      <c r="P172">
        <f t="shared" si="80"/>
        <v>12796.67</v>
      </c>
      <c r="Q172">
        <f t="shared" si="80"/>
        <v>50</v>
      </c>
      <c r="R172">
        <f t="shared" si="80"/>
        <v>41.3</v>
      </c>
      <c r="S172">
        <f t="shared" si="80"/>
        <v>31683.239999999998</v>
      </c>
      <c r="T172">
        <f t="shared" si="80"/>
        <v>0</v>
      </c>
      <c r="U172">
        <f t="shared" si="80"/>
        <v>0</v>
      </c>
      <c r="V172">
        <f t="shared" si="80"/>
        <v>0</v>
      </c>
      <c r="W172">
        <f t="shared" si="80"/>
        <v>100</v>
      </c>
      <c r="X172">
        <f t="shared" si="80"/>
        <v>4742</v>
      </c>
      <c r="Y172">
        <f t="shared" si="80"/>
        <v>399274059.22999996</v>
      </c>
      <c r="Z172">
        <f t="shared" si="80"/>
        <v>1404</v>
      </c>
      <c r="AA172">
        <f t="shared" si="80"/>
        <v>0</v>
      </c>
      <c r="AB172">
        <f t="shared" si="80"/>
        <v>46</v>
      </c>
      <c r="AC172" t="str">
        <f t="shared" si="80"/>
        <v>Ministerio de Salud y Deportes</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50.01</v>
      </c>
      <c r="BA172">
        <f t="shared" si="81"/>
        <v>23801738.43</v>
      </c>
      <c r="BB172">
        <f t="shared" si="81"/>
        <v>0</v>
      </c>
      <c r="BC172">
        <f t="shared" si="81"/>
        <v>225</v>
      </c>
      <c r="BD172" t="str">
        <f t="shared" si="81"/>
        <v>Serv. Nal. para la Sostenibilidad en Saneamiento Básico</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209023.96</v>
      </c>
      <c r="BT172">
        <f t="shared" si="82"/>
        <v>0</v>
      </c>
      <c r="BU172">
        <f t="shared" si="82"/>
        <v>0</v>
      </c>
      <c r="BV172">
        <f t="shared" si="82"/>
        <v>0</v>
      </c>
      <c r="BW172">
        <f t="shared" si="82"/>
        <v>101749.15</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225</v>
      </c>
      <c r="DF172" t="str">
        <f t="shared" si="83"/>
        <v>Serv. Nal. para la Sostenibilidad en Saneamiento Básico</v>
      </c>
      <c r="DG172">
        <f t="shared" si="83"/>
        <v>9522558.9000000004</v>
      </c>
      <c r="DH172">
        <f t="shared" si="83"/>
        <v>0</v>
      </c>
    </row>
    <row r="173" spans="1:112">
      <c r="A173">
        <f t="shared" ref="A173:AF173" si="84">A24</f>
        <v>578</v>
      </c>
      <c r="B173" t="str">
        <f t="shared" si="84"/>
        <v>Boliviana de Aviación</v>
      </c>
      <c r="C173">
        <f t="shared" si="84"/>
        <v>0</v>
      </c>
      <c r="D173">
        <f t="shared" si="84"/>
        <v>0</v>
      </c>
      <c r="E173">
        <f t="shared" si="84"/>
        <v>0</v>
      </c>
      <c r="F173">
        <f t="shared" si="84"/>
        <v>0</v>
      </c>
      <c r="G173">
        <f t="shared" si="84"/>
        <v>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461875</v>
      </c>
      <c r="Z173">
        <f t="shared" si="84"/>
        <v>4532473.37</v>
      </c>
      <c r="AA173">
        <f t="shared" si="84"/>
        <v>0</v>
      </c>
      <c r="AB173">
        <f t="shared" si="84"/>
        <v>378</v>
      </c>
      <c r="AC173" t="str">
        <f t="shared" si="84"/>
        <v>Servicio Nacional Textil</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165188.79999999999</v>
      </c>
      <c r="AZ173">
        <f t="shared" si="85"/>
        <v>0</v>
      </c>
      <c r="BA173">
        <f t="shared" si="85"/>
        <v>0</v>
      </c>
      <c r="BB173">
        <f t="shared" si="85"/>
        <v>0</v>
      </c>
      <c r="BC173">
        <f t="shared" si="85"/>
        <v>206</v>
      </c>
      <c r="BD173" t="str">
        <f t="shared" si="85"/>
        <v>Instituto Nacional de Estadística</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54880000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227</v>
      </c>
      <c r="DF173" t="str">
        <f t="shared" si="87"/>
        <v>Zona Franca Comercial e Industrial de Cobija</v>
      </c>
      <c r="DG173">
        <f t="shared" si="87"/>
        <v>748706.64</v>
      </c>
      <c r="DH173">
        <f t="shared" si="87"/>
        <v>0</v>
      </c>
    </row>
    <row r="174" spans="1:112">
      <c r="A174">
        <f t="shared" ref="A174:AF174" si="88">A25</f>
        <v>587</v>
      </c>
      <c r="B174" t="str">
        <f t="shared" si="88"/>
        <v>Empresa Estratégica Boliviana de Construcción y Conservación de Infraestructura Civil</v>
      </c>
      <c r="C174">
        <f t="shared" si="88"/>
        <v>0</v>
      </c>
      <c r="D174">
        <f t="shared" si="88"/>
        <v>0</v>
      </c>
      <c r="E174">
        <f t="shared" si="88"/>
        <v>0</v>
      </c>
      <c r="F174">
        <f t="shared" si="88"/>
        <v>0</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35410281.000000007</v>
      </c>
      <c r="W174">
        <f t="shared" si="88"/>
        <v>0</v>
      </c>
      <c r="X174">
        <f t="shared" si="88"/>
        <v>19049523.739999998</v>
      </c>
      <c r="Y174">
        <f t="shared" si="88"/>
        <v>0</v>
      </c>
      <c r="Z174">
        <f t="shared" si="88"/>
        <v>40554871.199999996</v>
      </c>
      <c r="AA174">
        <f t="shared" si="88"/>
        <v>0</v>
      </c>
      <c r="AB174">
        <f t="shared" si="88"/>
        <v>212</v>
      </c>
      <c r="AC174" t="str">
        <f t="shared" si="88"/>
        <v>Instituto Nacional de Reforma Agraria</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50.01</v>
      </c>
      <c r="BA174">
        <f t="shared" si="89"/>
        <v>50.010000000000005</v>
      </c>
      <c r="BB174">
        <f t="shared" si="89"/>
        <v>0</v>
      </c>
      <c r="BC174">
        <f t="shared" si="89"/>
        <v>660</v>
      </c>
      <c r="BD174" t="str">
        <f t="shared" si="89"/>
        <v>Órgano Judicial</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64442.66</v>
      </c>
      <c r="BW174">
        <f t="shared" si="90"/>
        <v>0</v>
      </c>
      <c r="BX174">
        <f t="shared" si="90"/>
        <v>0</v>
      </c>
      <c r="BY174">
        <f t="shared" si="90"/>
        <v>0</v>
      </c>
      <c r="BZ174">
        <f t="shared" si="90"/>
        <v>0</v>
      </c>
      <c r="CA174">
        <f t="shared" si="90"/>
        <v>40.67</v>
      </c>
      <c r="CB174">
        <f t="shared" si="90"/>
        <v>2714.1</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576</v>
      </c>
      <c r="DF174" t="str">
        <f t="shared" si="91"/>
        <v>Empresa Pública Nacional Estratégica Cartones de Bolivia</v>
      </c>
      <c r="DG174">
        <f t="shared" si="91"/>
        <v>6422311.1399999997</v>
      </c>
      <c r="DH174">
        <f t="shared" si="91"/>
        <v>0</v>
      </c>
    </row>
    <row r="175" spans="1:112">
      <c r="A175">
        <f t="shared" ref="A175:AF175" si="92">A26</f>
        <v>650</v>
      </c>
      <c r="B175" t="str">
        <f t="shared" si="92"/>
        <v>Asamblea Legislativa Plurinacional</v>
      </c>
      <c r="C175">
        <f t="shared" si="92"/>
        <v>0</v>
      </c>
      <c r="D175">
        <f t="shared" si="92"/>
        <v>0</v>
      </c>
      <c r="E175">
        <f t="shared" si="92"/>
        <v>0</v>
      </c>
      <c r="F175">
        <f t="shared" si="92"/>
        <v>120</v>
      </c>
      <c r="G175">
        <f t="shared" si="92"/>
        <v>0</v>
      </c>
      <c r="H175">
        <f t="shared" si="92"/>
        <v>0</v>
      </c>
      <c r="I175">
        <f t="shared" si="92"/>
        <v>0</v>
      </c>
      <c r="J175">
        <f t="shared" si="92"/>
        <v>0</v>
      </c>
      <c r="K175">
        <f t="shared" si="92"/>
        <v>0</v>
      </c>
      <c r="L175">
        <f t="shared" si="92"/>
        <v>0</v>
      </c>
      <c r="M175">
        <f t="shared" si="92"/>
        <v>0</v>
      </c>
      <c r="N175">
        <f t="shared" si="92"/>
        <v>20987.980000000003</v>
      </c>
      <c r="O175">
        <f t="shared" si="92"/>
        <v>0</v>
      </c>
      <c r="P175">
        <f t="shared" si="92"/>
        <v>1550.5</v>
      </c>
      <c r="Q175">
        <f t="shared" si="92"/>
        <v>0</v>
      </c>
      <c r="R175">
        <f t="shared" si="92"/>
        <v>0</v>
      </c>
      <c r="S175">
        <f t="shared" si="92"/>
        <v>0</v>
      </c>
      <c r="T175">
        <f t="shared" si="92"/>
        <v>240</v>
      </c>
      <c r="U175">
        <f t="shared" si="92"/>
        <v>0</v>
      </c>
      <c r="V175">
        <f t="shared" si="92"/>
        <v>243.2</v>
      </c>
      <c r="W175">
        <f t="shared" si="92"/>
        <v>0</v>
      </c>
      <c r="X175">
        <f t="shared" si="92"/>
        <v>53294.630000000005</v>
      </c>
      <c r="Y175">
        <f t="shared" si="92"/>
        <v>0</v>
      </c>
      <c r="Z175">
        <f t="shared" si="92"/>
        <v>23035.119999999999</v>
      </c>
      <c r="AA175">
        <f t="shared" si="92"/>
        <v>0</v>
      </c>
      <c r="AB175">
        <f t="shared" si="92"/>
        <v>16</v>
      </c>
      <c r="AC175" t="str">
        <f t="shared" si="92"/>
        <v>Ministerio de Educación</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1199.8800000000001</v>
      </c>
      <c r="BA175">
        <f t="shared" si="93"/>
        <v>0</v>
      </c>
      <c r="BB175">
        <f t="shared" si="93"/>
        <v>0</v>
      </c>
      <c r="BC175">
        <f t="shared" si="93"/>
        <v>590</v>
      </c>
      <c r="BD175" t="str">
        <f t="shared" si="93"/>
        <v>Empresa Pública "QUIPUS"</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257.98</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660</v>
      </c>
      <c r="DF175" t="str">
        <f t="shared" si="95"/>
        <v>Órgano Judicial</v>
      </c>
      <c r="DG175">
        <f t="shared" si="95"/>
        <v>12000</v>
      </c>
      <c r="DH175">
        <f t="shared" si="95"/>
        <v>0</v>
      </c>
    </row>
    <row r="176" spans="1:112">
      <c r="A176">
        <f t="shared" ref="A176:AF176" si="96">A27</f>
        <v>660</v>
      </c>
      <c r="B176" t="str">
        <f t="shared" si="96"/>
        <v>Órgano Judicial</v>
      </c>
      <c r="C176">
        <f t="shared" si="96"/>
        <v>0</v>
      </c>
      <c r="D176">
        <f t="shared" si="96"/>
        <v>0</v>
      </c>
      <c r="E176">
        <f t="shared" si="96"/>
        <v>0</v>
      </c>
      <c r="F176">
        <f t="shared" si="96"/>
        <v>0</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18949.830000000002</v>
      </c>
      <c r="W176">
        <f t="shared" si="96"/>
        <v>0</v>
      </c>
      <c r="X176">
        <f t="shared" si="96"/>
        <v>71583.799999999988</v>
      </c>
      <c r="Y176">
        <f t="shared" si="96"/>
        <v>0</v>
      </c>
      <c r="Z176">
        <f t="shared" si="96"/>
        <v>2018489.2100000002</v>
      </c>
      <c r="AA176">
        <f t="shared" si="96"/>
        <v>0</v>
      </c>
      <c r="AB176">
        <f t="shared" si="96"/>
        <v>47</v>
      </c>
      <c r="AC176" t="str">
        <f t="shared" si="96"/>
        <v>Ministerio de Desarrollo Rural y Tierras</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50.01</v>
      </c>
      <c r="BA176">
        <f t="shared" si="97"/>
        <v>3521148.82</v>
      </c>
      <c r="BB176">
        <f t="shared" si="97"/>
        <v>0</v>
      </c>
      <c r="BC176">
        <f t="shared" si="97"/>
        <v>514</v>
      </c>
      <c r="BD176" t="str">
        <f t="shared" si="97"/>
        <v>Empresa Nacional de Electricidad</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1372000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41</v>
      </c>
      <c r="DF176" t="str">
        <f t="shared" si="99"/>
        <v>Ministerio de Desarrollo Productivo y Economía Plural</v>
      </c>
      <c r="DG176">
        <f t="shared" si="99"/>
        <v>3649246.03</v>
      </c>
      <c r="DH176">
        <f t="shared" si="99"/>
        <v>0</v>
      </c>
    </row>
    <row r="177" spans="1:112">
      <c r="A177">
        <f t="shared" ref="A177:AF177" si="100">A28</f>
        <v>670</v>
      </c>
      <c r="B177" t="str">
        <f t="shared" si="100"/>
        <v>Órgano Electoral Plurinacional</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2026.94</v>
      </c>
      <c r="Y177">
        <f t="shared" si="100"/>
        <v>0</v>
      </c>
      <c r="Z177">
        <f t="shared" si="100"/>
        <v>763926.97999999986</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25</v>
      </c>
      <c r="BD177" t="str">
        <f t="shared" si="101"/>
        <v>Ministerio de la Presidencia</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3820985</v>
      </c>
      <c r="BY177">
        <f t="shared" si="102"/>
        <v>0</v>
      </c>
      <c r="BZ177">
        <f t="shared" si="102"/>
        <v>0</v>
      </c>
      <c r="CA177">
        <f t="shared" si="102"/>
        <v>3773237</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t="str">
        <f t="shared" si="103"/>
        <v>99 - 02</v>
      </c>
      <c r="DF177" t="str">
        <f t="shared" si="103"/>
        <v>Dirección General de Programación y Operaciones del Tesoro</v>
      </c>
      <c r="DG177">
        <f t="shared" si="103"/>
        <v>539647932.25999999</v>
      </c>
      <c r="DH177">
        <f t="shared" si="103"/>
        <v>0</v>
      </c>
    </row>
    <row r="178" spans="1:112">
      <c r="A178">
        <f t="shared" ref="A178:AF178" si="104">A29</f>
        <v>902</v>
      </c>
      <c r="B178" t="str">
        <f t="shared" si="104"/>
        <v>Gobierno Autónomo Departamental de La Paz</v>
      </c>
      <c r="C178">
        <f t="shared" si="104"/>
        <v>0</v>
      </c>
      <c r="D178">
        <f t="shared" si="104"/>
        <v>0</v>
      </c>
      <c r="E178">
        <f t="shared" si="104"/>
        <v>0</v>
      </c>
      <c r="F178">
        <f t="shared" si="104"/>
        <v>0</v>
      </c>
      <c r="G178">
        <f t="shared" si="104"/>
        <v>0</v>
      </c>
      <c r="H178">
        <f t="shared" si="104"/>
        <v>3205.35</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2631.44</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190</v>
      </c>
      <c r="BD178" t="str">
        <f t="shared" si="105"/>
        <v>Autoridad Jurisdiccional Administrativa Minera</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1542.4099999999999</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312</v>
      </c>
      <c r="DF178" t="str">
        <f t="shared" si="107"/>
        <v>Autoridad de Fiscalizac. y Control Soc de Bosques y Tierras</v>
      </c>
      <c r="DG178">
        <f t="shared" si="107"/>
        <v>26503201.079999998</v>
      </c>
      <c r="DH178">
        <f t="shared" si="107"/>
        <v>0</v>
      </c>
    </row>
    <row r="179" spans="1:112">
      <c r="A179" t="str">
        <f t="shared" ref="A179:AF179" si="108">A30</f>
        <v>99 - 02</v>
      </c>
      <c r="B179" t="str">
        <f t="shared" si="108"/>
        <v>Dirección General de Programación y Operaciones del Tesoro</v>
      </c>
      <c r="C179">
        <f t="shared" si="108"/>
        <v>350000695.95999998</v>
      </c>
      <c r="D179">
        <f t="shared" si="108"/>
        <v>351143047.78999996</v>
      </c>
      <c r="E179">
        <f t="shared" si="108"/>
        <v>50</v>
      </c>
      <c r="F179">
        <f t="shared" si="108"/>
        <v>637179.92999999993</v>
      </c>
      <c r="G179">
        <f t="shared" si="108"/>
        <v>50</v>
      </c>
      <c r="H179">
        <f t="shared" si="108"/>
        <v>2722229.1500000004</v>
      </c>
      <c r="I179">
        <f t="shared" si="108"/>
        <v>200000000</v>
      </c>
      <c r="J179">
        <f t="shared" si="108"/>
        <v>201533231.93000004</v>
      </c>
      <c r="K179">
        <f t="shared" si="108"/>
        <v>250000000</v>
      </c>
      <c r="L179">
        <f t="shared" si="108"/>
        <v>251651033.48000008</v>
      </c>
      <c r="M179">
        <f t="shared" si="108"/>
        <v>0</v>
      </c>
      <c r="N179">
        <f t="shared" si="108"/>
        <v>321037369.69</v>
      </c>
      <c r="O179">
        <f t="shared" si="108"/>
        <v>320000000</v>
      </c>
      <c r="P179">
        <f t="shared" si="108"/>
        <v>673640.66999999993</v>
      </c>
      <c r="Q179">
        <f t="shared" si="108"/>
        <v>0</v>
      </c>
      <c r="R179">
        <f t="shared" si="108"/>
        <v>341744454.23999995</v>
      </c>
      <c r="S179">
        <f t="shared" si="108"/>
        <v>340000000</v>
      </c>
      <c r="T179">
        <f t="shared" si="108"/>
        <v>2471206.39</v>
      </c>
      <c r="U179">
        <f t="shared" si="108"/>
        <v>0</v>
      </c>
      <c r="V179">
        <f t="shared" si="108"/>
        <v>3512514.31</v>
      </c>
      <c r="W179">
        <f t="shared" si="108"/>
        <v>0</v>
      </c>
      <c r="X179">
        <f t="shared" si="108"/>
        <v>34791.82</v>
      </c>
      <c r="Y179">
        <f t="shared" si="108"/>
        <v>0</v>
      </c>
      <c r="Z179">
        <f t="shared" si="108"/>
        <v>175859869.41999999</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865</v>
      </c>
      <c r="BD179" t="str">
        <f t="shared" si="109"/>
        <v>Fondo de Desarrollo del Sist.Fin. y Apoyo al Sec.Productivo</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4444520.05</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548</v>
      </c>
      <c r="DF179" t="str">
        <f t="shared" si="111"/>
        <v>Corporación de las Fuerzas Armadas p/ el Des. Nacional</v>
      </c>
      <c r="DG179">
        <f t="shared" si="111"/>
        <v>281906.5</v>
      </c>
      <c r="DH179">
        <f t="shared" si="111"/>
        <v>0</v>
      </c>
    </row>
    <row r="180" spans="1:112">
      <c r="A180" t="str">
        <f t="shared" ref="A180:AF180" si="112">A31</f>
        <v>99 - 04</v>
      </c>
      <c r="B180" t="str">
        <f t="shared" si="112"/>
        <v>Dirección General de Administración y Finanzas Territoriales</v>
      </c>
      <c r="C180">
        <f t="shared" si="112"/>
        <v>0</v>
      </c>
      <c r="D180">
        <f t="shared" si="112"/>
        <v>0</v>
      </c>
      <c r="E180">
        <f t="shared" si="112"/>
        <v>0</v>
      </c>
      <c r="F180">
        <f t="shared" si="112"/>
        <v>0</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750</v>
      </c>
      <c r="S180">
        <f t="shared" si="112"/>
        <v>0</v>
      </c>
      <c r="T180">
        <f t="shared" si="112"/>
        <v>0</v>
      </c>
      <c r="U180">
        <f t="shared" si="112"/>
        <v>0</v>
      </c>
      <c r="V180">
        <f t="shared" si="112"/>
        <v>0</v>
      </c>
      <c r="W180">
        <f t="shared" si="112"/>
        <v>0</v>
      </c>
      <c r="X180">
        <f t="shared" si="112"/>
        <v>0</v>
      </c>
      <c r="Y180">
        <f t="shared" si="112"/>
        <v>3011066.22</v>
      </c>
      <c r="Z180">
        <f t="shared" si="112"/>
        <v>24142903.510000002</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47</v>
      </c>
      <c r="BD180" t="str">
        <f t="shared" si="113"/>
        <v>Ministerio de Desarrollo Rural y Tierras</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9261000</v>
      </c>
      <c r="CA180">
        <f t="shared" si="114"/>
        <v>275353.68</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599</v>
      </c>
      <c r="DF180" t="str">
        <f t="shared" si="115"/>
        <v>Empresa Boliviana de Alimentos y Derivados</v>
      </c>
      <c r="DG180">
        <f t="shared" si="115"/>
        <v>34617234.420000002</v>
      </c>
      <c r="DH180">
        <f t="shared" si="115"/>
        <v>0</v>
      </c>
    </row>
    <row r="181" spans="1:112">
      <c r="A181" t="str">
        <f t="shared" ref="A181:AF181" si="116">A32</f>
        <v>N/I</v>
      </c>
      <c r="B181" t="str">
        <f t="shared" si="116"/>
        <v>No Identificado</v>
      </c>
      <c r="C181">
        <f t="shared" si="116"/>
        <v>0</v>
      </c>
      <c r="D181">
        <f t="shared" si="116"/>
        <v>102110.76000000001</v>
      </c>
      <c r="E181">
        <f t="shared" si="116"/>
        <v>0</v>
      </c>
      <c r="F181">
        <f t="shared" si="116"/>
        <v>340702.6</v>
      </c>
      <c r="G181">
        <f t="shared" si="116"/>
        <v>0</v>
      </c>
      <c r="H181">
        <f t="shared" si="116"/>
        <v>27927</v>
      </c>
      <c r="I181">
        <f t="shared" si="116"/>
        <v>0</v>
      </c>
      <c r="J181">
        <f t="shared" si="116"/>
        <v>0</v>
      </c>
      <c r="K181">
        <f t="shared" si="116"/>
        <v>0</v>
      </c>
      <c r="L181">
        <f t="shared" si="116"/>
        <v>0</v>
      </c>
      <c r="M181">
        <f t="shared" si="116"/>
        <v>0</v>
      </c>
      <c r="N181">
        <f t="shared" si="116"/>
        <v>551.99</v>
      </c>
      <c r="O181">
        <f t="shared" si="116"/>
        <v>0</v>
      </c>
      <c r="P181">
        <f t="shared" si="116"/>
        <v>34056.69</v>
      </c>
      <c r="Q181">
        <f t="shared" si="116"/>
        <v>0</v>
      </c>
      <c r="R181">
        <f t="shared" si="116"/>
        <v>173678.52000000002</v>
      </c>
      <c r="S181">
        <f t="shared" si="116"/>
        <v>0</v>
      </c>
      <c r="T181">
        <f t="shared" si="116"/>
        <v>181328.04</v>
      </c>
      <c r="U181">
        <f t="shared" si="116"/>
        <v>0</v>
      </c>
      <c r="V181">
        <f t="shared" si="116"/>
        <v>366781.17</v>
      </c>
      <c r="W181">
        <f t="shared" si="116"/>
        <v>0</v>
      </c>
      <c r="X181">
        <f t="shared" si="116"/>
        <v>106693.8</v>
      </c>
      <c r="Y181">
        <f t="shared" si="116"/>
        <v>0</v>
      </c>
      <c r="Z181">
        <f t="shared" si="116"/>
        <v>193083.35</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169</v>
      </c>
      <c r="BD181" t="str">
        <f t="shared" si="117"/>
        <v>Autoridad General de Impugnación Tributaria</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8630.4699999999993</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132</v>
      </c>
      <c r="DF181" t="str">
        <f t="shared" si="119"/>
        <v>Servicio de Desarrollo de las Empresas Púb. Productivas</v>
      </c>
      <c r="DG181">
        <f t="shared" si="119"/>
        <v>41970082</v>
      </c>
      <c r="DH181">
        <f t="shared" si="119"/>
        <v>0</v>
      </c>
    </row>
    <row r="182" spans="1:112">
      <c r="A182">
        <f t="shared" ref="A182:AF182" si="120">A33</f>
        <v>597</v>
      </c>
      <c r="B182" t="str">
        <f t="shared" si="120"/>
        <v>Empresa Pública Nacional Estratégica de Yacimientos de Litio Bolivianos</v>
      </c>
      <c r="C182">
        <f t="shared" si="120"/>
        <v>0</v>
      </c>
      <c r="D182">
        <f t="shared" si="120"/>
        <v>0</v>
      </c>
      <c r="E182">
        <f t="shared" si="120"/>
        <v>0</v>
      </c>
      <c r="F182">
        <f t="shared" si="120"/>
        <v>0</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586880.66</v>
      </c>
      <c r="U182">
        <f t="shared" si="120"/>
        <v>0</v>
      </c>
      <c r="V182">
        <f t="shared" si="120"/>
        <v>0</v>
      </c>
      <c r="W182">
        <f t="shared" si="120"/>
        <v>0</v>
      </c>
      <c r="X182">
        <f t="shared" si="120"/>
        <v>7503438.8200000003</v>
      </c>
      <c r="Y182">
        <f t="shared" si="120"/>
        <v>8465.61</v>
      </c>
      <c r="Z182">
        <f t="shared" si="120"/>
        <v>1773244.3100000005</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78</v>
      </c>
      <c r="BD182" t="str">
        <f t="shared" si="121"/>
        <v>Ministerio de Hidrocarburos y Energías</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128.69999999999999</v>
      </c>
      <c r="CA182">
        <f t="shared" si="122"/>
        <v>0</v>
      </c>
      <c r="CB182">
        <f t="shared" si="122"/>
        <v>862778.91</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47</v>
      </c>
      <c r="DF182" t="str">
        <f t="shared" si="123"/>
        <v>Ministerio de Desarrollo Rural y Tierras</v>
      </c>
      <c r="DG182">
        <f t="shared" si="123"/>
        <v>1382327.3699999999</v>
      </c>
      <c r="DH182">
        <f t="shared" si="123"/>
        <v>0</v>
      </c>
    </row>
    <row r="183" spans="1:112">
      <c r="A183">
        <f t="shared" ref="A183:AF183" si="124">A34</f>
        <v>595</v>
      </c>
      <c r="B183" t="str">
        <f t="shared" si="124"/>
        <v>Gestora Pública de la Seguridad Social de Largo Plazo</v>
      </c>
      <c r="C183">
        <f t="shared" si="124"/>
        <v>0</v>
      </c>
      <c r="D183">
        <f t="shared" si="124"/>
        <v>0</v>
      </c>
      <c r="E183">
        <f t="shared" si="124"/>
        <v>0</v>
      </c>
      <c r="F183">
        <f t="shared" si="124"/>
        <v>0</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43146.580000000009</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378</v>
      </c>
      <c r="BD183" t="str">
        <f t="shared" si="125"/>
        <v>Servicio Nacional Textil</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165188.79999999999</v>
      </c>
      <c r="CA183">
        <f t="shared" si="126"/>
        <v>0</v>
      </c>
      <c r="CB183">
        <f t="shared" si="126"/>
        <v>165326</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681</v>
      </c>
      <c r="DF183" t="str">
        <f t="shared" si="127"/>
        <v>Ministerio Público</v>
      </c>
      <c r="DG183">
        <f t="shared" si="127"/>
        <v>2300476.62</v>
      </c>
      <c r="DH183">
        <f t="shared" si="127"/>
        <v>0</v>
      </c>
    </row>
    <row r="184" spans="1:112">
      <c r="A184">
        <f t="shared" ref="A184:AF184" si="128">A35</f>
        <v>78</v>
      </c>
      <c r="B184" t="str">
        <f t="shared" si="128"/>
        <v>Ministerio de Hidrocarburos y Energías</v>
      </c>
      <c r="C184">
        <f t="shared" si="128"/>
        <v>0</v>
      </c>
      <c r="D184">
        <f t="shared" si="128"/>
        <v>0</v>
      </c>
      <c r="E184">
        <f t="shared" si="128"/>
        <v>0</v>
      </c>
      <c r="F184">
        <f t="shared" si="128"/>
        <v>0</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67729.789999999994</v>
      </c>
      <c r="Y184">
        <f t="shared" si="128"/>
        <v>23301.21</v>
      </c>
      <c r="Z184">
        <f t="shared" si="128"/>
        <v>52876.68</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81</v>
      </c>
      <c r="BD184" t="str">
        <f t="shared" si="129"/>
        <v>Ministerio de Obras Públicas, Servicios y Vivienda</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1960971.2200000002</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66</v>
      </c>
      <c r="DF184" t="str">
        <f t="shared" si="131"/>
        <v>Ministerio de Planificación del Desarrollo</v>
      </c>
      <c r="DG184">
        <f t="shared" si="131"/>
        <v>19151.86</v>
      </c>
      <c r="DH184">
        <f t="shared" si="131"/>
        <v>0</v>
      </c>
    </row>
    <row r="185" spans="1:112">
      <c r="A185">
        <f t="shared" ref="A185:AF185" si="132">A36</f>
        <v>283</v>
      </c>
      <c r="B185" t="str">
        <f t="shared" si="132"/>
        <v>Aduana Nacional</v>
      </c>
      <c r="C185">
        <f t="shared" si="132"/>
        <v>0</v>
      </c>
      <c r="D185">
        <f t="shared" si="132"/>
        <v>0</v>
      </c>
      <c r="E185">
        <f t="shared" si="132"/>
        <v>0</v>
      </c>
      <c r="F185">
        <f t="shared" si="132"/>
        <v>0</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57780.09</v>
      </c>
      <c r="W185">
        <f t="shared" si="132"/>
        <v>0</v>
      </c>
      <c r="X185">
        <f t="shared" si="132"/>
        <v>47569.8</v>
      </c>
      <c r="Y185">
        <f t="shared" si="132"/>
        <v>0</v>
      </c>
      <c r="Z185">
        <f t="shared" si="132"/>
        <v>3339017.0499999993</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16</v>
      </c>
      <c r="BD185" t="str">
        <f t="shared" si="133"/>
        <v>Ministerio de Educación</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26562548.690000001</v>
      </c>
      <c r="CB185">
        <f t="shared" si="134"/>
        <v>874382.2</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249</v>
      </c>
      <c r="DF185" t="str">
        <f t="shared" si="135"/>
        <v>Central de Abastecimiento y Suministros de Salud</v>
      </c>
      <c r="DG185">
        <f t="shared" si="135"/>
        <v>4406824.3</v>
      </c>
      <c r="DH185">
        <f t="shared" si="135"/>
        <v>0</v>
      </c>
    </row>
    <row r="186" spans="1:112">
      <c r="A186">
        <f t="shared" ref="A186:AF186" si="136">A37</f>
        <v>203</v>
      </c>
      <c r="B186" t="str">
        <f t="shared" si="136"/>
        <v>Autoridad de Supervisión del Sistema Financiero</v>
      </c>
      <c r="C186">
        <f t="shared" si="136"/>
        <v>0</v>
      </c>
      <c r="D186">
        <f t="shared" si="136"/>
        <v>0</v>
      </c>
      <c r="E186">
        <f t="shared" si="136"/>
        <v>0</v>
      </c>
      <c r="F186">
        <f t="shared" si="136"/>
        <v>0</v>
      </c>
      <c r="G186">
        <f t="shared" si="136"/>
        <v>0</v>
      </c>
      <c r="H186">
        <f t="shared" si="136"/>
        <v>0.03</v>
      </c>
      <c r="I186">
        <f t="shared" si="136"/>
        <v>0</v>
      </c>
      <c r="J186">
        <f t="shared" si="136"/>
        <v>0</v>
      </c>
      <c r="K186">
        <f t="shared" si="136"/>
        <v>0</v>
      </c>
      <c r="L186">
        <f t="shared" si="136"/>
        <v>0</v>
      </c>
      <c r="M186">
        <f t="shared" si="136"/>
        <v>0</v>
      </c>
      <c r="N186">
        <f t="shared" si="136"/>
        <v>0</v>
      </c>
      <c r="O186">
        <f t="shared" si="136"/>
        <v>0</v>
      </c>
      <c r="P186">
        <f t="shared" si="136"/>
        <v>45</v>
      </c>
      <c r="Q186">
        <f t="shared" si="136"/>
        <v>0</v>
      </c>
      <c r="R186">
        <f t="shared" si="136"/>
        <v>891</v>
      </c>
      <c r="S186">
        <f t="shared" si="136"/>
        <v>0</v>
      </c>
      <c r="T186">
        <f t="shared" si="136"/>
        <v>15</v>
      </c>
      <c r="U186">
        <f t="shared" si="136"/>
        <v>0</v>
      </c>
      <c r="V186">
        <f t="shared" si="136"/>
        <v>105</v>
      </c>
      <c r="W186">
        <f t="shared" si="136"/>
        <v>0</v>
      </c>
      <c r="X186">
        <f t="shared" si="136"/>
        <v>575.85</v>
      </c>
      <c r="Y186">
        <f t="shared" si="136"/>
        <v>0</v>
      </c>
      <c r="Z186">
        <f t="shared" si="136"/>
        <v>1710.2</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30</v>
      </c>
      <c r="BD186" t="str">
        <f t="shared" si="137"/>
        <v>Ministerio de Justicia y Transparencia Institucional</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173800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315</v>
      </c>
      <c r="DF186" t="str">
        <f t="shared" si="139"/>
        <v>Autoridad de Fiscalización de Empresas</v>
      </c>
      <c r="DG186">
        <f t="shared" si="139"/>
        <v>300000</v>
      </c>
      <c r="DH186">
        <f t="shared" si="139"/>
        <v>0</v>
      </c>
    </row>
    <row r="187" spans="1:112">
      <c r="A187">
        <f t="shared" ref="A187:AF187" si="140">A38</f>
        <v>155</v>
      </c>
      <c r="B187" t="str">
        <f t="shared" si="140"/>
        <v>Dirección del Notariado Plurinacional</v>
      </c>
      <c r="C187">
        <f t="shared" si="140"/>
        <v>0</v>
      </c>
      <c r="D187">
        <f t="shared" si="140"/>
        <v>0</v>
      </c>
      <c r="E187">
        <f t="shared" si="140"/>
        <v>0</v>
      </c>
      <c r="F187">
        <f t="shared" si="140"/>
        <v>0</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1080317.99</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130</v>
      </c>
      <c r="BD187" t="str">
        <f t="shared" si="141"/>
        <v>Fondo de Financiamiento para la Minería</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1825.89</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324</v>
      </c>
      <c r="DF187" t="str">
        <f t="shared" si="143"/>
        <v>Escuela Boliviana Intercultural de Música</v>
      </c>
      <c r="DG187">
        <f t="shared" si="143"/>
        <v>16089.1</v>
      </c>
      <c r="DH187">
        <f t="shared" si="143"/>
        <v>0</v>
      </c>
    </row>
    <row r="188" spans="1:112">
      <c r="A188">
        <f t="shared" ref="A188:AF188" si="144">A39</f>
        <v>290</v>
      </c>
      <c r="B188" t="str">
        <f t="shared" si="144"/>
        <v>Servicio de Impuestos Nacionales</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17890.689999999999</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670</v>
      </c>
      <c r="BD188" t="str">
        <f t="shared" si="145"/>
        <v>Órgano Electoral Plurinacional</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40.67</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347</v>
      </c>
      <c r="DF188" t="str">
        <f t="shared" si="147"/>
        <v>Autoridad de Fiscalización y Control de Cooperativas</v>
      </c>
      <c r="DG188">
        <f t="shared" si="147"/>
        <v>71109.459999999992</v>
      </c>
      <c r="DH188">
        <f t="shared" si="147"/>
        <v>0</v>
      </c>
    </row>
    <row r="189" spans="1:112">
      <c r="A189">
        <f t="shared" ref="A189:AF189" si="148">A40</f>
        <v>373</v>
      </c>
      <c r="B189" t="str">
        <f t="shared" si="148"/>
        <v>Fondo de Desarrollo Indigena</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56208587.189999998</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343</v>
      </c>
      <c r="DF189" t="str">
        <f t="shared" si="151"/>
        <v>Escuela de Jueces del Estado</v>
      </c>
      <c r="DG189">
        <f t="shared" si="151"/>
        <v>340</v>
      </c>
      <c r="DH189">
        <f t="shared" si="151"/>
        <v>0</v>
      </c>
    </row>
    <row r="190" spans="1:112">
      <c r="A190">
        <f t="shared" ref="A190:AF190" si="152">A41</f>
        <v>342</v>
      </c>
      <c r="B190" t="str">
        <f t="shared" si="152"/>
        <v>Agencia Estatal de Vivienda</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44669792.660000004</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344</v>
      </c>
      <c r="DF190" t="str">
        <f t="shared" si="155"/>
        <v>Instituto Plurinacional de Estudio de Lenguas y Culturas</v>
      </c>
      <c r="DG190">
        <f t="shared" si="155"/>
        <v>1803000</v>
      </c>
      <c r="DH190">
        <f t="shared" si="155"/>
        <v>0</v>
      </c>
    </row>
    <row r="191" spans="1:112">
      <c r="A191">
        <f t="shared" ref="A191:AF191" si="156">A42</f>
        <v>378</v>
      </c>
      <c r="B191" t="str">
        <f t="shared" si="156"/>
        <v>Servicio Nacional Textil</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4223.47</v>
      </c>
      <c r="W191">
        <f t="shared" si="156"/>
        <v>0</v>
      </c>
      <c r="X191">
        <f t="shared" si="156"/>
        <v>2547.4</v>
      </c>
      <c r="Y191">
        <f t="shared" si="156"/>
        <v>4223.47</v>
      </c>
      <c r="Z191">
        <f t="shared" si="156"/>
        <v>432</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526</v>
      </c>
      <c r="DF191" t="str">
        <f t="shared" si="159"/>
        <v>Bolivia TV</v>
      </c>
      <c r="DG191">
        <f t="shared" si="159"/>
        <v>1023000</v>
      </c>
      <c r="DH191">
        <f t="shared" si="159"/>
        <v>0</v>
      </c>
    </row>
    <row r="192" spans="1:112">
      <c r="A192">
        <f t="shared" ref="A192:AF192" si="160">A43</f>
        <v>374</v>
      </c>
      <c r="B192" t="str">
        <f t="shared" si="160"/>
        <v>Agencia de Gobierno Electrónico y Tecnologías de Información y Comunicación</v>
      </c>
      <c r="C192">
        <f t="shared" si="160"/>
        <v>0</v>
      </c>
      <c r="D192">
        <f t="shared" si="160"/>
        <v>0</v>
      </c>
      <c r="E192">
        <f t="shared" si="160"/>
        <v>0</v>
      </c>
      <c r="F192">
        <f t="shared" si="160"/>
        <v>0</v>
      </c>
      <c r="G192">
        <f t="shared" si="160"/>
        <v>0</v>
      </c>
      <c r="H192">
        <f t="shared" si="160"/>
        <v>0</v>
      </c>
      <c r="I192">
        <f t="shared" si="160"/>
        <v>0</v>
      </c>
      <c r="J192">
        <f t="shared" si="160"/>
        <v>5971.55</v>
      </c>
      <c r="K192">
        <f t="shared" si="160"/>
        <v>0</v>
      </c>
      <c r="L192">
        <f t="shared" si="160"/>
        <v>0</v>
      </c>
      <c r="M192">
        <f t="shared" si="160"/>
        <v>0</v>
      </c>
      <c r="N192">
        <f t="shared" si="160"/>
        <v>6120.3</v>
      </c>
      <c r="O192">
        <f t="shared" si="160"/>
        <v>0</v>
      </c>
      <c r="P192">
        <f t="shared" si="160"/>
        <v>0</v>
      </c>
      <c r="Q192">
        <f t="shared" si="160"/>
        <v>0</v>
      </c>
      <c r="R192">
        <f t="shared" si="160"/>
        <v>1218</v>
      </c>
      <c r="S192">
        <f t="shared" si="160"/>
        <v>0</v>
      </c>
      <c r="T192">
        <f t="shared" si="160"/>
        <v>15833.230000000001</v>
      </c>
      <c r="U192">
        <f t="shared" si="160"/>
        <v>0</v>
      </c>
      <c r="V192">
        <f t="shared" si="160"/>
        <v>1078</v>
      </c>
      <c r="W192">
        <f t="shared" si="160"/>
        <v>0</v>
      </c>
      <c r="X192">
        <f t="shared" si="160"/>
        <v>2790.6</v>
      </c>
      <c r="Y192">
        <f t="shared" si="160"/>
        <v>0</v>
      </c>
      <c r="Z192">
        <f t="shared" si="160"/>
        <v>6413.38</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578</v>
      </c>
      <c r="DF192" t="str">
        <f t="shared" si="163"/>
        <v>Boliviana de Aviación</v>
      </c>
      <c r="DG192">
        <f t="shared" si="163"/>
        <v>74291</v>
      </c>
      <c r="DH192">
        <f t="shared" si="163"/>
        <v>0</v>
      </c>
    </row>
    <row r="193" spans="1:112">
      <c r="A193">
        <f t="shared" ref="A193:AF193" si="164">A44</f>
        <v>905</v>
      </c>
      <c r="B193" t="str">
        <f t="shared" si="164"/>
        <v>Gobierno Autónomo Departamental de Potosí</v>
      </c>
      <c r="C193">
        <f t="shared" si="164"/>
        <v>0</v>
      </c>
      <c r="D193">
        <f t="shared" si="164"/>
        <v>4068.6</v>
      </c>
      <c r="E193">
        <f t="shared" si="164"/>
        <v>0</v>
      </c>
      <c r="F193">
        <f t="shared" si="164"/>
        <v>8193.75</v>
      </c>
      <c r="G193">
        <f t="shared" si="164"/>
        <v>0</v>
      </c>
      <c r="H193">
        <f t="shared" si="164"/>
        <v>203035.91000000003</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234</v>
      </c>
      <c r="DF193" t="str">
        <f t="shared" si="167"/>
        <v xml:space="preserve">Servicio Geológico Minero </v>
      </c>
      <c r="DG193">
        <f t="shared" si="167"/>
        <v>64666.84</v>
      </c>
      <c r="DH193">
        <f t="shared" si="167"/>
        <v>0</v>
      </c>
    </row>
    <row r="194" spans="1:112">
      <c r="A194">
        <f t="shared" ref="A194:AF194" si="168">A45</f>
        <v>580</v>
      </c>
      <c r="B194" t="str">
        <f t="shared" si="168"/>
        <v>Depósitos Aduaneros Bolivianos</v>
      </c>
      <c r="C194">
        <f t="shared" si="168"/>
        <v>0</v>
      </c>
      <c r="D194">
        <f t="shared" si="168"/>
        <v>0</v>
      </c>
      <c r="E194">
        <f t="shared" si="168"/>
        <v>0</v>
      </c>
      <c r="F194">
        <f t="shared" si="168"/>
        <v>0</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14876.660000000002</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573</v>
      </c>
      <c r="DF194" t="str">
        <f t="shared" si="171"/>
        <v>Empresa Siderúrgica del Mutún</v>
      </c>
      <c r="DG194">
        <f t="shared" si="171"/>
        <v>2970586.35</v>
      </c>
      <c r="DH194">
        <f t="shared" si="171"/>
        <v>0</v>
      </c>
    </row>
    <row r="195" spans="1:112">
      <c r="A195">
        <f t="shared" ref="A195:AF195" si="172">A46</f>
        <v>66</v>
      </c>
      <c r="B195" t="str">
        <f t="shared" si="172"/>
        <v>Ministerio de Planificación del Desarrollo</v>
      </c>
      <c r="C195">
        <f t="shared" si="172"/>
        <v>0</v>
      </c>
      <c r="D195">
        <f t="shared" si="172"/>
        <v>0</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2666.59</v>
      </c>
      <c r="Y195">
        <f t="shared" si="172"/>
        <v>0</v>
      </c>
      <c r="Z195">
        <f t="shared" si="172"/>
        <v>817549.14999999991</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253</v>
      </c>
      <c r="DF195" t="str">
        <f t="shared" si="175"/>
        <v>Entidad Ejecutora de Medio Ambiente y Agua</v>
      </c>
      <c r="DG195">
        <f t="shared" si="175"/>
        <v>41545366.630000003</v>
      </c>
      <c r="DH195">
        <f t="shared" si="175"/>
        <v>0</v>
      </c>
    </row>
    <row r="196" spans="1:112">
      <c r="A196">
        <f t="shared" ref="A196:AF196" si="176">A47</f>
        <v>206</v>
      </c>
      <c r="B196" t="str">
        <f t="shared" si="176"/>
        <v>Instituto Nacional de Estadística</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95285.58</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310</v>
      </c>
      <c r="DF196" t="str">
        <f t="shared" si="179"/>
        <v>Autoridad de Regulación y Fiscalización de Telecomunicaciones y Transportes</v>
      </c>
      <c r="DG196">
        <f t="shared" si="179"/>
        <v>4584958.18</v>
      </c>
      <c r="DH196">
        <f t="shared" si="179"/>
        <v>0</v>
      </c>
    </row>
    <row r="197" spans="1:112">
      <c r="A197">
        <f t="shared" ref="A197:AF197" si="180">A48</f>
        <v>53</v>
      </c>
      <c r="B197" t="str">
        <f t="shared" si="180"/>
        <v>Ministerio de Culturas, Descolonización y Despatriarcalización</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12006.51</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572</v>
      </c>
      <c r="DF197" t="str">
        <f t="shared" si="183"/>
        <v>Empresa de Apoyo a la Producción de Alimentos</v>
      </c>
      <c r="DG197">
        <f t="shared" si="183"/>
        <v>117767458.73999999</v>
      </c>
      <c r="DH197">
        <f t="shared" si="183"/>
        <v>0</v>
      </c>
    </row>
    <row r="198" spans="1:112">
      <c r="A198">
        <f t="shared" ref="A198:AF198" si="184">A49</f>
        <v>514</v>
      </c>
      <c r="B198" t="str">
        <f t="shared" si="184"/>
        <v>Empresa Nacional de Electricidad</v>
      </c>
      <c r="C198">
        <f t="shared" si="184"/>
        <v>0</v>
      </c>
      <c r="D198">
        <f t="shared" si="184"/>
        <v>0</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96758109.579999998</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587</v>
      </c>
      <c r="DF198" t="str">
        <f t="shared" si="187"/>
        <v>Empresa Estratégica Boliviana de Construcción y Conservación de Infraestructura Civil</v>
      </c>
      <c r="DG198">
        <f t="shared" si="187"/>
        <v>11482040.07</v>
      </c>
      <c r="DH198">
        <f t="shared" si="187"/>
        <v>0</v>
      </c>
    </row>
    <row r="199" spans="1:112">
      <c r="A199">
        <f t="shared" ref="A199:AF199" si="188">A50</f>
        <v>862</v>
      </c>
      <c r="B199" t="str">
        <f t="shared" si="188"/>
        <v>Fondo Nacional de Desarrollo Regional</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517357.41</v>
      </c>
      <c r="V199">
        <f t="shared" si="188"/>
        <v>0</v>
      </c>
      <c r="W199">
        <f t="shared" si="188"/>
        <v>16937.98</v>
      </c>
      <c r="X199">
        <f t="shared" si="188"/>
        <v>0</v>
      </c>
      <c r="Y199">
        <f t="shared" si="188"/>
        <v>0</v>
      </c>
      <c r="Z199">
        <f t="shared" si="188"/>
        <v>5328.34</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281</v>
      </c>
      <c r="DF199" t="str">
        <f t="shared" si="191"/>
        <v>Oficina Técnica Nacional de los Ríos Pilcomayo y Bermejo</v>
      </c>
      <c r="DG199">
        <f t="shared" si="191"/>
        <v>100124.8</v>
      </c>
      <c r="DH199">
        <f t="shared" si="191"/>
        <v>0</v>
      </c>
    </row>
    <row r="200" spans="1:112">
      <c r="A200">
        <f t="shared" ref="A200:AF200" si="192">A51</f>
        <v>70</v>
      </c>
      <c r="B200" t="str">
        <f t="shared" si="192"/>
        <v>Ministerio de Trabajo, Empleo y Previsión Social</v>
      </c>
      <c r="C200">
        <f t="shared" si="192"/>
        <v>0</v>
      </c>
      <c r="D200">
        <f t="shared" si="192"/>
        <v>0</v>
      </c>
      <c r="E200">
        <f t="shared" si="192"/>
        <v>0</v>
      </c>
      <c r="F200">
        <f t="shared" si="192"/>
        <v>0</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30675</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130</v>
      </c>
      <c r="DF200" t="str">
        <f t="shared" si="195"/>
        <v>Fondo de Financiamiento para la Minería</v>
      </c>
      <c r="DG200">
        <f t="shared" si="195"/>
        <v>25000</v>
      </c>
      <c r="DH200">
        <f t="shared" si="195"/>
        <v>0</v>
      </c>
    </row>
    <row r="201" spans="1:112">
      <c r="A201">
        <f t="shared" ref="A201:AF201" si="196">A52</f>
        <v>417</v>
      </c>
      <c r="B201" t="str">
        <f t="shared" si="196"/>
        <v>Caja Nacional de Salud</v>
      </c>
      <c r="C201">
        <f t="shared" si="196"/>
        <v>0</v>
      </c>
      <c r="D201">
        <f t="shared" si="196"/>
        <v>61876.08</v>
      </c>
      <c r="E201">
        <f t="shared" si="196"/>
        <v>0</v>
      </c>
      <c r="F201">
        <f t="shared" si="196"/>
        <v>13270.75</v>
      </c>
      <c r="G201">
        <f t="shared" si="196"/>
        <v>0</v>
      </c>
      <c r="H201">
        <f t="shared" si="196"/>
        <v>31074.760000000002</v>
      </c>
      <c r="I201">
        <f t="shared" si="196"/>
        <v>0</v>
      </c>
      <c r="J201">
        <f t="shared" si="196"/>
        <v>63.98</v>
      </c>
      <c r="K201">
        <f t="shared" si="196"/>
        <v>0</v>
      </c>
      <c r="L201">
        <f t="shared" si="196"/>
        <v>12790.75</v>
      </c>
      <c r="M201">
        <f t="shared" si="196"/>
        <v>0</v>
      </c>
      <c r="N201">
        <f t="shared" si="196"/>
        <v>43461.53</v>
      </c>
      <c r="O201">
        <f t="shared" si="196"/>
        <v>0</v>
      </c>
      <c r="P201">
        <f t="shared" si="196"/>
        <v>84328.95</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525</v>
      </c>
      <c r="DF201" t="str">
        <f t="shared" si="199"/>
        <v>Transportes Aéreos Bolivianos</v>
      </c>
      <c r="DG201">
        <f t="shared" si="199"/>
        <v>1361982.42</v>
      </c>
      <c r="DH201">
        <f t="shared" si="199"/>
        <v>0</v>
      </c>
    </row>
    <row r="202" spans="1:112">
      <c r="A202">
        <f t="shared" ref="A202:AF202" si="200">A53</f>
        <v>951</v>
      </c>
      <c r="B202" t="str">
        <f t="shared" si="200"/>
        <v>Banco Central de Bolivia</v>
      </c>
      <c r="C202">
        <f t="shared" si="200"/>
        <v>0</v>
      </c>
      <c r="D202">
        <f t="shared" si="200"/>
        <v>0</v>
      </c>
      <c r="E202">
        <f t="shared" si="200"/>
        <v>0</v>
      </c>
      <c r="F202">
        <f t="shared" si="200"/>
        <v>656.62</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258.14</v>
      </c>
      <c r="U202">
        <f t="shared" si="200"/>
        <v>0</v>
      </c>
      <c r="V202">
        <f t="shared" si="200"/>
        <v>263.94</v>
      </c>
      <c r="W202">
        <f t="shared" si="200"/>
        <v>0</v>
      </c>
      <c r="X202">
        <f t="shared" si="200"/>
        <v>50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265</v>
      </c>
      <c r="DF202" t="str">
        <f t="shared" si="203"/>
        <v>Direc. Dptal. de Educación  Chuquisaca</v>
      </c>
      <c r="DG202">
        <f t="shared" si="203"/>
        <v>7661</v>
      </c>
      <c r="DH202">
        <f t="shared" si="203"/>
        <v>0</v>
      </c>
    </row>
    <row r="203" spans="1:112">
      <c r="A203">
        <f t="shared" ref="A203:AF203" si="204">A54</f>
        <v>526</v>
      </c>
      <c r="B203" t="str">
        <f t="shared" si="204"/>
        <v>Bolivia TV</v>
      </c>
      <c r="C203">
        <f t="shared" si="204"/>
        <v>0</v>
      </c>
      <c r="D203">
        <f t="shared" si="204"/>
        <v>0</v>
      </c>
      <c r="E203">
        <f t="shared" si="204"/>
        <v>0</v>
      </c>
      <c r="F203">
        <f t="shared" si="204"/>
        <v>0</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2428</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268</v>
      </c>
      <c r="DF203" t="str">
        <f t="shared" si="207"/>
        <v>Direc. Dptal. de Educación Oruro</v>
      </c>
      <c r="DG203">
        <f t="shared" si="207"/>
        <v>529155</v>
      </c>
      <c r="DH203">
        <f t="shared" si="207"/>
        <v>0</v>
      </c>
    </row>
    <row r="204" spans="1:112">
      <c r="A204">
        <f t="shared" ref="A204:AF204" si="208">A55</f>
        <v>681</v>
      </c>
      <c r="B204" t="str">
        <f t="shared" si="208"/>
        <v>Ministerio Público</v>
      </c>
      <c r="C204">
        <f t="shared" si="208"/>
        <v>0</v>
      </c>
      <c r="D204">
        <f t="shared" si="208"/>
        <v>0</v>
      </c>
      <c r="E204">
        <f t="shared" si="208"/>
        <v>0</v>
      </c>
      <c r="F204">
        <f t="shared" si="208"/>
        <v>0</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1200</v>
      </c>
      <c r="Q204">
        <f t="shared" si="208"/>
        <v>0</v>
      </c>
      <c r="R204">
        <f t="shared" si="208"/>
        <v>0</v>
      </c>
      <c r="S204">
        <f t="shared" si="208"/>
        <v>0</v>
      </c>
      <c r="T204">
        <f t="shared" si="208"/>
        <v>0</v>
      </c>
      <c r="U204">
        <f t="shared" si="208"/>
        <v>0</v>
      </c>
      <c r="V204">
        <f t="shared" si="208"/>
        <v>0</v>
      </c>
      <c r="W204">
        <f t="shared" si="208"/>
        <v>0</v>
      </c>
      <c r="X204">
        <f t="shared" si="208"/>
        <v>15645.55</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272</v>
      </c>
      <c r="DF204" t="str">
        <f t="shared" si="211"/>
        <v>Direc. Dptal. de Educación Beni</v>
      </c>
      <c r="DG204">
        <f t="shared" si="211"/>
        <v>426588</v>
      </c>
      <c r="DH204">
        <f t="shared" si="211"/>
        <v>0</v>
      </c>
    </row>
    <row r="205" spans="1:112">
      <c r="A205">
        <f t="shared" ref="A205:AF205" si="212">A56</f>
        <v>389</v>
      </c>
      <c r="B205" t="str">
        <f t="shared" si="212"/>
        <v>Navegación Aérea y Aeropuertos Bolivianos</v>
      </c>
      <c r="C205">
        <f t="shared" si="212"/>
        <v>0</v>
      </c>
      <c r="D205">
        <f t="shared" si="212"/>
        <v>0</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18</v>
      </c>
      <c r="Y205">
        <f t="shared" si="212"/>
        <v>50</v>
      </c>
      <c r="Z205">
        <f t="shared" si="212"/>
        <v>189028.39</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273</v>
      </c>
      <c r="DF205" t="str">
        <f t="shared" si="215"/>
        <v>Direc. Dptal. de Educación Pando</v>
      </c>
      <c r="DG205">
        <f t="shared" si="215"/>
        <v>145485</v>
      </c>
      <c r="DH205">
        <f t="shared" si="215"/>
        <v>0</v>
      </c>
    </row>
    <row r="206" spans="1:112">
      <c r="A206" t="str">
        <f t="shared" ref="A206:AF206" si="216">A57</f>
        <v>99 - 03</v>
      </c>
      <c r="B206" t="str">
        <f t="shared" si="216"/>
        <v>Dirección General de Crédito Público</v>
      </c>
      <c r="C206">
        <f t="shared" si="216"/>
        <v>0</v>
      </c>
      <c r="D206">
        <f t="shared" si="216"/>
        <v>29809152.949999999</v>
      </c>
      <c r="E206">
        <f t="shared" si="216"/>
        <v>0</v>
      </c>
      <c r="F206">
        <f t="shared" si="216"/>
        <v>25891954.709999997</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50</v>
      </c>
      <c r="R206">
        <f t="shared" si="216"/>
        <v>0</v>
      </c>
      <c r="S206">
        <f t="shared" si="216"/>
        <v>50</v>
      </c>
      <c r="T206">
        <f t="shared" si="216"/>
        <v>1777865.6700000002</v>
      </c>
      <c r="U206">
        <f t="shared" si="216"/>
        <v>9350490.6699999999</v>
      </c>
      <c r="V206">
        <f t="shared" si="216"/>
        <v>3698887.89</v>
      </c>
      <c r="W206">
        <f t="shared" si="216"/>
        <v>5260213.34</v>
      </c>
      <c r="X206">
        <f t="shared" si="216"/>
        <v>2095459.75</v>
      </c>
      <c r="Y206">
        <f t="shared" si="216"/>
        <v>41053291.799999997</v>
      </c>
      <c r="Z206">
        <f t="shared" si="216"/>
        <v>8858423.0000000019</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580</v>
      </c>
      <c r="DF206" t="str">
        <f t="shared" si="219"/>
        <v>Depósitos Aduaneros Bolivianos</v>
      </c>
      <c r="DG206">
        <f t="shared" si="219"/>
        <v>2090888.11</v>
      </c>
      <c r="DH206">
        <f t="shared" si="219"/>
        <v>0</v>
      </c>
    </row>
    <row r="207" spans="1:112">
      <c r="A207">
        <f t="shared" ref="A207:AF207" si="220">A58</f>
        <v>253</v>
      </c>
      <c r="B207" t="str">
        <f t="shared" si="220"/>
        <v>Entidad Ejecutora de Medio Ambiente y Agua</v>
      </c>
      <c r="C207">
        <f t="shared" si="220"/>
        <v>0</v>
      </c>
      <c r="D207">
        <f t="shared" si="220"/>
        <v>0</v>
      </c>
      <c r="E207">
        <f t="shared" si="220"/>
        <v>0</v>
      </c>
      <c r="F207">
        <f t="shared" si="220"/>
        <v>0</v>
      </c>
      <c r="G207">
        <f t="shared" si="220"/>
        <v>0</v>
      </c>
      <c r="H207">
        <f t="shared" si="220"/>
        <v>0</v>
      </c>
      <c r="I207">
        <f t="shared" si="220"/>
        <v>0</v>
      </c>
      <c r="J207">
        <f t="shared" si="220"/>
        <v>250</v>
      </c>
      <c r="K207">
        <f t="shared" si="220"/>
        <v>0</v>
      </c>
      <c r="L207">
        <f t="shared" si="220"/>
        <v>0</v>
      </c>
      <c r="M207">
        <f t="shared" si="220"/>
        <v>0</v>
      </c>
      <c r="N207">
        <f t="shared" si="220"/>
        <v>9</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900110.32000000007</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16</v>
      </c>
      <c r="DF207" t="str">
        <f t="shared" si="223"/>
        <v>Ministerio de Educación</v>
      </c>
      <c r="DG207">
        <f t="shared" si="223"/>
        <v>368174.05</v>
      </c>
      <c r="DH207">
        <f t="shared" si="223"/>
        <v>0</v>
      </c>
    </row>
    <row r="208" spans="1:112">
      <c r="A208">
        <f t="shared" ref="A208:AF208" si="224">A59</f>
        <v>423</v>
      </c>
      <c r="B208" t="str">
        <f t="shared" si="224"/>
        <v>Caja de Salud del Servicio Nal. de Caminos y Ramas Anexas</v>
      </c>
      <c r="C208">
        <f t="shared" si="224"/>
        <v>0</v>
      </c>
      <c r="D208">
        <f t="shared" si="224"/>
        <v>0</v>
      </c>
      <c r="E208">
        <f t="shared" si="224"/>
        <v>0</v>
      </c>
      <c r="F208">
        <f t="shared" si="224"/>
        <v>0</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25</v>
      </c>
      <c r="S208">
        <f t="shared" si="224"/>
        <v>0</v>
      </c>
      <c r="T208">
        <f t="shared" si="224"/>
        <v>0</v>
      </c>
      <c r="U208">
        <f t="shared" si="224"/>
        <v>0</v>
      </c>
      <c r="V208">
        <f t="shared" si="224"/>
        <v>0</v>
      </c>
      <c r="W208">
        <f t="shared" si="224"/>
        <v>0</v>
      </c>
      <c r="X208">
        <f t="shared" si="224"/>
        <v>0</v>
      </c>
      <c r="Y208">
        <f t="shared" si="224"/>
        <v>0</v>
      </c>
      <c r="Z208">
        <f t="shared" si="224"/>
        <v>65551.700000000012</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35</v>
      </c>
      <c r="DF208" t="str">
        <f t="shared" si="227"/>
        <v>Ministerio de Economía y Finanzas Públicas</v>
      </c>
      <c r="DG208">
        <f t="shared" si="227"/>
        <v>7980</v>
      </c>
      <c r="DH208">
        <f t="shared" si="227"/>
        <v>0</v>
      </c>
    </row>
    <row r="209" spans="1:112">
      <c r="A209">
        <f t="shared" ref="A209:AF209" si="228">A60</f>
        <v>266</v>
      </c>
      <c r="B209" t="str">
        <f t="shared" si="228"/>
        <v>Direc. Dptal. de Educación La Paz</v>
      </c>
      <c r="C209">
        <f t="shared" si="228"/>
        <v>0</v>
      </c>
      <c r="D209">
        <f t="shared" si="228"/>
        <v>0</v>
      </c>
      <c r="E209">
        <f t="shared" si="228"/>
        <v>0</v>
      </c>
      <c r="F209">
        <f t="shared" si="228"/>
        <v>0</v>
      </c>
      <c r="G209">
        <f t="shared" si="228"/>
        <v>0</v>
      </c>
      <c r="H209">
        <f t="shared" si="228"/>
        <v>0</v>
      </c>
      <c r="I209">
        <f t="shared" si="228"/>
        <v>0</v>
      </c>
      <c r="J209">
        <f t="shared" si="228"/>
        <v>0</v>
      </c>
      <c r="K209">
        <f t="shared" si="228"/>
        <v>0</v>
      </c>
      <c r="L209">
        <f t="shared" si="228"/>
        <v>3888.54</v>
      </c>
      <c r="M209">
        <f t="shared" si="228"/>
        <v>0</v>
      </c>
      <c r="N209">
        <f t="shared" si="228"/>
        <v>0.54</v>
      </c>
      <c r="O209">
        <f t="shared" si="228"/>
        <v>0</v>
      </c>
      <c r="P209">
        <f t="shared" si="228"/>
        <v>4771.71</v>
      </c>
      <c r="Q209">
        <f t="shared" si="228"/>
        <v>0</v>
      </c>
      <c r="R209">
        <f t="shared" si="228"/>
        <v>0</v>
      </c>
      <c r="S209">
        <f t="shared" si="228"/>
        <v>0</v>
      </c>
      <c r="T209">
        <f t="shared" si="228"/>
        <v>356012.74</v>
      </c>
      <c r="U209">
        <f t="shared" si="228"/>
        <v>0</v>
      </c>
      <c r="V209">
        <f t="shared" si="228"/>
        <v>0</v>
      </c>
      <c r="W209">
        <f t="shared" si="228"/>
        <v>0</v>
      </c>
      <c r="X209">
        <f t="shared" si="228"/>
        <v>1728.2600000000002</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86</v>
      </c>
      <c r="DF209" t="str">
        <f t="shared" si="231"/>
        <v>Ministerio de Medio Ambiente y Agua</v>
      </c>
      <c r="DG209">
        <f t="shared" si="231"/>
        <v>264459.59999999998</v>
      </c>
      <c r="DH209">
        <f t="shared" si="231"/>
        <v>0</v>
      </c>
    </row>
    <row r="210" spans="1:112">
      <c r="A210">
        <f t="shared" ref="A210:AF210" si="232">A61</f>
        <v>1201</v>
      </c>
      <c r="B210" t="str">
        <f t="shared" si="232"/>
        <v>Gobierno Autónomo Municipal de La Paz</v>
      </c>
      <c r="C210">
        <f t="shared" si="232"/>
        <v>0</v>
      </c>
      <c r="D210">
        <f t="shared" si="232"/>
        <v>0</v>
      </c>
      <c r="E210">
        <f t="shared" si="232"/>
        <v>0</v>
      </c>
      <c r="F210">
        <f t="shared" si="232"/>
        <v>3503.66</v>
      </c>
      <c r="G210">
        <f t="shared" si="232"/>
        <v>0</v>
      </c>
      <c r="H210">
        <f t="shared" si="232"/>
        <v>0</v>
      </c>
      <c r="I210">
        <f t="shared" si="232"/>
        <v>0</v>
      </c>
      <c r="J210">
        <f t="shared" si="232"/>
        <v>2538.5899999999997</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10717.449999999999</v>
      </c>
      <c r="U210">
        <f t="shared" si="232"/>
        <v>0</v>
      </c>
      <c r="V210">
        <f t="shared" si="232"/>
        <v>0</v>
      </c>
      <c r="W210">
        <f t="shared" si="232"/>
        <v>0</v>
      </c>
      <c r="X210">
        <f t="shared" si="232"/>
        <v>13574</v>
      </c>
      <c r="Y210">
        <f t="shared" si="232"/>
        <v>0</v>
      </c>
      <c r="Z210">
        <f t="shared" si="232"/>
        <v>4286.9799999999996</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169</v>
      </c>
      <c r="DF210" t="str">
        <f t="shared" si="235"/>
        <v>Autoridad General de Impugnación Tributaria</v>
      </c>
      <c r="DG210">
        <f t="shared" si="235"/>
        <v>2000</v>
      </c>
      <c r="DH210">
        <f t="shared" si="235"/>
        <v>0</v>
      </c>
    </row>
    <row r="211" spans="1:112">
      <c r="A211">
        <f t="shared" ref="A211:AF211" si="236">A62</f>
        <v>548</v>
      </c>
      <c r="B211" t="str">
        <f t="shared" si="236"/>
        <v>Corporación de las Fuerzas Armadas p/ el Des. Nacional</v>
      </c>
      <c r="C211">
        <f t="shared" si="236"/>
        <v>0</v>
      </c>
      <c r="D211">
        <f t="shared" si="236"/>
        <v>0</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48.3</v>
      </c>
      <c r="Q211">
        <f t="shared" si="236"/>
        <v>0</v>
      </c>
      <c r="R211">
        <f t="shared" si="236"/>
        <v>386</v>
      </c>
      <c r="S211">
        <f t="shared" si="236"/>
        <v>0</v>
      </c>
      <c r="T211">
        <f t="shared" si="236"/>
        <v>0</v>
      </c>
      <c r="U211">
        <f t="shared" si="236"/>
        <v>0</v>
      </c>
      <c r="V211">
        <f t="shared" si="236"/>
        <v>0</v>
      </c>
      <c r="W211">
        <f t="shared" si="236"/>
        <v>0</v>
      </c>
      <c r="X211">
        <f t="shared" si="236"/>
        <v>2</v>
      </c>
      <c r="Y211">
        <f t="shared" si="236"/>
        <v>2976.67</v>
      </c>
      <c r="Z211">
        <f t="shared" si="236"/>
        <v>2107</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271</v>
      </c>
      <c r="DF211" t="str">
        <f t="shared" si="239"/>
        <v>Direc. Dptal. de Educación Santa Cruz</v>
      </c>
      <c r="DG211">
        <f t="shared" si="239"/>
        <v>2578534</v>
      </c>
      <c r="DH211">
        <f t="shared" si="239"/>
        <v>0</v>
      </c>
    </row>
    <row r="212" spans="1:112">
      <c r="A212">
        <f t="shared" ref="A212:AF212" si="240">A63</f>
        <v>249</v>
      </c>
      <c r="B212" t="str">
        <f t="shared" si="240"/>
        <v>Central de Abastecimiento y Suministros de Salud</v>
      </c>
      <c r="C212">
        <f t="shared" si="240"/>
        <v>0</v>
      </c>
      <c r="D212">
        <f t="shared" si="240"/>
        <v>0</v>
      </c>
      <c r="E212">
        <f t="shared" si="240"/>
        <v>0</v>
      </c>
      <c r="F212">
        <f t="shared" si="240"/>
        <v>0</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50</v>
      </c>
      <c r="Z212">
        <f t="shared" si="240"/>
        <v>74.180000000000007</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513</v>
      </c>
      <c r="DF212" t="str">
        <f t="shared" si="243"/>
        <v>Yacimientos Petrolíferos Fiscales Bolivianos</v>
      </c>
      <c r="DG212">
        <f t="shared" si="243"/>
        <v>267052087.24000001</v>
      </c>
      <c r="DH212">
        <f t="shared" si="243"/>
        <v>0</v>
      </c>
    </row>
    <row r="213" spans="1:112">
      <c r="A213">
        <f t="shared" ref="A213:AF213" si="244">A64</f>
        <v>382</v>
      </c>
      <c r="B213" t="str">
        <f t="shared" si="244"/>
        <v>Agencia de Infraestructura en Salud y Equipamiento Médico</v>
      </c>
      <c r="C213">
        <f t="shared" si="244"/>
        <v>0</v>
      </c>
      <c r="D213">
        <f t="shared" si="244"/>
        <v>0</v>
      </c>
      <c r="E213">
        <f t="shared" si="244"/>
        <v>0</v>
      </c>
      <c r="F213">
        <f t="shared" si="244"/>
        <v>0</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892</v>
      </c>
      <c r="W213">
        <f t="shared" si="244"/>
        <v>0</v>
      </c>
      <c r="X213">
        <f t="shared" si="244"/>
        <v>0</v>
      </c>
      <c r="Y213">
        <f t="shared" si="244"/>
        <v>0</v>
      </c>
      <c r="Z213">
        <f t="shared" si="244"/>
        <v>82287.81</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597</v>
      </c>
      <c r="DF213" t="str">
        <f t="shared" si="247"/>
        <v>Empresa Pública Nacional Estratégica de Yacimientos de Litio Bolivianos</v>
      </c>
      <c r="DG213">
        <f t="shared" si="247"/>
        <v>140000000</v>
      </c>
      <c r="DH213">
        <f t="shared" si="247"/>
        <v>0</v>
      </c>
    </row>
    <row r="214" spans="1:112">
      <c r="A214">
        <f t="shared" ref="A214:AF214" si="248">A65</f>
        <v>213</v>
      </c>
      <c r="B214" t="str">
        <f t="shared" si="248"/>
        <v>Servicio Nacional de Meteorología e Hidrología</v>
      </c>
      <c r="C214">
        <f t="shared" si="248"/>
        <v>0</v>
      </c>
      <c r="D214">
        <f t="shared" si="248"/>
        <v>0</v>
      </c>
      <c r="E214">
        <f t="shared" si="248"/>
        <v>0</v>
      </c>
      <c r="F214">
        <f t="shared" si="248"/>
        <v>0</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434</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601</v>
      </c>
      <c r="DF214" t="str">
        <f t="shared" si="251"/>
        <v>Empresa Boliviana de Producción Agropecuaria</v>
      </c>
      <c r="DG214">
        <f t="shared" si="251"/>
        <v>18499813.949999999</v>
      </c>
      <c r="DH214">
        <f t="shared" si="251"/>
        <v>0</v>
      </c>
    </row>
    <row r="215" spans="1:112">
      <c r="A215">
        <f t="shared" ref="A215:AF215" si="252">A66</f>
        <v>344</v>
      </c>
      <c r="B215" t="str">
        <f t="shared" si="252"/>
        <v>Instituto Plurinacional de Estudio de Lenguas y Culturas</v>
      </c>
      <c r="C215">
        <f t="shared" si="252"/>
        <v>0</v>
      </c>
      <c r="D215">
        <f t="shared" si="252"/>
        <v>990.68</v>
      </c>
      <c r="E215">
        <f t="shared" si="252"/>
        <v>0</v>
      </c>
      <c r="F215">
        <f t="shared" si="252"/>
        <v>0</v>
      </c>
      <c r="G215">
        <f t="shared" si="252"/>
        <v>0</v>
      </c>
      <c r="H215">
        <f t="shared" si="252"/>
        <v>2232.04</v>
      </c>
      <c r="I215">
        <f t="shared" si="252"/>
        <v>0</v>
      </c>
      <c r="J215">
        <f t="shared" si="252"/>
        <v>0</v>
      </c>
      <c r="K215">
        <f t="shared" si="252"/>
        <v>0</v>
      </c>
      <c r="L215">
        <f t="shared" si="252"/>
        <v>0</v>
      </c>
      <c r="M215">
        <f t="shared" si="252"/>
        <v>0</v>
      </c>
      <c r="N215">
        <f t="shared" si="252"/>
        <v>387240</v>
      </c>
      <c r="O215">
        <f t="shared" si="252"/>
        <v>0</v>
      </c>
      <c r="P215">
        <f t="shared" si="252"/>
        <v>143100</v>
      </c>
      <c r="Q215">
        <f t="shared" si="252"/>
        <v>0</v>
      </c>
      <c r="R215">
        <f t="shared" si="252"/>
        <v>167320</v>
      </c>
      <c r="S215">
        <f t="shared" si="252"/>
        <v>0</v>
      </c>
      <c r="T215">
        <f t="shared" si="252"/>
        <v>0</v>
      </c>
      <c r="U215">
        <f t="shared" si="252"/>
        <v>0</v>
      </c>
      <c r="V215">
        <f t="shared" si="252"/>
        <v>0</v>
      </c>
      <c r="W215">
        <f t="shared" si="252"/>
        <v>0</v>
      </c>
      <c r="X215">
        <f t="shared" si="252"/>
        <v>0</v>
      </c>
      <c r="Y215">
        <f t="shared" si="252"/>
        <v>0</v>
      </c>
      <c r="Z215">
        <f t="shared" si="252"/>
        <v>165.22</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190</v>
      </c>
      <c r="B216" t="str">
        <f t="shared" si="256"/>
        <v>Autoridad Jurisdiccional Administrativa Minera</v>
      </c>
      <c r="C216">
        <f t="shared" si="256"/>
        <v>0</v>
      </c>
      <c r="D216">
        <f t="shared" si="256"/>
        <v>0</v>
      </c>
      <c r="E216">
        <f t="shared" si="256"/>
        <v>0</v>
      </c>
      <c r="F216">
        <f t="shared" si="256"/>
        <v>0</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20917.07</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601</v>
      </c>
      <c r="B217" t="str">
        <f t="shared" si="260"/>
        <v>Empresa Boliviana de Producción Agropecuaria</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0.13</v>
      </c>
      <c r="Q217">
        <f t="shared" si="260"/>
        <v>0</v>
      </c>
      <c r="R217">
        <f t="shared" si="260"/>
        <v>0</v>
      </c>
      <c r="S217">
        <f t="shared" si="260"/>
        <v>0</v>
      </c>
      <c r="T217">
        <f t="shared" si="260"/>
        <v>0</v>
      </c>
      <c r="U217">
        <f t="shared" si="260"/>
        <v>0</v>
      </c>
      <c r="V217">
        <f t="shared" si="260"/>
        <v>0</v>
      </c>
      <c r="W217">
        <f t="shared" si="260"/>
        <v>0</v>
      </c>
      <c r="X217">
        <f t="shared" si="260"/>
        <v>23323.440000000002</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6</v>
      </c>
      <c r="B218" t="str">
        <f t="shared" si="264"/>
        <v>Vicepresidencia del Estado Plurinacional</v>
      </c>
      <c r="C218">
        <f t="shared" si="264"/>
        <v>0</v>
      </c>
      <c r="D218">
        <f t="shared" si="264"/>
        <v>0</v>
      </c>
      <c r="E218">
        <f t="shared" si="264"/>
        <v>0</v>
      </c>
      <c r="F218">
        <f t="shared" si="264"/>
        <v>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5133</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590</v>
      </c>
      <c r="B219" t="str">
        <f t="shared" si="268"/>
        <v>Empresa Pública "QUIPUS"</v>
      </c>
      <c r="C219">
        <f t="shared" si="268"/>
        <v>0</v>
      </c>
      <c r="D219">
        <f t="shared" si="268"/>
        <v>0</v>
      </c>
      <c r="E219">
        <f t="shared" si="268"/>
        <v>0</v>
      </c>
      <c r="F219">
        <f t="shared" si="268"/>
        <v>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5668.05</v>
      </c>
      <c r="Z219">
        <f t="shared" si="268"/>
        <v>63559.94</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t="str">
        <f t="shared" ref="A220:AF220" si="272">A71</f>
        <v>IDH</v>
      </c>
      <c r="B220" t="str">
        <f t="shared" si="272"/>
        <v>Impuesto Directo A Los Hidrocarburos</v>
      </c>
      <c r="C220">
        <f t="shared" si="272"/>
        <v>501655116.04999995</v>
      </c>
      <c r="D220">
        <f t="shared" si="272"/>
        <v>0</v>
      </c>
      <c r="E220">
        <f t="shared" si="272"/>
        <v>475583722.14000022</v>
      </c>
      <c r="F220">
        <f t="shared" si="272"/>
        <v>0</v>
      </c>
      <c r="G220">
        <f t="shared" si="272"/>
        <v>495697941.37999976</v>
      </c>
      <c r="H220">
        <f t="shared" si="272"/>
        <v>0</v>
      </c>
      <c r="I220">
        <f t="shared" si="272"/>
        <v>451871389.09999979</v>
      </c>
      <c r="J220">
        <f t="shared" si="272"/>
        <v>0</v>
      </c>
      <c r="K220">
        <f t="shared" si="272"/>
        <v>398456231.20999992</v>
      </c>
      <c r="L220">
        <f t="shared" si="272"/>
        <v>0</v>
      </c>
      <c r="M220">
        <f t="shared" si="272"/>
        <v>425452438.65999979</v>
      </c>
      <c r="N220">
        <f t="shared" si="272"/>
        <v>0</v>
      </c>
      <c r="O220">
        <f t="shared" si="272"/>
        <v>378693722.0999999</v>
      </c>
      <c r="P220">
        <f t="shared" si="272"/>
        <v>0</v>
      </c>
      <c r="Q220">
        <f t="shared" si="272"/>
        <v>353645101.04999995</v>
      </c>
      <c r="R220">
        <f t="shared" si="272"/>
        <v>0</v>
      </c>
      <c r="S220">
        <f t="shared" si="272"/>
        <v>380288994.75999999</v>
      </c>
      <c r="T220">
        <f t="shared" si="272"/>
        <v>0</v>
      </c>
      <c r="U220">
        <f t="shared" si="272"/>
        <v>389547810.01000005</v>
      </c>
      <c r="V220">
        <f t="shared" si="272"/>
        <v>0</v>
      </c>
      <c r="W220">
        <f t="shared" si="272"/>
        <v>364506408.98000002</v>
      </c>
      <c r="X220">
        <f t="shared" si="272"/>
        <v>0</v>
      </c>
      <c r="Y220">
        <f t="shared" si="272"/>
        <v>346280126.53000009</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520</v>
      </c>
      <c r="B221" t="str">
        <f t="shared" si="276"/>
        <v>Empresa Metalúrgica VINTO - Nacionalizada</v>
      </c>
      <c r="C221">
        <f t="shared" si="276"/>
        <v>0</v>
      </c>
      <c r="D221">
        <f t="shared" si="276"/>
        <v>0</v>
      </c>
      <c r="E221">
        <f t="shared" si="276"/>
        <v>0</v>
      </c>
      <c r="F221">
        <f t="shared" si="276"/>
        <v>100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512</v>
      </c>
      <c r="B222" t="str">
        <f t="shared" si="280"/>
        <v>Adm.de Aeropuertos y Servicios Auxiliares a la Naveg. Aérea</v>
      </c>
      <c r="C222">
        <f t="shared" si="280"/>
        <v>0</v>
      </c>
      <c r="D222">
        <f t="shared" si="280"/>
        <v>0</v>
      </c>
      <c r="E222">
        <f t="shared" si="280"/>
        <v>0</v>
      </c>
      <c r="F222">
        <f t="shared" si="280"/>
        <v>36151.33</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192</v>
      </c>
      <c r="B223" t="str">
        <f t="shared" si="284"/>
        <v>Servicio al Mejoramiento de la Navegación Amazónica</v>
      </c>
      <c r="C223">
        <f t="shared" si="284"/>
        <v>0</v>
      </c>
      <c r="D223">
        <f t="shared" si="284"/>
        <v>0</v>
      </c>
      <c r="E223">
        <f t="shared" si="284"/>
        <v>0</v>
      </c>
      <c r="F223">
        <f t="shared" si="284"/>
        <v>50</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84</v>
      </c>
      <c r="S223">
        <f t="shared" si="284"/>
        <v>0</v>
      </c>
      <c r="T223">
        <f t="shared" si="284"/>
        <v>742.43</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903</v>
      </c>
      <c r="B224" t="str">
        <f t="shared" si="288"/>
        <v>Gobierno Autónomo Departamental de Cochabamba</v>
      </c>
      <c r="C224">
        <f t="shared" si="288"/>
        <v>0</v>
      </c>
      <c r="D224">
        <f t="shared" si="288"/>
        <v>4349.6400000000003</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314636.88</v>
      </c>
      <c r="Q224">
        <f t="shared" si="288"/>
        <v>0</v>
      </c>
      <c r="R224">
        <f t="shared" si="288"/>
        <v>0</v>
      </c>
      <c r="S224">
        <f t="shared" si="288"/>
        <v>0</v>
      </c>
      <c r="T224">
        <f t="shared" si="288"/>
        <v>497099.97</v>
      </c>
      <c r="U224">
        <f t="shared" si="288"/>
        <v>0</v>
      </c>
      <c r="V224">
        <f t="shared" si="288"/>
        <v>23767.480000000003</v>
      </c>
      <c r="W224">
        <f t="shared" si="288"/>
        <v>0</v>
      </c>
      <c r="X224">
        <f t="shared" si="288"/>
        <v>158774.75</v>
      </c>
      <c r="Y224">
        <f t="shared" si="288"/>
        <v>0</v>
      </c>
      <c r="Z224">
        <f t="shared" si="288"/>
        <v>19421.240000000002</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140</v>
      </c>
      <c r="B225" t="str">
        <f t="shared" si="292"/>
        <v>Universidad Pública de El Alto</v>
      </c>
      <c r="C225">
        <f t="shared" si="292"/>
        <v>0</v>
      </c>
      <c r="D225">
        <f t="shared" si="292"/>
        <v>0</v>
      </c>
      <c r="E225">
        <f t="shared" si="292"/>
        <v>0</v>
      </c>
      <c r="F225">
        <f t="shared" si="292"/>
        <v>0</v>
      </c>
      <c r="G225">
        <f t="shared" si="292"/>
        <v>0</v>
      </c>
      <c r="H225">
        <f t="shared" si="292"/>
        <v>18987.330000000002</v>
      </c>
      <c r="I225">
        <f t="shared" si="292"/>
        <v>0</v>
      </c>
      <c r="J225">
        <f t="shared" si="292"/>
        <v>0</v>
      </c>
      <c r="K225">
        <f t="shared" si="292"/>
        <v>0</v>
      </c>
      <c r="L225">
        <f t="shared" si="292"/>
        <v>0</v>
      </c>
      <c r="M225">
        <f t="shared" si="292"/>
        <v>0</v>
      </c>
      <c r="N225">
        <f t="shared" si="292"/>
        <v>0</v>
      </c>
      <c r="O225">
        <f t="shared" si="292"/>
        <v>0</v>
      </c>
      <c r="P225">
        <f t="shared" si="292"/>
        <v>3371.99</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139</v>
      </c>
      <c r="B226" t="str">
        <f t="shared" si="296"/>
        <v>Universidad Mayor de San Andrés</v>
      </c>
      <c r="C226">
        <f t="shared" si="296"/>
        <v>0</v>
      </c>
      <c r="D226">
        <f t="shared" si="296"/>
        <v>0</v>
      </c>
      <c r="E226">
        <f t="shared" si="296"/>
        <v>0</v>
      </c>
      <c r="F226">
        <f t="shared" si="296"/>
        <v>0</v>
      </c>
      <c r="G226">
        <f t="shared" si="296"/>
        <v>0</v>
      </c>
      <c r="H226">
        <f t="shared" si="296"/>
        <v>47.92</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145</v>
      </c>
      <c r="B227" t="str">
        <f t="shared" si="300"/>
        <v>Universidad Autónoma Juan Misael Saracho</v>
      </c>
      <c r="C227">
        <f t="shared" si="300"/>
        <v>0</v>
      </c>
      <c r="D227">
        <f t="shared" si="300"/>
        <v>0</v>
      </c>
      <c r="E227">
        <f t="shared" si="300"/>
        <v>0</v>
      </c>
      <c r="F227">
        <f t="shared" si="300"/>
        <v>0</v>
      </c>
      <c r="G227">
        <f t="shared" si="300"/>
        <v>0</v>
      </c>
      <c r="H227">
        <f t="shared" si="300"/>
        <v>1530.98</v>
      </c>
      <c r="I227">
        <f t="shared" si="300"/>
        <v>0</v>
      </c>
      <c r="J227">
        <f t="shared" si="300"/>
        <v>0</v>
      </c>
      <c r="K227">
        <f t="shared" si="300"/>
        <v>0</v>
      </c>
      <c r="L227">
        <f t="shared" si="300"/>
        <v>0</v>
      </c>
      <c r="M227">
        <f t="shared" si="300"/>
        <v>0</v>
      </c>
      <c r="N227">
        <f t="shared" si="300"/>
        <v>1530.98</v>
      </c>
      <c r="O227">
        <f t="shared" si="300"/>
        <v>0</v>
      </c>
      <c r="P227">
        <f t="shared" si="300"/>
        <v>1532.13</v>
      </c>
      <c r="Q227">
        <f t="shared" si="300"/>
        <v>0</v>
      </c>
      <c r="R227">
        <f t="shared" si="300"/>
        <v>1532.13</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572</v>
      </c>
      <c r="B228" t="str">
        <f t="shared" si="304"/>
        <v>Empresa de Apoyo a la Producción de Alimentos</v>
      </c>
      <c r="C228">
        <f t="shared" si="304"/>
        <v>0</v>
      </c>
      <c r="D228">
        <f t="shared" si="304"/>
        <v>0</v>
      </c>
      <c r="E228">
        <f t="shared" si="304"/>
        <v>0</v>
      </c>
      <c r="F228">
        <f t="shared" si="304"/>
        <v>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28250153.450000003</v>
      </c>
      <c r="Y228">
        <f t="shared" si="304"/>
        <v>18529632.600000001</v>
      </c>
      <c r="Z228">
        <f t="shared" si="304"/>
        <v>41536014.5</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418</v>
      </c>
      <c r="B229" t="str">
        <f t="shared" si="308"/>
        <v>Caja Petrolera de Salud</v>
      </c>
      <c r="C229">
        <f t="shared" si="308"/>
        <v>0</v>
      </c>
      <c r="D229">
        <f t="shared" si="308"/>
        <v>0</v>
      </c>
      <c r="E229">
        <f t="shared" si="308"/>
        <v>0</v>
      </c>
      <c r="F229">
        <f t="shared" si="308"/>
        <v>0</v>
      </c>
      <c r="G229">
        <f t="shared" si="308"/>
        <v>0</v>
      </c>
      <c r="H229">
        <f t="shared" si="308"/>
        <v>400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1339</v>
      </c>
      <c r="B230" t="str">
        <f t="shared" si="312"/>
        <v>Gobierno Autónomo Municipal de Tacopaya</v>
      </c>
      <c r="C230">
        <f t="shared" si="312"/>
        <v>0</v>
      </c>
      <c r="D230">
        <f t="shared" si="312"/>
        <v>0</v>
      </c>
      <c r="E230">
        <f t="shared" si="312"/>
        <v>0</v>
      </c>
      <c r="F230">
        <f t="shared" si="312"/>
        <v>0</v>
      </c>
      <c r="G230">
        <f t="shared" si="312"/>
        <v>0</v>
      </c>
      <c r="H230">
        <f t="shared" si="312"/>
        <v>6438.66</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585</v>
      </c>
      <c r="B231" t="str">
        <f t="shared" si="316"/>
        <v>Agencia Boliviana Espacial</v>
      </c>
      <c r="C231">
        <f t="shared" si="316"/>
        <v>0</v>
      </c>
      <c r="D231">
        <f t="shared" si="316"/>
        <v>0</v>
      </c>
      <c r="E231">
        <f t="shared" si="316"/>
        <v>0</v>
      </c>
      <c r="F231">
        <f t="shared" si="316"/>
        <v>0</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580403.69999999995</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593</v>
      </c>
      <c r="B232" t="str">
        <f t="shared" si="320"/>
        <v>Empresa Pública YACANA</v>
      </c>
      <c r="C232">
        <f t="shared" si="320"/>
        <v>0</v>
      </c>
      <c r="D232">
        <f t="shared" si="320"/>
        <v>0</v>
      </c>
      <c r="E232">
        <f t="shared" si="320"/>
        <v>0</v>
      </c>
      <c r="F232">
        <f t="shared" si="320"/>
        <v>0</v>
      </c>
      <c r="G232">
        <f t="shared" si="320"/>
        <v>50</v>
      </c>
      <c r="H232">
        <f t="shared" si="320"/>
        <v>55.3</v>
      </c>
      <c r="I232">
        <f t="shared" si="320"/>
        <v>0</v>
      </c>
      <c r="J232">
        <f t="shared" si="320"/>
        <v>0</v>
      </c>
      <c r="K232">
        <f t="shared" si="320"/>
        <v>0</v>
      </c>
      <c r="L232">
        <f t="shared" si="320"/>
        <v>0</v>
      </c>
      <c r="M232">
        <f t="shared" si="320"/>
        <v>50</v>
      </c>
      <c r="N232">
        <f t="shared" si="320"/>
        <v>0</v>
      </c>
      <c r="O232">
        <f t="shared" si="320"/>
        <v>0</v>
      </c>
      <c r="P232">
        <f t="shared" si="320"/>
        <v>0</v>
      </c>
      <c r="Q232">
        <f t="shared" si="320"/>
        <v>0</v>
      </c>
      <c r="R232">
        <f t="shared" si="320"/>
        <v>0</v>
      </c>
      <c r="S232">
        <f t="shared" si="320"/>
        <v>50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802</v>
      </c>
      <c r="B233" t="str">
        <f t="shared" si="324"/>
        <v>Empresa Local de Agua Potable y Alcantarillado Sucre</v>
      </c>
      <c r="C233">
        <f t="shared" si="324"/>
        <v>0</v>
      </c>
      <c r="D233">
        <f t="shared" si="324"/>
        <v>0</v>
      </c>
      <c r="E233">
        <f t="shared" si="324"/>
        <v>0</v>
      </c>
      <c r="F233">
        <f t="shared" si="324"/>
        <v>0</v>
      </c>
      <c r="G233">
        <f t="shared" si="324"/>
        <v>0</v>
      </c>
      <c r="H233">
        <f t="shared" si="324"/>
        <v>28540.3</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130</v>
      </c>
      <c r="B234" t="str">
        <f t="shared" si="328"/>
        <v>Fondo de Financiamiento para la Minería</v>
      </c>
      <c r="C234">
        <f t="shared" si="328"/>
        <v>0</v>
      </c>
      <c r="D234">
        <f t="shared" si="328"/>
        <v>0</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510.99</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310</v>
      </c>
      <c r="B235" t="str">
        <f t="shared" si="332"/>
        <v>Autoridad de Regulación y Fiscalización de Telecomunicaciones y Transportes</v>
      </c>
      <c r="C235">
        <f t="shared" si="332"/>
        <v>0</v>
      </c>
      <c r="D235">
        <f t="shared" si="332"/>
        <v>0</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186323.62</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267</v>
      </c>
      <c r="B236" t="str">
        <f t="shared" si="336"/>
        <v>Direc. Dptal. de Educación Cochabamba</v>
      </c>
      <c r="C236">
        <f t="shared" si="336"/>
        <v>0</v>
      </c>
      <c r="D236">
        <f t="shared" si="336"/>
        <v>0</v>
      </c>
      <c r="E236">
        <f t="shared" si="336"/>
        <v>0</v>
      </c>
      <c r="F236">
        <f t="shared" si="336"/>
        <v>0</v>
      </c>
      <c r="G236">
        <f t="shared" si="336"/>
        <v>0</v>
      </c>
      <c r="H236">
        <f t="shared" si="336"/>
        <v>0</v>
      </c>
      <c r="I236">
        <f t="shared" si="336"/>
        <v>0</v>
      </c>
      <c r="J236">
        <f t="shared" si="336"/>
        <v>0</v>
      </c>
      <c r="K236">
        <f t="shared" si="336"/>
        <v>0</v>
      </c>
      <c r="L236">
        <f t="shared" si="336"/>
        <v>1422.07</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490057.24</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302</v>
      </c>
      <c r="B237" t="str">
        <f t="shared" si="340"/>
        <v>Servicio Departamental de Riego - Potosí</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1435</v>
      </c>
      <c r="M237">
        <f t="shared" si="340"/>
        <v>0</v>
      </c>
      <c r="N237">
        <f t="shared" si="340"/>
        <v>1067280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680</v>
      </c>
      <c r="B238" t="str">
        <f t="shared" si="344"/>
        <v>Contraloria General del Estado</v>
      </c>
      <c r="C238">
        <f t="shared" si="344"/>
        <v>0</v>
      </c>
      <c r="D238">
        <f t="shared" si="344"/>
        <v>0</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45467.47</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1513</v>
      </c>
      <c r="B239" t="str">
        <f t="shared" si="348"/>
        <v>Gobierno Autónomo Municipal de Pocoata</v>
      </c>
      <c r="C239">
        <f t="shared" si="348"/>
        <v>0</v>
      </c>
      <c r="D239">
        <f t="shared" si="348"/>
        <v>0</v>
      </c>
      <c r="E239">
        <f t="shared" si="348"/>
        <v>0</v>
      </c>
      <c r="F239">
        <f t="shared" si="348"/>
        <v>0</v>
      </c>
      <c r="G239">
        <f t="shared" si="348"/>
        <v>0</v>
      </c>
      <c r="H239">
        <f t="shared" si="348"/>
        <v>0</v>
      </c>
      <c r="I239">
        <f t="shared" si="348"/>
        <v>0</v>
      </c>
      <c r="J239">
        <f t="shared" si="348"/>
        <v>0</v>
      </c>
      <c r="K239">
        <f t="shared" si="348"/>
        <v>0</v>
      </c>
      <c r="L239">
        <f t="shared" si="348"/>
        <v>1</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865</v>
      </c>
      <c r="B240" t="str">
        <f t="shared" si="352"/>
        <v>Fondo de Desarrollo del Sist.Fin. y Apoyo al Sec.Productivo</v>
      </c>
      <c r="C240">
        <f t="shared" si="352"/>
        <v>0</v>
      </c>
      <c r="D240">
        <f t="shared" si="352"/>
        <v>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40.67</v>
      </c>
      <c r="Q240">
        <f t="shared" si="352"/>
        <v>0</v>
      </c>
      <c r="R240">
        <f t="shared" si="352"/>
        <v>0</v>
      </c>
      <c r="S240">
        <f t="shared" si="352"/>
        <v>0</v>
      </c>
      <c r="T240">
        <f t="shared" si="352"/>
        <v>524</v>
      </c>
      <c r="U240">
        <f t="shared" si="352"/>
        <v>0</v>
      </c>
      <c r="V240">
        <f t="shared" si="352"/>
        <v>0</v>
      </c>
      <c r="W240">
        <f t="shared" si="352"/>
        <v>0</v>
      </c>
      <c r="X240">
        <f t="shared" si="352"/>
        <v>0</v>
      </c>
      <c r="Y240">
        <f t="shared" si="352"/>
        <v>0</v>
      </c>
      <c r="Z240">
        <f t="shared" si="352"/>
        <v>12049.08</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226</v>
      </c>
      <c r="B241" t="str">
        <f t="shared" si="356"/>
        <v>Servicio Estatal de Autonomías</v>
      </c>
      <c r="C241">
        <f t="shared" si="356"/>
        <v>0</v>
      </c>
      <c r="D241">
        <f t="shared" si="356"/>
        <v>0</v>
      </c>
      <c r="E241">
        <f t="shared" si="356"/>
        <v>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5879.23</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225</v>
      </c>
      <c r="B242" t="str">
        <f t="shared" si="360"/>
        <v>Serv. Nal. para la Sostenibilidad en Saneamiento Básico</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27</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348</v>
      </c>
      <c r="B243" t="str">
        <f t="shared" si="364"/>
        <v>Autoridad Plurinacional de la Madre Tierra</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21696.870000000003</v>
      </c>
      <c r="O243">
        <f t="shared" si="364"/>
        <v>0</v>
      </c>
      <c r="P243">
        <f t="shared" si="364"/>
        <v>0</v>
      </c>
      <c r="Q243">
        <f t="shared" si="364"/>
        <v>0</v>
      </c>
      <c r="R243">
        <f t="shared" si="364"/>
        <v>0</v>
      </c>
      <c r="S243">
        <f t="shared" si="364"/>
        <v>0</v>
      </c>
      <c r="T243">
        <f t="shared" si="364"/>
        <v>371</v>
      </c>
      <c r="U243">
        <f t="shared" si="364"/>
        <v>0</v>
      </c>
      <c r="V243">
        <f t="shared" si="364"/>
        <v>0</v>
      </c>
      <c r="W243">
        <f t="shared" si="364"/>
        <v>0</v>
      </c>
      <c r="X243">
        <f t="shared" si="364"/>
        <v>13934.66</v>
      </c>
      <c r="Y243">
        <f t="shared" si="364"/>
        <v>0</v>
      </c>
      <c r="Z243">
        <f t="shared" si="364"/>
        <v>11679.55</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343</v>
      </c>
      <c r="B244" t="str">
        <f t="shared" si="368"/>
        <v>Escuela de Jueces del Estado</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100</v>
      </c>
      <c r="Z244">
        <f t="shared" si="368"/>
        <v>4724.9399999999996</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222</v>
      </c>
      <c r="B245" t="str">
        <f t="shared" si="372"/>
        <v>Instituto Nacional de Innovación Agropecuaria y Forestal</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23486.390000000003</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281</v>
      </c>
      <c r="B246" t="str">
        <f t="shared" si="376"/>
        <v>Oficina Técnica Nacional de los Ríos Pilcomayo y Bermejo</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476.62</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201</v>
      </c>
      <c r="B247" t="str">
        <f t="shared" si="380"/>
        <v>Agencia para el Des. de las Macroreg. y Zonas Fronterizas</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129.96</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599</v>
      </c>
      <c r="B248" t="str">
        <f t="shared" si="384"/>
        <v>Empresa Boliviana de Alimentos y Derivados</v>
      </c>
      <c r="C248">
        <f t="shared" si="384"/>
        <v>0</v>
      </c>
      <c r="D248">
        <f t="shared" si="384"/>
        <v>0</v>
      </c>
      <c r="E248">
        <f t="shared" si="384"/>
        <v>0</v>
      </c>
      <c r="F248">
        <f t="shared" si="384"/>
        <v>0</v>
      </c>
      <c r="G248">
        <f t="shared" si="384"/>
        <v>0</v>
      </c>
      <c r="H248">
        <f t="shared" si="384"/>
        <v>0</v>
      </c>
      <c r="I248">
        <f t="shared" si="384"/>
        <v>0</v>
      </c>
      <c r="J248">
        <f t="shared" si="384"/>
        <v>0</v>
      </c>
      <c r="K248">
        <f t="shared" si="384"/>
        <v>0</v>
      </c>
      <c r="L248">
        <f t="shared" si="384"/>
        <v>400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67295.44</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272</v>
      </c>
      <c r="B249" t="str">
        <f t="shared" si="388"/>
        <v>Direc. Dptal. de Educación Beni</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64384.3</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293</v>
      </c>
      <c r="B250" t="str">
        <f t="shared" si="392"/>
        <v>Fundación Cultural del Banco Central de Bolivia</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1283253.28</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154</v>
      </c>
      <c r="B251" t="str">
        <f t="shared" si="396"/>
        <v>Museo Nacional de Historia Natural</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98</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251</v>
      </c>
      <c r="B252" t="str">
        <f t="shared" si="400"/>
        <v>Instituto Nacional de Salud Ocupacional</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18</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591</v>
      </c>
      <c r="B253" t="str">
        <f t="shared" si="404"/>
        <v>Empresa Estatal de Transporte por Cable "Mi teleférico"</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3753401.8199999994</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311</v>
      </c>
      <c r="B254" t="str">
        <f t="shared" si="408"/>
        <v>Autoridad de Fisc y Ctrol Soc de Agua Potable Saneam.Básico</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2633.24</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907</v>
      </c>
      <c r="B255" t="str">
        <f t="shared" si="412"/>
        <v>Gobierno Autónomo Departamental de Santa Cruz</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117077.89</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265</v>
      </c>
      <c r="B256" t="str">
        <f t="shared" si="416"/>
        <v>Direc. Dptal. de Educación  Chuquisaca</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425.33</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347</v>
      </c>
      <c r="B257" t="str">
        <f t="shared" si="420"/>
        <v>Autoridad de Fiscalización y Control de Cooperativas</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2814</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573</v>
      </c>
      <c r="B258" t="str">
        <f t="shared" si="424"/>
        <v>Empresa Siderúrgica del Mutún</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370</v>
      </c>
      <c r="Z258">
        <f t="shared" si="424"/>
        <v>1239</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292</v>
      </c>
      <c r="B259" t="str">
        <f t="shared" si="428"/>
        <v>Vías Bolivia</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4588.33</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254</v>
      </c>
      <c r="B260" t="str">
        <f t="shared" si="432"/>
        <v>Instituto del Seguro Agrario</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1830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576</v>
      </c>
      <c r="B261" t="str">
        <f t="shared" si="436"/>
        <v>Empresa Pública Nacional Estratégica Cartones de Bolivia</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114.43</v>
      </c>
      <c r="Z261">
        <f t="shared" si="436"/>
        <v>243294.71</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133</v>
      </c>
      <c r="B262" t="str">
        <f t="shared" si="440"/>
        <v>Lotería Nacional de Beneficencia y Salubridad</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4667.87</v>
      </c>
      <c r="W262">
        <f t="shared" si="440"/>
        <v>0</v>
      </c>
      <c r="X262">
        <f t="shared" si="440"/>
        <v>3020.38</v>
      </c>
      <c r="Y262">
        <f t="shared" si="440"/>
        <v>0</v>
      </c>
      <c r="Z262">
        <f t="shared" si="440"/>
        <v>30589</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30</v>
      </c>
      <c r="B263" t="str">
        <f t="shared" si="444"/>
        <v>Ministerio de Justicia y Transparencia Institucional</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1141216.1800000002</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376</v>
      </c>
      <c r="B264" t="str">
        <f t="shared" si="448"/>
        <v>Agencia Boliviana de Energía Nuclear</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49410.58</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661</v>
      </c>
      <c r="B265" t="str">
        <f t="shared" si="452"/>
        <v>Tribunal Constitucional Plurinacional</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24059.64</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150</v>
      </c>
      <c r="B266" t="str">
        <f t="shared" si="456"/>
        <v>Proyecto Sucre Ciudad Universitaria</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59648.61</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270</v>
      </c>
      <c r="B267" t="str">
        <f t="shared" si="460"/>
        <v>Direc. Dptal. de Educación Tarija</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196345.49</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594</v>
      </c>
      <c r="B268" t="str">
        <f t="shared" si="464"/>
        <v>Administración de Servicios Portuarios - Bolivia</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50</v>
      </c>
      <c r="Z268">
        <f t="shared" si="464"/>
        <v>251131.63</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159</v>
      </c>
      <c r="B269" t="str">
        <f t="shared" si="468"/>
        <v>OficinaTécnica para el Fortalecimiento de la Empresa Pública</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24902.3</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422</v>
      </c>
      <c r="B270" t="str">
        <f t="shared" si="472"/>
        <v>Caja Bancaria Estatal de Salud</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400.27</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315</v>
      </c>
      <c r="B271" t="str">
        <f t="shared" si="476"/>
        <v>Autoridad de Fiscalización de Empresas</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13728.57</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169</v>
      </c>
      <c r="B272" t="str">
        <f t="shared" si="480"/>
        <v>Autoridad General de Impugnación Tributaria</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739.66</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294</v>
      </c>
      <c r="B273" t="str">
        <f t="shared" si="484"/>
        <v>Univ. Indígena Bol. Comun. Intercultl Prod. Tupak Katari</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12659.39</v>
      </c>
      <c r="Y273">
        <f t="shared" si="484"/>
        <v>0</v>
      </c>
      <c r="Z273">
        <f t="shared" si="484"/>
        <v>3273.14</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234</v>
      </c>
      <c r="B274" t="str">
        <f t="shared" si="488"/>
        <v xml:space="preserve">Servicio Geológico Minero </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6666.41</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387</v>
      </c>
      <c r="B275" t="str">
        <f t="shared" si="492"/>
        <v>Agencia del Desarrollo del Cine y Audiovisual Bolivianos</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522.5</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312</v>
      </c>
      <c r="B276" t="str">
        <f t="shared" si="494"/>
        <v>Autoridad de Fiscalizac. y Control Soc de Bosques y Tierras</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121</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134</v>
      </c>
      <c r="B277" t="str">
        <f t="shared" si="496"/>
        <v>Consejo Nacional de Vivienda Policial</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139.37</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299</v>
      </c>
      <c r="B278" t="str">
        <f t="shared" si="498"/>
        <v>Servicio Departamental de Riego - La Paz</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180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163</v>
      </c>
      <c r="B279" t="str">
        <f t="shared" si="500"/>
        <v>Agencia Nacional de Hidrocarburos</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98288.140000000014</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314</v>
      </c>
      <c r="B280" t="str">
        <f t="shared" si="502"/>
        <v>Autoridad de Fiscalización de Electricidad y Tecnología Nuclear</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10084.950000000001</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309</v>
      </c>
      <c r="B281" t="str">
        <f t="shared" si="504"/>
        <v>Autoridad de Fiscalización del Juego</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4913.369999999999</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221</v>
      </c>
      <c r="B282" t="str">
        <f t="shared" si="506"/>
        <v>Serv. Nal. de Reg. y Control de la Comer. de Minerales y Metales</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16076.98</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1332</v>
      </c>
      <c r="B283" t="str">
        <f t="shared" si="508"/>
        <v>Gobierno Autónomo Municipal de Pojo</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781.55</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313</v>
      </c>
      <c r="B284" t="str">
        <f t="shared" si="510"/>
        <v>Autoridad de Fiscalización y Control de Pensiones y Seguros - APS</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97</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586</v>
      </c>
      <c r="B285" t="str">
        <f t="shared" si="512"/>
        <v>Empresa Azucarera San Buenaventura</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5393.42</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388</v>
      </c>
      <c r="B286" t="str">
        <f t="shared" si="514"/>
        <v>Servicio Plurinacional de Registro de Comercio</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28</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119</v>
      </c>
      <c r="B287" t="str">
        <f t="shared" si="516"/>
        <v>Agencia para el Des. de la Soc. de la Información en Bolivia</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50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598</v>
      </c>
      <c r="B288" t="str">
        <f t="shared" si="518"/>
        <v>Empresa Pública "Editorial del Estado Plurinacional de Bolivia"</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21.5</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152</v>
      </c>
      <c r="B289" t="str">
        <f t="shared" si="520"/>
        <v>Servicio Plurinacional de Defensa Pública</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40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385</v>
      </c>
      <c r="B290" t="str">
        <f t="shared" si="522"/>
        <v>Autoridad de Supervisión de la Seguridad Social de Corto Plazo</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889.13</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7" t="s">
        <v>1411</v>
      </c>
      <c r="Y2" s="428"/>
      <c r="Z2" s="428"/>
      <c r="AA2" s="428"/>
      <c r="AB2" s="428"/>
      <c r="AC2" s="428"/>
      <c r="AD2" s="428"/>
      <c r="AE2" s="429"/>
      <c r="AF2" s="17"/>
    </row>
    <row r="3" spans="1:32" ht="15.75">
      <c r="A3" s="17"/>
      <c r="B3" s="17"/>
      <c r="C3" s="18"/>
      <c r="D3" s="18"/>
      <c r="E3" s="18"/>
      <c r="F3" s="17"/>
      <c r="G3" s="17"/>
      <c r="H3" s="17"/>
      <c r="I3" s="17"/>
      <c r="J3" s="17"/>
      <c r="K3" s="17"/>
      <c r="L3" s="17"/>
      <c r="M3" s="17"/>
      <c r="N3" s="17"/>
      <c r="O3" s="17"/>
      <c r="P3" s="17"/>
      <c r="Q3" s="17"/>
      <c r="R3" s="17"/>
      <c r="S3" s="17"/>
      <c r="T3" s="17"/>
      <c r="U3" s="17"/>
      <c r="V3" s="17"/>
      <c r="W3" s="17"/>
      <c r="X3" s="430" t="s">
        <v>1515</v>
      </c>
      <c r="Y3" s="431"/>
      <c r="Z3" s="431"/>
      <c r="AA3" s="431"/>
      <c r="AB3" s="431"/>
      <c r="AC3" s="431"/>
      <c r="AD3" s="431"/>
      <c r="AE3" s="432"/>
      <c r="AF3" s="17"/>
    </row>
    <row r="4" spans="1:32" ht="15.75">
      <c r="A4" s="17"/>
      <c r="B4" s="17"/>
      <c r="C4" s="18"/>
      <c r="D4" s="18"/>
      <c r="E4" s="18"/>
      <c r="F4" s="17"/>
      <c r="G4" s="17"/>
      <c r="H4" s="17"/>
      <c r="I4" s="17"/>
      <c r="J4" s="17"/>
      <c r="K4" s="17"/>
      <c r="L4" s="17"/>
      <c r="M4" s="17"/>
      <c r="N4" s="17"/>
      <c r="O4" s="17"/>
      <c r="P4" s="17"/>
      <c r="Q4" s="17"/>
      <c r="R4" s="17"/>
      <c r="S4" s="17"/>
      <c r="T4" s="17"/>
      <c r="U4" s="17"/>
      <c r="V4" s="17"/>
      <c r="W4" s="17"/>
      <c r="X4" s="433" t="s">
        <v>1514</v>
      </c>
      <c r="Y4" s="434"/>
      <c r="Z4" s="434"/>
      <c r="AA4" s="434"/>
      <c r="AB4" s="434"/>
      <c r="AC4" s="434"/>
      <c r="AD4" s="434"/>
      <c r="AE4" s="435"/>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6" t="s">
        <v>30</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row>
    <row r="7" spans="1:32" ht="16.5">
      <c r="A7" s="437" t="s">
        <v>592</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6">
        <v>45292</v>
      </c>
      <c r="Q9" s="447"/>
      <c r="R9" s="447"/>
      <c r="S9" s="448"/>
      <c r="T9" s="22"/>
      <c r="U9" s="22" t="s">
        <v>0</v>
      </c>
      <c r="V9" s="446">
        <v>45322</v>
      </c>
      <c r="W9" s="447"/>
      <c r="X9" s="447"/>
      <c r="Y9" s="448"/>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1256</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5" t="str">
        <f>IFERROR(VLOOKUP(H14,bd_lista!A3:E590,2,FALSE),"")</f>
        <v/>
      </c>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34"/>
      <c r="AF12" s="34"/>
    </row>
    <row r="13" spans="1:32" ht="23.25" customHeight="1">
      <c r="A13" s="20"/>
      <c r="B13" s="20"/>
      <c r="C13" s="16"/>
      <c r="D13" s="16"/>
      <c r="E13" s="16"/>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20"/>
      <c r="AF13" s="20"/>
    </row>
    <row r="14" spans="1:32" ht="15.75" customHeight="1">
      <c r="A14" s="20"/>
      <c r="B14" s="25" t="s">
        <v>591</v>
      </c>
      <c r="C14" s="20"/>
      <c r="D14" s="20"/>
      <c r="E14" s="20"/>
      <c r="F14" s="20"/>
      <c r="G14" s="20"/>
      <c r="H14" s="451"/>
      <c r="I14" s="448"/>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8" t="s">
        <v>1263</v>
      </c>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20"/>
    </row>
    <row r="17" spans="1:32" ht="15.75">
      <c r="A17" s="20"/>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20"/>
    </row>
    <row r="18" spans="1:32" ht="6" customHeight="1" thickBot="1">
      <c r="A18" s="34"/>
      <c r="B18" s="38"/>
      <c r="C18" s="34"/>
      <c r="D18" s="34"/>
      <c r="E18" s="34"/>
      <c r="F18" s="34"/>
      <c r="G18" s="34"/>
      <c r="H18" s="452"/>
      <c r="I18" s="452"/>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6" t="s">
        <v>1365</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8"/>
      <c r="AF19" s="34"/>
    </row>
    <row r="20" spans="1:32" ht="15.75">
      <c r="A20" s="34"/>
      <c r="B20" s="409"/>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1"/>
      <c r="AF20" s="34"/>
    </row>
    <row r="21" spans="1:32" ht="24.75" customHeight="1" thickBot="1">
      <c r="A21" s="34"/>
      <c r="B21" s="412"/>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4"/>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9" t="s">
        <v>593</v>
      </c>
      <c r="D23" s="449"/>
      <c r="E23" s="449"/>
      <c r="F23" s="449"/>
      <c r="G23" s="449"/>
      <c r="H23" s="449"/>
      <c r="I23" s="439" t="s">
        <v>1409</v>
      </c>
      <c r="J23" s="439"/>
      <c r="K23" s="439"/>
      <c r="L23" s="439"/>
      <c r="M23" s="440" t="s">
        <v>2</v>
      </c>
      <c r="N23" s="441"/>
      <c r="O23" s="441"/>
      <c r="P23" s="441"/>
      <c r="Q23" s="441"/>
      <c r="R23" s="441"/>
      <c r="S23" s="441"/>
      <c r="T23" s="441"/>
      <c r="U23" s="441"/>
      <c r="V23" s="441"/>
      <c r="W23" s="441"/>
      <c r="X23" s="441"/>
      <c r="Y23" s="442"/>
      <c r="Z23" s="439" t="s">
        <v>625</v>
      </c>
      <c r="AA23" s="439"/>
      <c r="AB23" s="439"/>
      <c r="AC23" s="439"/>
      <c r="AD23" s="439"/>
      <c r="AE23" s="26"/>
      <c r="AF23" s="20"/>
    </row>
    <row r="24" spans="1:32" ht="24" customHeight="1">
      <c r="A24" s="20"/>
      <c r="B24" s="26"/>
      <c r="C24" s="450" t="s">
        <v>29</v>
      </c>
      <c r="D24" s="450"/>
      <c r="E24" s="450"/>
      <c r="F24" s="450" t="s">
        <v>1410</v>
      </c>
      <c r="G24" s="450"/>
      <c r="H24" s="450"/>
      <c r="I24" s="439"/>
      <c r="J24" s="439"/>
      <c r="K24" s="439"/>
      <c r="L24" s="439"/>
      <c r="M24" s="443"/>
      <c r="N24" s="444"/>
      <c r="O24" s="444"/>
      <c r="P24" s="444"/>
      <c r="Q24" s="444"/>
      <c r="R24" s="444"/>
      <c r="S24" s="444"/>
      <c r="T24" s="444"/>
      <c r="U24" s="444"/>
      <c r="V24" s="444"/>
      <c r="W24" s="444"/>
      <c r="X24" s="444"/>
      <c r="Y24" s="445"/>
      <c r="Z24" s="439"/>
      <c r="AA24" s="439"/>
      <c r="AB24" s="439"/>
      <c r="AC24" s="439"/>
      <c r="AD24" s="439"/>
      <c r="AE24" s="26"/>
      <c r="AF24" s="20"/>
    </row>
    <row r="25" spans="1:32" ht="17.100000000000001" customHeight="1">
      <c r="A25" s="20"/>
      <c r="B25" s="26"/>
      <c r="C25" s="415">
        <f>+VLOOKUP($H$14,RESUMEN!$A$11:$AP$600,7,FALSE)</f>
        <v>0</v>
      </c>
      <c r="D25" s="416"/>
      <c r="E25" s="417"/>
      <c r="F25" s="415">
        <f>+VLOOKUP($H$14,RESUMEN!$A$11:$AP$600,28,FALSE)</f>
        <v>0</v>
      </c>
      <c r="G25" s="416"/>
      <c r="H25" s="417"/>
      <c r="I25" s="418" t="s">
        <v>3</v>
      </c>
      <c r="J25" s="419"/>
      <c r="K25" s="419"/>
      <c r="L25" s="420"/>
      <c r="M25" s="424" t="s">
        <v>4</v>
      </c>
      <c r="N25" s="425"/>
      <c r="O25" s="425"/>
      <c r="P25" s="425"/>
      <c r="Q25" s="425"/>
      <c r="R25" s="425"/>
      <c r="S25" s="425"/>
      <c r="T25" s="425"/>
      <c r="U25" s="425"/>
      <c r="V25" s="425"/>
      <c r="W25" s="425"/>
      <c r="X25" s="425"/>
      <c r="Y25" s="426"/>
      <c r="Z25" s="421" t="s">
        <v>5</v>
      </c>
      <c r="AA25" s="422"/>
      <c r="AB25" s="422"/>
      <c r="AC25" s="422"/>
      <c r="AD25" s="423"/>
      <c r="AE25" s="26"/>
      <c r="AF25" s="20"/>
    </row>
    <row r="26" spans="1:32" ht="17.100000000000001" customHeight="1">
      <c r="A26" s="20"/>
      <c r="B26" s="26"/>
      <c r="C26" s="415">
        <f>+VLOOKUP($H$14,RESUMEN!$A$11:$AP$600,8,FALSE)</f>
        <v>0</v>
      </c>
      <c r="D26" s="416"/>
      <c r="E26" s="417"/>
      <c r="F26" s="415">
        <v>0</v>
      </c>
      <c r="G26" s="416"/>
      <c r="H26" s="417"/>
      <c r="I26" s="418" t="s">
        <v>599</v>
      </c>
      <c r="J26" s="419"/>
      <c r="K26" s="419"/>
      <c r="L26" s="420"/>
      <c r="M26" s="424" t="s">
        <v>605</v>
      </c>
      <c r="N26" s="425"/>
      <c r="O26" s="425"/>
      <c r="P26" s="425"/>
      <c r="Q26" s="425"/>
      <c r="R26" s="425"/>
      <c r="S26" s="425"/>
      <c r="T26" s="425"/>
      <c r="U26" s="425"/>
      <c r="V26" s="425"/>
      <c r="W26" s="425"/>
      <c r="X26" s="425"/>
      <c r="Y26" s="426"/>
      <c r="Z26" s="421" t="s">
        <v>9</v>
      </c>
      <c r="AA26" s="422"/>
      <c r="AB26" s="422"/>
      <c r="AC26" s="422"/>
      <c r="AD26" s="423"/>
      <c r="AE26" s="26"/>
      <c r="AF26" s="20"/>
    </row>
    <row r="27" spans="1:32" ht="17.100000000000001" customHeight="1">
      <c r="A27" s="20"/>
      <c r="B27" s="26"/>
      <c r="C27" s="415">
        <v>0</v>
      </c>
      <c r="D27" s="416"/>
      <c r="E27" s="417"/>
      <c r="F27" s="415">
        <f>+VLOOKUP($H$14,RESUMEN!$A$11:$AP$600,29,FALSE)</f>
        <v>0</v>
      </c>
      <c r="G27" s="416"/>
      <c r="H27" s="417"/>
      <c r="I27" s="418" t="s">
        <v>551</v>
      </c>
      <c r="J27" s="419"/>
      <c r="K27" s="419"/>
      <c r="L27" s="420"/>
      <c r="M27" s="424" t="s">
        <v>627</v>
      </c>
      <c r="N27" s="425"/>
      <c r="O27" s="425"/>
      <c r="P27" s="425"/>
      <c r="Q27" s="425"/>
      <c r="R27" s="425"/>
      <c r="S27" s="425"/>
      <c r="T27" s="425"/>
      <c r="U27" s="425"/>
      <c r="V27" s="425"/>
      <c r="W27" s="425"/>
      <c r="X27" s="425"/>
      <c r="Y27" s="426"/>
      <c r="Z27" s="421" t="s">
        <v>9</v>
      </c>
      <c r="AA27" s="422"/>
      <c r="AB27" s="422"/>
      <c r="AC27" s="422"/>
      <c r="AD27" s="423"/>
      <c r="AE27" s="26"/>
      <c r="AF27" s="20"/>
    </row>
    <row r="28" spans="1:32" ht="17.100000000000001" customHeight="1">
      <c r="A28" s="20"/>
      <c r="B28" s="26"/>
      <c r="C28" s="415">
        <f>+VLOOKUP($H$14,RESUMEN!$A$11:$AP$600,9,FALSE)</f>
        <v>0</v>
      </c>
      <c r="D28" s="416"/>
      <c r="E28" s="417"/>
      <c r="F28" s="415">
        <v>0</v>
      </c>
      <c r="G28" s="416"/>
      <c r="H28" s="417"/>
      <c r="I28" s="418" t="s">
        <v>1287</v>
      </c>
      <c r="J28" s="419"/>
      <c r="K28" s="419"/>
      <c r="L28" s="420"/>
      <c r="M28" s="424" t="s">
        <v>1288</v>
      </c>
      <c r="N28" s="425"/>
      <c r="O28" s="425"/>
      <c r="P28" s="425"/>
      <c r="Q28" s="425"/>
      <c r="R28" s="425"/>
      <c r="S28" s="425"/>
      <c r="T28" s="425"/>
      <c r="U28" s="425"/>
      <c r="V28" s="425"/>
      <c r="W28" s="425"/>
      <c r="X28" s="425"/>
      <c r="Y28" s="426"/>
      <c r="Z28" s="421" t="s">
        <v>5</v>
      </c>
      <c r="AA28" s="422"/>
      <c r="AB28" s="422"/>
      <c r="AC28" s="422"/>
      <c r="AD28" s="423"/>
      <c r="AE28" s="26"/>
      <c r="AF28" s="20"/>
    </row>
    <row r="29" spans="1:32" ht="17.100000000000001" customHeight="1">
      <c r="A29" s="20"/>
      <c r="B29" s="26"/>
      <c r="C29" s="415">
        <f>+VLOOKUP($H$14,RESUMEN!$A$11:$AP$600,10,FALSE)</f>
        <v>0</v>
      </c>
      <c r="D29" s="416"/>
      <c r="E29" s="417"/>
      <c r="F29" s="415">
        <f>+VLOOKUP($H$14,RESUMEN!$A$11:$AP$600,30,FALSE)</f>
        <v>0</v>
      </c>
      <c r="G29" s="416"/>
      <c r="H29" s="417"/>
      <c r="I29" s="418" t="s">
        <v>10</v>
      </c>
      <c r="J29" s="419"/>
      <c r="K29" s="419"/>
      <c r="L29" s="420"/>
      <c r="M29" s="424" t="s">
        <v>603</v>
      </c>
      <c r="N29" s="425"/>
      <c r="O29" s="425"/>
      <c r="P29" s="425"/>
      <c r="Q29" s="425"/>
      <c r="R29" s="425"/>
      <c r="S29" s="425"/>
      <c r="T29" s="425"/>
      <c r="U29" s="425"/>
      <c r="V29" s="425"/>
      <c r="W29" s="425"/>
      <c r="X29" s="425"/>
      <c r="Y29" s="426"/>
      <c r="Z29" s="421" t="s">
        <v>11</v>
      </c>
      <c r="AA29" s="422"/>
      <c r="AB29" s="422"/>
      <c r="AC29" s="422"/>
      <c r="AD29" s="423"/>
      <c r="AE29" s="26"/>
      <c r="AF29" s="20"/>
    </row>
    <row r="30" spans="1:32" ht="17.100000000000001" customHeight="1">
      <c r="A30" s="20"/>
      <c r="B30" s="26"/>
      <c r="C30" s="415">
        <f>+VLOOKUP($H$14,RESUMEN!$A$11:$AP$600,11,FALSE)</f>
        <v>0</v>
      </c>
      <c r="D30" s="416"/>
      <c r="E30" s="417"/>
      <c r="F30" s="415">
        <f>+VLOOKUP($H$14,RESUMEN!$A$11:$AP$600,31,FALSE)</f>
        <v>0</v>
      </c>
      <c r="G30" s="416"/>
      <c r="H30" s="417"/>
      <c r="I30" s="418" t="s">
        <v>6</v>
      </c>
      <c r="J30" s="419"/>
      <c r="K30" s="419"/>
      <c r="L30" s="420"/>
      <c r="M30" s="424" t="s">
        <v>7</v>
      </c>
      <c r="N30" s="425"/>
      <c r="O30" s="425"/>
      <c r="P30" s="425"/>
      <c r="Q30" s="425"/>
      <c r="R30" s="425"/>
      <c r="S30" s="425"/>
      <c r="T30" s="425"/>
      <c r="U30" s="425"/>
      <c r="V30" s="425"/>
      <c r="W30" s="425"/>
      <c r="X30" s="425"/>
      <c r="Y30" s="426"/>
      <c r="Z30" s="421" t="s">
        <v>5</v>
      </c>
      <c r="AA30" s="422"/>
      <c r="AB30" s="422"/>
      <c r="AC30" s="422"/>
      <c r="AD30" s="423"/>
      <c r="AE30" s="26"/>
      <c r="AF30" s="20"/>
    </row>
    <row r="31" spans="1:32" ht="17.100000000000001" customHeight="1">
      <c r="A31" s="20"/>
      <c r="B31" s="26"/>
      <c r="C31" s="415">
        <f>+VLOOKUP($H$14,RESUMEN!$A$11:$AP$600,13,FALSE)</f>
        <v>0</v>
      </c>
      <c r="D31" s="416"/>
      <c r="E31" s="417"/>
      <c r="F31" s="415">
        <f>+VLOOKUP($H$14,RESUMEN!$A$11:$AP$600,32,FALSE)</f>
        <v>0</v>
      </c>
      <c r="G31" s="416"/>
      <c r="H31" s="417"/>
      <c r="I31" s="418" t="s">
        <v>14</v>
      </c>
      <c r="J31" s="419"/>
      <c r="K31" s="419"/>
      <c r="L31" s="420"/>
      <c r="M31" s="424" t="s">
        <v>15</v>
      </c>
      <c r="N31" s="425"/>
      <c r="O31" s="425"/>
      <c r="P31" s="425"/>
      <c r="Q31" s="425"/>
      <c r="R31" s="425"/>
      <c r="S31" s="425"/>
      <c r="T31" s="425"/>
      <c r="U31" s="425"/>
      <c r="V31" s="425"/>
      <c r="W31" s="425"/>
      <c r="X31" s="425"/>
      <c r="Y31" s="426"/>
      <c r="Z31" s="421" t="s">
        <v>11</v>
      </c>
      <c r="AA31" s="422"/>
      <c r="AB31" s="422"/>
      <c r="AC31" s="422"/>
      <c r="AD31" s="423"/>
      <c r="AE31" s="26"/>
      <c r="AF31" s="20"/>
    </row>
    <row r="32" spans="1:32" ht="32.25" customHeight="1">
      <c r="A32" s="20"/>
      <c r="B32" s="26"/>
      <c r="C32" s="415">
        <f>+VLOOKUP($H$14,RESUMEN!$A$11:$AP$600,14,FALSE)</f>
        <v>0</v>
      </c>
      <c r="D32" s="416"/>
      <c r="E32" s="417"/>
      <c r="F32" s="415">
        <v>0</v>
      </c>
      <c r="G32" s="416"/>
      <c r="H32" s="417"/>
      <c r="I32" s="418" t="s">
        <v>1413</v>
      </c>
      <c r="J32" s="419"/>
      <c r="K32" s="419"/>
      <c r="L32" s="420"/>
      <c r="M32" s="424" t="s">
        <v>1402</v>
      </c>
      <c r="N32" s="425"/>
      <c r="O32" s="425"/>
      <c r="P32" s="425"/>
      <c r="Q32" s="425"/>
      <c r="R32" s="425"/>
      <c r="S32" s="425"/>
      <c r="T32" s="425"/>
      <c r="U32" s="425"/>
      <c r="V32" s="425"/>
      <c r="W32" s="425"/>
      <c r="X32" s="425"/>
      <c r="Y32" s="426"/>
      <c r="Z32" s="418" t="s">
        <v>1351</v>
      </c>
      <c r="AA32" s="419"/>
      <c r="AB32" s="419"/>
      <c r="AC32" s="419"/>
      <c r="AD32" s="420"/>
      <c r="AE32" s="26"/>
      <c r="AF32" s="20"/>
    </row>
    <row r="33" spans="1:32" ht="17.100000000000001" customHeight="1">
      <c r="A33" s="20"/>
      <c r="B33" s="26"/>
      <c r="C33" s="415">
        <f>+VLOOKUP($H$14,RESUMEN!$A$11:$AP$600,15,FALSE)</f>
        <v>0</v>
      </c>
      <c r="D33" s="416"/>
      <c r="E33" s="417"/>
      <c r="F33" s="415">
        <v>0</v>
      </c>
      <c r="G33" s="416"/>
      <c r="H33" s="417"/>
      <c r="I33" s="418" t="s">
        <v>600</v>
      </c>
      <c r="J33" s="419"/>
      <c r="K33" s="419"/>
      <c r="L33" s="420"/>
      <c r="M33" s="424" t="s">
        <v>606</v>
      </c>
      <c r="N33" s="425"/>
      <c r="O33" s="425"/>
      <c r="P33" s="425"/>
      <c r="Q33" s="425"/>
      <c r="R33" s="425"/>
      <c r="S33" s="425"/>
      <c r="T33" s="425"/>
      <c r="U33" s="425"/>
      <c r="V33" s="425"/>
      <c r="W33" s="425"/>
      <c r="X33" s="425"/>
      <c r="Y33" s="426"/>
      <c r="Z33" s="421" t="s">
        <v>18</v>
      </c>
      <c r="AA33" s="422"/>
      <c r="AB33" s="422"/>
      <c r="AC33" s="422"/>
      <c r="AD33" s="423"/>
      <c r="AE33" s="26"/>
      <c r="AF33" s="20"/>
    </row>
    <row r="34" spans="1:32" ht="17.100000000000001" customHeight="1">
      <c r="A34" s="20"/>
      <c r="B34" s="26"/>
      <c r="C34" s="415">
        <f>+VLOOKUP($H$14,RESUMEN!$A$11:$AP$600,16,FALSE)</f>
        <v>0</v>
      </c>
      <c r="D34" s="416"/>
      <c r="E34" s="417"/>
      <c r="F34" s="415">
        <f>+VLOOKUP($H$14,RESUMEN!$A$11:$AP$600,33,FALSE)</f>
        <v>0</v>
      </c>
      <c r="G34" s="416"/>
      <c r="H34" s="417"/>
      <c r="I34" s="418" t="s">
        <v>16</v>
      </c>
      <c r="J34" s="419"/>
      <c r="K34" s="419"/>
      <c r="L34" s="420"/>
      <c r="M34" s="424" t="s">
        <v>17</v>
      </c>
      <c r="N34" s="425"/>
      <c r="O34" s="425"/>
      <c r="P34" s="425"/>
      <c r="Q34" s="425"/>
      <c r="R34" s="425"/>
      <c r="S34" s="425"/>
      <c r="T34" s="425"/>
      <c r="U34" s="425"/>
      <c r="V34" s="425"/>
      <c r="W34" s="425"/>
      <c r="X34" s="425"/>
      <c r="Y34" s="426"/>
      <c r="Z34" s="421" t="s">
        <v>18</v>
      </c>
      <c r="AA34" s="422"/>
      <c r="AB34" s="422"/>
      <c r="AC34" s="422"/>
      <c r="AD34" s="423"/>
      <c r="AE34" s="26"/>
      <c r="AF34" s="20"/>
    </row>
    <row r="35" spans="1:32" ht="17.100000000000001" customHeight="1">
      <c r="A35" s="20"/>
      <c r="B35" s="26"/>
      <c r="C35" s="415">
        <f>+VLOOKUP($H$14,RESUMEN!$A$11:$AP$600,17,FALSE)</f>
        <v>0</v>
      </c>
      <c r="D35" s="416"/>
      <c r="E35" s="417"/>
      <c r="F35" s="415">
        <f>+VLOOKUP($H$14,RESUMEN!$A$11:$AP$600,34,FALSE)</f>
        <v>0</v>
      </c>
      <c r="G35" s="416"/>
      <c r="H35" s="417"/>
      <c r="I35" s="418" t="s">
        <v>12</v>
      </c>
      <c r="J35" s="419"/>
      <c r="K35" s="419"/>
      <c r="L35" s="420"/>
      <c r="M35" s="424" t="s">
        <v>13</v>
      </c>
      <c r="N35" s="425"/>
      <c r="O35" s="425"/>
      <c r="P35" s="425"/>
      <c r="Q35" s="425"/>
      <c r="R35" s="425"/>
      <c r="S35" s="425"/>
      <c r="T35" s="425"/>
      <c r="U35" s="425"/>
      <c r="V35" s="425"/>
      <c r="W35" s="425"/>
      <c r="X35" s="425"/>
      <c r="Y35" s="426"/>
      <c r="Z35" s="421" t="s">
        <v>11</v>
      </c>
      <c r="AA35" s="422"/>
      <c r="AB35" s="422"/>
      <c r="AC35" s="422"/>
      <c r="AD35" s="423"/>
      <c r="AE35" s="26"/>
      <c r="AF35" s="20"/>
    </row>
    <row r="36" spans="1:32" ht="17.100000000000001" customHeight="1">
      <c r="A36" s="20"/>
      <c r="B36" s="26"/>
      <c r="C36" s="415">
        <f>+VLOOKUP($H$14,RESUMEN!$A$11:$AP$600,18,FALSE)</f>
        <v>0</v>
      </c>
      <c r="D36" s="416"/>
      <c r="E36" s="417"/>
      <c r="F36" s="415">
        <f>+VLOOKUP($H$14,RESUMEN!$A$11:$AP$600,35,FALSE)</f>
        <v>0</v>
      </c>
      <c r="G36" s="416"/>
      <c r="H36" s="417"/>
      <c r="I36" s="418" t="s">
        <v>601</v>
      </c>
      <c r="J36" s="419"/>
      <c r="K36" s="419"/>
      <c r="L36" s="420"/>
      <c r="M36" s="424" t="s">
        <v>602</v>
      </c>
      <c r="N36" s="425"/>
      <c r="O36" s="425"/>
      <c r="P36" s="425"/>
      <c r="Q36" s="425"/>
      <c r="R36" s="425"/>
      <c r="S36" s="425"/>
      <c r="T36" s="425"/>
      <c r="U36" s="425"/>
      <c r="V36" s="425"/>
      <c r="W36" s="425"/>
      <c r="X36" s="425"/>
      <c r="Y36" s="426"/>
      <c r="Z36" s="421" t="s">
        <v>18</v>
      </c>
      <c r="AA36" s="422"/>
      <c r="AB36" s="422"/>
      <c r="AC36" s="422"/>
      <c r="AD36" s="423"/>
      <c r="AE36" s="26"/>
      <c r="AF36" s="20"/>
    </row>
    <row r="37" spans="1:32" ht="17.100000000000001" customHeight="1">
      <c r="A37" s="20"/>
      <c r="B37" s="26"/>
      <c r="C37" s="415">
        <f>+VLOOKUP($H$14,RESUMEN!$A$11:$AP$600,19,FALSE)+VLOOKUP($H$14,RESUMEN!$A$11:$AP$600,20,FALSE)</f>
        <v>0</v>
      </c>
      <c r="D37" s="416"/>
      <c r="E37" s="417"/>
      <c r="F37" s="415">
        <f>+VLOOKUP($H$14,RESUMEN!$A$11:$AP$600,36,FALSE)</f>
        <v>0</v>
      </c>
      <c r="G37" s="416"/>
      <c r="H37" s="417"/>
      <c r="I37" s="418" t="s">
        <v>637</v>
      </c>
      <c r="J37" s="419"/>
      <c r="K37" s="419"/>
      <c r="L37" s="420"/>
      <c r="M37" s="424" t="s">
        <v>639</v>
      </c>
      <c r="N37" s="425"/>
      <c r="O37" s="425"/>
      <c r="P37" s="425"/>
      <c r="Q37" s="425"/>
      <c r="R37" s="425"/>
      <c r="S37" s="425"/>
      <c r="T37" s="425"/>
      <c r="U37" s="425"/>
      <c r="V37" s="425"/>
      <c r="W37" s="425"/>
      <c r="X37" s="425"/>
      <c r="Y37" s="426"/>
      <c r="Z37" s="421" t="s">
        <v>18</v>
      </c>
      <c r="AA37" s="422"/>
      <c r="AB37" s="422"/>
      <c r="AC37" s="422"/>
      <c r="AD37" s="423"/>
      <c r="AE37" s="26"/>
      <c r="AF37" s="20"/>
    </row>
    <row r="38" spans="1:32" ht="17.100000000000001" customHeight="1">
      <c r="A38" s="20"/>
      <c r="B38" s="26"/>
      <c r="C38" s="415">
        <f>+VLOOKUP($H$14,RESUMEN!$A$11:$AP$600,21,FALSE)</f>
        <v>0</v>
      </c>
      <c r="D38" s="416"/>
      <c r="E38" s="417"/>
      <c r="F38" s="415">
        <f>+VLOOKUP($H$14,RESUMEN!$A$11:$AP$600,37,FALSE)</f>
        <v>0</v>
      </c>
      <c r="G38" s="416"/>
      <c r="H38" s="417"/>
      <c r="I38" s="418" t="s">
        <v>19</v>
      </c>
      <c r="J38" s="419"/>
      <c r="K38" s="419"/>
      <c r="L38" s="420"/>
      <c r="M38" s="424" t="s">
        <v>604</v>
      </c>
      <c r="N38" s="425"/>
      <c r="O38" s="425"/>
      <c r="P38" s="425"/>
      <c r="Q38" s="425"/>
      <c r="R38" s="425"/>
      <c r="S38" s="425"/>
      <c r="T38" s="425"/>
      <c r="U38" s="425"/>
      <c r="V38" s="425"/>
      <c r="W38" s="425"/>
      <c r="X38" s="425"/>
      <c r="Y38" s="426"/>
      <c r="Z38" s="421" t="s">
        <v>11</v>
      </c>
      <c r="AA38" s="422"/>
      <c r="AB38" s="422"/>
      <c r="AC38" s="422"/>
      <c r="AD38" s="423"/>
      <c r="AE38" s="26"/>
      <c r="AF38" s="20"/>
    </row>
    <row r="39" spans="1:32" ht="17.100000000000001" customHeight="1">
      <c r="A39" s="20"/>
      <c r="B39" s="26"/>
      <c r="C39" s="415">
        <f>+VLOOKUP($H$14,RESUMEN!$A$11:$AP$600,22,FALSE)</f>
        <v>0</v>
      </c>
      <c r="D39" s="416"/>
      <c r="E39" s="417"/>
      <c r="F39" s="415">
        <f>+VLOOKUP($H$14,RESUMEN!$A$11:$AP$600,38,FALSE)</f>
        <v>0</v>
      </c>
      <c r="G39" s="416"/>
      <c r="H39" s="417"/>
      <c r="I39" s="418" t="s">
        <v>20</v>
      </c>
      <c r="J39" s="419"/>
      <c r="K39" s="419"/>
      <c r="L39" s="420"/>
      <c r="M39" s="424" t="s">
        <v>21</v>
      </c>
      <c r="N39" s="425"/>
      <c r="O39" s="425"/>
      <c r="P39" s="425"/>
      <c r="Q39" s="425"/>
      <c r="R39" s="425"/>
      <c r="S39" s="425"/>
      <c r="T39" s="425"/>
      <c r="U39" s="425"/>
      <c r="V39" s="425"/>
      <c r="W39" s="425"/>
      <c r="X39" s="425"/>
      <c r="Y39" s="426"/>
      <c r="Z39" s="421" t="s">
        <v>11</v>
      </c>
      <c r="AA39" s="422"/>
      <c r="AB39" s="422"/>
      <c r="AC39" s="422"/>
      <c r="AD39" s="423"/>
      <c r="AE39" s="26"/>
      <c r="AF39" s="20"/>
    </row>
    <row r="40" spans="1:32" ht="17.100000000000001" customHeight="1">
      <c r="A40" s="20"/>
      <c r="B40" s="26"/>
      <c r="C40" s="415">
        <v>0</v>
      </c>
      <c r="D40" s="416"/>
      <c r="E40" s="417"/>
      <c r="F40" s="415">
        <f>+VLOOKUP($H$14,RESUMEN!$A$11:$AP$600,39,FALSE)</f>
        <v>0</v>
      </c>
      <c r="G40" s="416"/>
      <c r="H40" s="417"/>
      <c r="I40" s="418" t="s">
        <v>22</v>
      </c>
      <c r="J40" s="419"/>
      <c r="K40" s="419"/>
      <c r="L40" s="420"/>
      <c r="M40" s="424" t="s">
        <v>23</v>
      </c>
      <c r="N40" s="425"/>
      <c r="O40" s="425"/>
      <c r="P40" s="425"/>
      <c r="Q40" s="425"/>
      <c r="R40" s="425"/>
      <c r="S40" s="425"/>
      <c r="T40" s="425"/>
      <c r="U40" s="425"/>
      <c r="V40" s="425"/>
      <c r="W40" s="425"/>
      <c r="X40" s="425"/>
      <c r="Y40" s="426"/>
      <c r="Z40" s="421" t="s">
        <v>18</v>
      </c>
      <c r="AA40" s="422"/>
      <c r="AB40" s="422"/>
      <c r="AC40" s="422"/>
      <c r="AD40" s="423"/>
      <c r="AE40" s="26"/>
      <c r="AF40" s="20"/>
    </row>
    <row r="41" spans="1:32" ht="17.100000000000001" customHeight="1">
      <c r="A41" s="20"/>
      <c r="B41" s="26"/>
      <c r="C41" s="415">
        <f>+VLOOKUP($H$14,RESUMEN!$A$11:$AP$600,23,FALSE)</f>
        <v>0</v>
      </c>
      <c r="D41" s="416"/>
      <c r="E41" s="417"/>
      <c r="F41" s="415">
        <f>+VLOOKUP($H$14,RESUMEN!$A$11:$AP$600,40,FALSE)</f>
        <v>0</v>
      </c>
      <c r="G41" s="416"/>
      <c r="H41" s="417"/>
      <c r="I41" s="418" t="s">
        <v>1492</v>
      </c>
      <c r="J41" s="419"/>
      <c r="K41" s="419"/>
      <c r="L41" s="420"/>
      <c r="M41" s="424" t="s">
        <v>1493</v>
      </c>
      <c r="N41" s="425"/>
      <c r="O41" s="425"/>
      <c r="P41" s="425"/>
      <c r="Q41" s="425"/>
      <c r="R41" s="425"/>
      <c r="S41" s="425"/>
      <c r="T41" s="425"/>
      <c r="U41" s="425"/>
      <c r="V41" s="425"/>
      <c r="W41" s="425"/>
      <c r="X41" s="425"/>
      <c r="Y41" s="426"/>
      <c r="Z41" s="421" t="s">
        <v>9</v>
      </c>
      <c r="AA41" s="422"/>
      <c r="AB41" s="422"/>
      <c r="AC41" s="422"/>
      <c r="AD41" s="423"/>
      <c r="AE41" s="26"/>
      <c r="AF41" s="20"/>
    </row>
    <row r="42" spans="1:32" ht="27" customHeight="1">
      <c r="A42" s="20"/>
      <c r="B42" s="26"/>
      <c r="C42" s="415">
        <f>+VLOOKUP($H$14,RESUMEN!$A$11:$AP$600,24,FALSE)</f>
        <v>0</v>
      </c>
      <c r="D42" s="416"/>
      <c r="E42" s="417"/>
      <c r="F42" s="415">
        <v>0</v>
      </c>
      <c r="G42" s="416"/>
      <c r="H42" s="417"/>
      <c r="I42" s="418" t="s">
        <v>594</v>
      </c>
      <c r="J42" s="419"/>
      <c r="K42" s="419"/>
      <c r="L42" s="420"/>
      <c r="M42" s="424" t="s">
        <v>1412</v>
      </c>
      <c r="N42" s="425"/>
      <c r="O42" s="425"/>
      <c r="P42" s="425"/>
      <c r="Q42" s="425"/>
      <c r="R42" s="425"/>
      <c r="S42" s="425"/>
      <c r="T42" s="425"/>
      <c r="U42" s="425"/>
      <c r="V42" s="425"/>
      <c r="W42" s="425"/>
      <c r="X42" s="425"/>
      <c r="Y42" s="426"/>
      <c r="Z42" s="453" t="s">
        <v>688</v>
      </c>
      <c r="AA42" s="454"/>
      <c r="AB42" s="454"/>
      <c r="AC42" s="454"/>
      <c r="AD42" s="455"/>
      <c r="AE42" s="26"/>
      <c r="AF42" s="20"/>
    </row>
    <row r="43" spans="1:32" ht="25.5" customHeight="1">
      <c r="A43" s="20"/>
      <c r="B43" s="26"/>
      <c r="C43" s="415">
        <f>+VLOOKUP($H$14,RESUMEN!$A$11:$AP$600,25,FALSE)</f>
        <v>0</v>
      </c>
      <c r="D43" s="416"/>
      <c r="E43" s="417"/>
      <c r="F43" s="415">
        <f>+VLOOKUP($H$14,RESUMEN!$A$11:$AP$600,42,FALSE)</f>
        <v>0</v>
      </c>
      <c r="G43" s="416"/>
      <c r="H43" s="417"/>
      <c r="I43" s="418" t="s">
        <v>676</v>
      </c>
      <c r="J43" s="419"/>
      <c r="K43" s="419"/>
      <c r="L43" s="420"/>
      <c r="M43" s="424" t="s">
        <v>677</v>
      </c>
      <c r="N43" s="425"/>
      <c r="O43" s="425"/>
      <c r="P43" s="425"/>
      <c r="Q43" s="425"/>
      <c r="R43" s="425"/>
      <c r="S43" s="425"/>
      <c r="T43" s="425"/>
      <c r="U43" s="425"/>
      <c r="V43" s="425"/>
      <c r="W43" s="425"/>
      <c r="X43" s="425"/>
      <c r="Y43" s="426"/>
      <c r="Z43" s="453" t="s">
        <v>688</v>
      </c>
      <c r="AA43" s="454"/>
      <c r="AB43" s="454"/>
      <c r="AC43" s="454"/>
      <c r="AD43" s="455"/>
      <c r="AE43" s="26"/>
      <c r="AF43" s="20"/>
    </row>
    <row r="44" spans="1:32" ht="17.100000000000001" customHeight="1">
      <c r="A44" s="20"/>
      <c r="B44" s="26"/>
      <c r="C44" s="415">
        <f>+VLOOKUP($H$14,RESUMEN!$A$11:$AP$600,6,FALSE)</f>
        <v>0</v>
      </c>
      <c r="D44" s="416"/>
      <c r="E44" s="417"/>
      <c r="F44" s="415">
        <v>0</v>
      </c>
      <c r="G44" s="416"/>
      <c r="H44" s="417"/>
      <c r="I44" s="418" t="s">
        <v>25</v>
      </c>
      <c r="J44" s="419"/>
      <c r="K44" s="419"/>
      <c r="L44" s="420"/>
      <c r="M44" s="424" t="s">
        <v>27</v>
      </c>
      <c r="N44" s="425"/>
      <c r="O44" s="425"/>
      <c r="P44" s="425"/>
      <c r="Q44" s="425"/>
      <c r="R44" s="425"/>
      <c r="S44" s="425"/>
      <c r="T44" s="425"/>
      <c r="U44" s="425"/>
      <c r="V44" s="425"/>
      <c r="W44" s="425"/>
      <c r="X44" s="425"/>
      <c r="Y44" s="426"/>
      <c r="Z44" s="421" t="s">
        <v>18</v>
      </c>
      <c r="AA44" s="422"/>
      <c r="AB44" s="422"/>
      <c r="AC44" s="422"/>
      <c r="AD44" s="423"/>
      <c r="AE44" s="26"/>
      <c r="AF44" s="20"/>
    </row>
    <row r="45" spans="1:32" ht="17.100000000000001" customHeight="1">
      <c r="A45" s="20"/>
      <c r="B45" s="26"/>
      <c r="C45" s="415">
        <f>+VLOOKUP($H$14,RESUMEN!$A$11:$AP$600,4,FALSE)+VLOOKUP($H$14,RESUMEN!$A$11:$AP$600,5,FALSE)</f>
        <v>0</v>
      </c>
      <c r="D45" s="416"/>
      <c r="E45" s="417"/>
      <c r="F45" s="415">
        <f>+VLOOKUP($H$14,RESUMEN!$A$11:$AP$600,26,FALSE)+VLOOKUP($H$14,RESUMEN!$A$11:$AP$600,27,FALSE)</f>
        <v>0</v>
      </c>
      <c r="G45" s="416"/>
      <c r="H45" s="417"/>
      <c r="I45" s="418" t="s">
        <v>26</v>
      </c>
      <c r="J45" s="419"/>
      <c r="K45" s="419"/>
      <c r="L45" s="420"/>
      <c r="M45" s="424" t="s">
        <v>28</v>
      </c>
      <c r="N45" s="425"/>
      <c r="O45" s="425"/>
      <c r="P45" s="425"/>
      <c r="Q45" s="425"/>
      <c r="R45" s="425"/>
      <c r="S45" s="425"/>
      <c r="T45" s="425"/>
      <c r="U45" s="425"/>
      <c r="V45" s="425"/>
      <c r="W45" s="425"/>
      <c r="X45" s="425"/>
      <c r="Y45" s="426"/>
      <c r="Z45" s="421" t="s">
        <v>18</v>
      </c>
      <c r="AA45" s="422"/>
      <c r="AB45" s="422"/>
      <c r="AC45" s="422"/>
      <c r="AD45" s="423"/>
      <c r="AE45" s="26"/>
      <c r="AF45" s="20"/>
    </row>
    <row r="46" spans="1:32" ht="10.5" customHeight="1">
      <c r="A46" s="20"/>
      <c r="B46" s="20"/>
      <c r="C46" s="183"/>
      <c r="D46" s="183"/>
      <c r="E46" s="183"/>
      <c r="F46" s="183"/>
      <c r="G46" s="183"/>
      <c r="H46" s="183"/>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1497</v>
      </c>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399" t="s">
        <v>1393</v>
      </c>
      <c r="D49" s="399"/>
      <c r="E49" s="399"/>
      <c r="F49" s="399"/>
      <c r="G49" s="399"/>
      <c r="H49" s="399"/>
      <c r="I49" s="400" t="s">
        <v>1394</v>
      </c>
      <c r="J49" s="400"/>
      <c r="K49" s="400"/>
      <c r="L49" s="400"/>
      <c r="M49" s="399" t="s">
        <v>1364</v>
      </c>
      <c r="N49" s="399"/>
      <c r="O49" s="399"/>
      <c r="P49" s="399"/>
      <c r="Q49" s="399"/>
      <c r="R49" s="399"/>
      <c r="S49" s="399"/>
      <c r="T49" s="399"/>
      <c r="U49" s="399"/>
      <c r="V49" s="399"/>
      <c r="W49" s="399"/>
      <c r="X49" s="399"/>
      <c r="Y49" s="399"/>
      <c r="Z49" s="20"/>
      <c r="AA49" s="20"/>
      <c r="AB49" s="20"/>
      <c r="AC49" s="20"/>
      <c r="AD49" s="20"/>
      <c r="AE49" s="20"/>
      <c r="AF49" s="20"/>
    </row>
    <row r="50" spans="1:32" ht="16.5" customHeight="1">
      <c r="A50" s="20"/>
      <c r="B50" s="20"/>
      <c r="C50" s="401" t="str">
        <f>+IFERROR(VLOOKUP($H$14,Contactos!A4:E544,3,FALSE),"")</f>
        <v/>
      </c>
      <c r="D50" s="401"/>
      <c r="E50" s="401"/>
      <c r="F50" s="401"/>
      <c r="G50" s="401"/>
      <c r="H50" s="401"/>
      <c r="I50" s="402" t="str">
        <f>+IFERROR(VLOOKUP($H$14,Contactos!A4:E544,4,FALSE),"")</f>
        <v/>
      </c>
      <c r="J50" s="403"/>
      <c r="K50" s="403"/>
      <c r="L50" s="404"/>
      <c r="M50" s="402" t="str">
        <f>+IFERROR(VLOOKUP($H$14,Contactos!A4:E544,5,FALSE),"")</f>
        <v/>
      </c>
      <c r="N50" s="403"/>
      <c r="O50" s="403"/>
      <c r="P50" s="403"/>
      <c r="Q50" s="403"/>
      <c r="R50" s="403"/>
      <c r="S50" s="403"/>
      <c r="T50" s="403"/>
      <c r="U50" s="403"/>
      <c r="V50" s="403"/>
      <c r="W50" s="403"/>
      <c r="X50" s="403"/>
      <c r="Y50" s="404"/>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6" t="s">
        <v>1257</v>
      </c>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8"/>
      <c r="AF52" s="34"/>
    </row>
    <row r="53" spans="1:32" ht="15.75" customHeight="1">
      <c r="A53" s="34"/>
      <c r="B53" s="409"/>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1"/>
      <c r="AF53" s="34"/>
    </row>
    <row r="54" spans="1:32" ht="16.5" thickBot="1">
      <c r="A54" s="34"/>
      <c r="B54" s="412"/>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4"/>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1408</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2" t="s">
        <v>1260</v>
      </c>
      <c r="B59" s="183"/>
      <c r="C59" s="183"/>
      <c r="F59" s="183"/>
      <c r="G59" s="183"/>
      <c r="H59" s="183"/>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3"/>
      <c r="B60" s="194" t="s">
        <v>1261</v>
      </c>
      <c r="C60" s="195"/>
      <c r="D60" s="195"/>
      <c r="E60" s="195"/>
      <c r="F60" s="195"/>
      <c r="G60" s="195"/>
      <c r="H60" s="195"/>
      <c r="J60" s="195"/>
      <c r="K60" s="195"/>
      <c r="L60" s="195"/>
      <c r="M60" s="195"/>
      <c r="N60" s="195"/>
      <c r="O60" s="195"/>
      <c r="P60" s="195"/>
      <c r="Q60" s="20"/>
      <c r="R60" s="20"/>
      <c r="S60" s="20"/>
      <c r="T60" s="20"/>
      <c r="U60" s="20"/>
      <c r="V60" s="20"/>
      <c r="W60" s="20"/>
      <c r="X60" s="20"/>
      <c r="Y60" s="20"/>
      <c r="Z60" s="20"/>
      <c r="AA60" s="20"/>
      <c r="AB60" s="20"/>
      <c r="AC60" s="20"/>
      <c r="AD60" s="20"/>
      <c r="AE60" s="20"/>
      <c r="AF60" s="20"/>
    </row>
    <row r="61" spans="1:32" ht="10.5" customHeight="1">
      <c r="A61" s="193"/>
      <c r="B61" s="195" t="s">
        <v>1498</v>
      </c>
      <c r="C61" s="195"/>
      <c r="D61" s="195"/>
      <c r="E61" s="195"/>
      <c r="F61" s="195"/>
      <c r="G61" s="195"/>
      <c r="H61" s="195"/>
      <c r="I61" s="195"/>
      <c r="K61" s="195"/>
      <c r="L61" s="195"/>
      <c r="M61" s="195"/>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Z27:AD27"/>
    <mergeCell ref="M31:Y31"/>
    <mergeCell ref="M29:Y29"/>
    <mergeCell ref="F27:H27"/>
    <mergeCell ref="Z26:AD26"/>
    <mergeCell ref="I27:L27"/>
    <mergeCell ref="I28:L28"/>
    <mergeCell ref="M28:Y28"/>
    <mergeCell ref="Z28:AD28"/>
    <mergeCell ref="Z30:AD30"/>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603" activePane="bottomRight" state="frozen"/>
      <selection activeCell="H15" sqref="H15"/>
      <selection pane="topRight" activeCell="H15" sqref="H15"/>
      <selection pane="bottomLeft" activeCell="H15" sqref="H15"/>
      <selection pane="bottomRight" activeCell="G622" sqref="G622"/>
    </sheetView>
  </sheetViews>
  <sheetFormatPr baseColWidth="10" defaultColWidth="11.42578125"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6" t="s">
        <v>555</v>
      </c>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S4" s="43"/>
    </row>
    <row r="5" spans="1:48" s="13" customFormat="1" ht="18.75">
      <c r="A5" s="456" t="str">
        <f>+'CUT MN'!A3</f>
        <v>CORRESPONDIENTE AL PERIODO DE ENERO DE 2024</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S5" s="43"/>
    </row>
    <row r="6" spans="1:48" s="13" customFormat="1" ht="18.75">
      <c r="A6" s="456" t="str">
        <f>+'CUT MN'!A4</f>
        <v>ACTUALIZADO AL : 6 de febrero de 2024 Hrs. 15:00</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S6" s="43"/>
    </row>
    <row r="7" spans="1:48" s="13" customFormat="1" ht="18.75">
      <c r="A7" s="456" t="s">
        <v>556</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60" t="s">
        <v>557</v>
      </c>
      <c r="E9" s="460"/>
      <c r="F9" s="460"/>
      <c r="G9" s="460"/>
      <c r="H9" s="460"/>
      <c r="I9" s="460"/>
      <c r="J9" s="460"/>
      <c r="K9" s="460"/>
      <c r="L9" s="460"/>
      <c r="M9" s="460"/>
      <c r="N9" s="460"/>
      <c r="O9" s="460"/>
      <c r="P9" s="460"/>
      <c r="Q9" s="460"/>
      <c r="R9" s="460"/>
      <c r="S9" s="460"/>
      <c r="T9" s="460"/>
      <c r="U9" s="460"/>
      <c r="V9" s="460"/>
      <c r="W9" s="460"/>
      <c r="X9" s="460"/>
      <c r="Y9" s="461"/>
      <c r="Z9" s="457" t="s">
        <v>558</v>
      </c>
      <c r="AA9" s="458"/>
      <c r="AB9" s="458"/>
      <c r="AC9" s="458"/>
      <c r="AD9" s="458"/>
      <c r="AE9" s="458"/>
      <c r="AF9" s="458"/>
      <c r="AG9" s="458"/>
      <c r="AH9" s="458"/>
      <c r="AI9" s="458"/>
      <c r="AJ9" s="458"/>
      <c r="AK9" s="458"/>
      <c r="AL9" s="458"/>
      <c r="AM9" s="458"/>
      <c r="AN9" s="458"/>
      <c r="AO9" s="458"/>
      <c r="AP9" s="459"/>
      <c r="AQ9" s="43"/>
      <c r="AS9" s="43"/>
    </row>
    <row r="10" spans="1:48" s="100" customFormat="1" ht="34.5">
      <c r="A10" s="30" t="s">
        <v>559</v>
      </c>
      <c r="B10" s="31" t="s">
        <v>35</v>
      </c>
      <c r="C10" s="31" t="s">
        <v>560</v>
      </c>
      <c r="D10" s="44" t="s">
        <v>596</v>
      </c>
      <c r="E10" s="44" t="s">
        <v>595</v>
      </c>
      <c r="F10" s="45" t="s">
        <v>25</v>
      </c>
      <c r="G10" s="45" t="s">
        <v>3</v>
      </c>
      <c r="H10" s="45" t="s">
        <v>599</v>
      </c>
      <c r="I10" s="45" t="s">
        <v>1287</v>
      </c>
      <c r="J10" s="45" t="s">
        <v>10</v>
      </c>
      <c r="K10" s="45" t="s">
        <v>6</v>
      </c>
      <c r="L10" s="45" t="s">
        <v>638</v>
      </c>
      <c r="M10" s="45" t="s">
        <v>14</v>
      </c>
      <c r="N10" s="45" t="s">
        <v>1350</v>
      </c>
      <c r="O10" s="45" t="s">
        <v>600</v>
      </c>
      <c r="P10" s="45" t="s">
        <v>16</v>
      </c>
      <c r="Q10" s="45" t="s">
        <v>12</v>
      </c>
      <c r="R10" s="45" t="s">
        <v>601</v>
      </c>
      <c r="S10" s="45" t="s">
        <v>1275</v>
      </c>
      <c r="T10" s="45" t="s">
        <v>1276</v>
      </c>
      <c r="U10" s="45" t="s">
        <v>19</v>
      </c>
      <c r="V10" s="45" t="s">
        <v>20</v>
      </c>
      <c r="W10" s="45" t="s">
        <v>1492</v>
      </c>
      <c r="X10" s="45" t="s">
        <v>594</v>
      </c>
      <c r="Y10" s="45" t="s">
        <v>676</v>
      </c>
      <c r="Z10" s="44" t="s">
        <v>597</v>
      </c>
      <c r="AA10" s="44" t="s">
        <v>598</v>
      </c>
      <c r="AB10" s="45" t="s">
        <v>3</v>
      </c>
      <c r="AC10" s="45" t="s">
        <v>551</v>
      </c>
      <c r="AD10" s="45" t="s">
        <v>10</v>
      </c>
      <c r="AE10" s="45" t="s">
        <v>6</v>
      </c>
      <c r="AF10" s="45" t="s">
        <v>14</v>
      </c>
      <c r="AG10" s="45" t="s">
        <v>16</v>
      </c>
      <c r="AH10" s="45" t="s">
        <v>12</v>
      </c>
      <c r="AI10" s="45" t="s">
        <v>601</v>
      </c>
      <c r="AJ10" s="45" t="s">
        <v>637</v>
      </c>
      <c r="AK10" s="45" t="s">
        <v>19</v>
      </c>
      <c r="AL10" s="45" t="s">
        <v>20</v>
      </c>
      <c r="AM10" s="45" t="s">
        <v>22</v>
      </c>
      <c r="AN10" s="45" t="s">
        <v>8</v>
      </c>
      <c r="AO10" s="45" t="s">
        <v>594</v>
      </c>
      <c r="AP10" s="45" t="s">
        <v>676</v>
      </c>
      <c r="AQ10" s="44" t="s">
        <v>561</v>
      </c>
      <c r="AS10" s="146"/>
    </row>
    <row r="11" spans="1:48" ht="33" customHeight="1">
      <c r="A11" s="32">
        <v>0</v>
      </c>
      <c r="B11" s="324" t="str">
        <f>VLOOKUP(A11,[4]bd_lista!A:C,3,FALSE)</f>
        <v>Sin  nombre</v>
      </c>
      <c r="C11" s="325" t="str">
        <f>VLOOKUP(A11,[4]bd_lista!A:D,4,FALSE)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4" t="str">
        <f>VLOOKUP(A12,[4]bd_lista!A:C,3,FALSE)</f>
        <v>Vicepresidencia del Estado Plurinacional</v>
      </c>
      <c r="C12" s="325" t="str">
        <f>+VLOOKUP(A12,Contactos!$A$4:$F$544,6,FALSE)</f>
        <v>VHM</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0</v>
      </c>
      <c r="AT12" s="33"/>
    </row>
    <row r="13" spans="1:48" ht="19.5" customHeight="1">
      <c r="A13" s="32">
        <v>10</v>
      </c>
      <c r="B13" s="324" t="str">
        <f>VLOOKUP(A13,[4]bd_lista!A:C,3,FALSE)</f>
        <v>Ministerio de Relaciones Exteriores</v>
      </c>
      <c r="C13" s="325" t="str">
        <f>+VLOOKUP(A13,Contactos!$A$4:$F$544,6,FALSE)</f>
        <v>ETC</v>
      </c>
      <c r="D13" s="61">
        <v>0</v>
      </c>
      <c r="E13" s="61">
        <v>0</v>
      </c>
      <c r="F13" s="61">
        <v>0</v>
      </c>
      <c r="G13" s="61">
        <v>8763.7199999999993</v>
      </c>
      <c r="H13" s="61">
        <v>0</v>
      </c>
      <c r="I13" s="61">
        <v>0</v>
      </c>
      <c r="J13" s="61">
        <v>0</v>
      </c>
      <c r="K13" s="61">
        <v>0</v>
      </c>
      <c r="L13" s="61">
        <v>0</v>
      </c>
      <c r="M13" s="61">
        <v>2500</v>
      </c>
      <c r="N13" s="61">
        <v>35636.92</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3658301.149999999</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4" t="str">
        <f>VLOOKUP(A14,[4]bd_lista!A:C,3,FALSE)</f>
        <v>Ministerio de Gobierno</v>
      </c>
      <c r="C14" s="325" t="str">
        <f>+VLOOKUP(A14,Contactos!$A$4:$F$544,6,FALSE)</f>
        <v>VCK</v>
      </c>
      <c r="D14" s="61">
        <v>0</v>
      </c>
      <c r="E14" s="61">
        <v>0</v>
      </c>
      <c r="F14" s="61">
        <v>0</v>
      </c>
      <c r="G14" s="61">
        <v>20268.330000000005</v>
      </c>
      <c r="H14" s="61">
        <v>0</v>
      </c>
      <c r="I14" s="61">
        <v>0</v>
      </c>
      <c r="J14" s="61">
        <v>1129.6100000000001</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21397.940000000006</v>
      </c>
      <c r="AT14" s="33"/>
    </row>
    <row r="15" spans="1:48" ht="33" customHeight="1">
      <c r="A15" s="32">
        <v>16</v>
      </c>
      <c r="B15" s="324" t="str">
        <f>VLOOKUP(A15,[4]bd_lista!A:C,3,FALSE)</f>
        <v>Ministerio de Educación</v>
      </c>
      <c r="C15" s="325" t="str">
        <f>+VLOOKUP(A15,Contactos!$A$4:$F$544,6,FALSE)</f>
        <v>ETC</v>
      </c>
      <c r="D15" s="61">
        <v>5509049.4199999999</v>
      </c>
      <c r="E15" s="61">
        <v>0</v>
      </c>
      <c r="F15" s="61">
        <v>15005933.630000001</v>
      </c>
      <c r="G15" s="61">
        <v>103498.78</v>
      </c>
      <c r="H15" s="61">
        <v>0</v>
      </c>
      <c r="I15" s="61">
        <v>0</v>
      </c>
      <c r="J15" s="61">
        <v>0</v>
      </c>
      <c r="K15" s="61">
        <v>0</v>
      </c>
      <c r="L15" s="61">
        <v>0</v>
      </c>
      <c r="M15" s="61">
        <v>0</v>
      </c>
      <c r="N15" s="61">
        <v>650.72</v>
      </c>
      <c r="O15" s="61">
        <v>0</v>
      </c>
      <c r="P15" s="61">
        <v>0</v>
      </c>
      <c r="Q15" s="61">
        <v>0</v>
      </c>
      <c r="R15" s="61">
        <v>0</v>
      </c>
      <c r="S15" s="61">
        <v>0</v>
      </c>
      <c r="T15" s="61">
        <v>0</v>
      </c>
      <c r="U15" s="61">
        <v>0</v>
      </c>
      <c r="V15" s="61">
        <v>0</v>
      </c>
      <c r="W15" s="61">
        <v>0</v>
      </c>
      <c r="X15" s="61">
        <v>0</v>
      </c>
      <c r="Y15" s="61">
        <v>2338733.31</v>
      </c>
      <c r="Z15" s="61">
        <v>0</v>
      </c>
      <c r="AA15" s="61">
        <v>0</v>
      </c>
      <c r="AB15" s="61">
        <v>0</v>
      </c>
      <c r="AC15" s="61">
        <v>0</v>
      </c>
      <c r="AD15" s="61">
        <v>0</v>
      </c>
      <c r="AE15" s="61">
        <v>0</v>
      </c>
      <c r="AF15" s="61">
        <v>0</v>
      </c>
      <c r="AG15" s="61">
        <v>0</v>
      </c>
      <c r="AH15" s="61">
        <v>0</v>
      </c>
      <c r="AI15" s="61">
        <v>1780.79</v>
      </c>
      <c r="AJ15" s="61">
        <v>0</v>
      </c>
      <c r="AK15" s="61">
        <v>0</v>
      </c>
      <c r="AL15" s="61">
        <v>0</v>
      </c>
      <c r="AM15" s="61">
        <v>0</v>
      </c>
      <c r="AN15" s="61">
        <v>0</v>
      </c>
      <c r="AO15" s="61">
        <v>0</v>
      </c>
      <c r="AP15" s="61">
        <v>0</v>
      </c>
      <c r="AQ15" s="61">
        <f t="shared" si="0"/>
        <v>22959646.649999999</v>
      </c>
      <c r="AT15" s="33"/>
      <c r="AV15" s="7"/>
    </row>
    <row r="16" spans="1:48" ht="33" customHeight="1">
      <c r="A16" s="32">
        <v>20</v>
      </c>
      <c r="B16" s="324" t="str">
        <f>VLOOKUP(A16,[4]bd_lista!A:C,3,FALSE)</f>
        <v>Ministerio de Defensa</v>
      </c>
      <c r="C16" s="325" t="str">
        <f>+VLOOKUP(A16,Contactos!$A$4:$F$544,6,FALSE)</f>
        <v>HNV</v>
      </c>
      <c r="D16" s="61">
        <v>0</v>
      </c>
      <c r="E16" s="61">
        <v>0</v>
      </c>
      <c r="F16" s="61">
        <v>10026845</v>
      </c>
      <c r="G16" s="61">
        <v>54459.990000000005</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50.01</v>
      </c>
      <c r="AE16" s="61">
        <v>0</v>
      </c>
      <c r="AF16" s="61">
        <v>0</v>
      </c>
      <c r="AG16" s="61">
        <v>0</v>
      </c>
      <c r="AH16" s="61">
        <v>0</v>
      </c>
      <c r="AI16" s="61">
        <v>0</v>
      </c>
      <c r="AJ16" s="61">
        <v>0</v>
      </c>
      <c r="AK16" s="61">
        <v>0</v>
      </c>
      <c r="AL16" s="61">
        <v>0</v>
      </c>
      <c r="AM16" s="61">
        <v>0</v>
      </c>
      <c r="AN16" s="61">
        <v>0</v>
      </c>
      <c r="AO16" s="61">
        <v>0</v>
      </c>
      <c r="AP16" s="61">
        <v>0</v>
      </c>
      <c r="AQ16" s="61">
        <f t="shared" si="0"/>
        <v>10081355</v>
      </c>
      <c r="AT16" s="33"/>
      <c r="AU16" s="7"/>
      <c r="AV16" s="7"/>
    </row>
    <row r="17" spans="1:48" ht="33" customHeight="1">
      <c r="A17" s="32">
        <v>25</v>
      </c>
      <c r="B17" s="324" t="str">
        <f>VLOOKUP(A17,[4]bd_lista!A:C,3,FALSE)</f>
        <v>Ministerio de la Presidencia</v>
      </c>
      <c r="C17" s="325" t="str">
        <f>+VLOOKUP(A17,Contactos!$A$4:$F$544,6,FALSE)</f>
        <v>JMT</v>
      </c>
      <c r="D17" s="61">
        <v>0</v>
      </c>
      <c r="E17" s="61">
        <v>375779</v>
      </c>
      <c r="F17" s="61">
        <v>493682.47</v>
      </c>
      <c r="G17" s="61">
        <v>319101.53999999998</v>
      </c>
      <c r="H17" s="61">
        <v>0</v>
      </c>
      <c r="I17" s="61">
        <v>0</v>
      </c>
      <c r="J17" s="61">
        <v>0</v>
      </c>
      <c r="K17" s="61">
        <v>0</v>
      </c>
      <c r="L17" s="61">
        <v>0</v>
      </c>
      <c r="M17" s="61">
        <v>0</v>
      </c>
      <c r="N17" s="61">
        <v>5083.8</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1193646.81</v>
      </c>
      <c r="AT17" s="33"/>
      <c r="AU17" s="7"/>
      <c r="AV17" s="7"/>
    </row>
    <row r="18" spans="1:48" ht="33" customHeight="1">
      <c r="A18" s="32">
        <v>30</v>
      </c>
      <c r="B18" s="324" t="str">
        <f>VLOOKUP(A18,[4]bd_lista!A:C,3,FALSE)</f>
        <v>Ministerio de Justicia y Transparencia Institucional</v>
      </c>
      <c r="C18" s="325" t="str">
        <f>+VLOOKUP(A18,Contactos!$A$4:$F$544,6,FALSE)</f>
        <v>JMT</v>
      </c>
      <c r="D18" s="61">
        <v>0</v>
      </c>
      <c r="E18" s="61">
        <v>0</v>
      </c>
      <c r="F18" s="61">
        <v>0</v>
      </c>
      <c r="G18" s="61">
        <v>600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600</v>
      </c>
      <c r="AT18" s="33"/>
    </row>
    <row r="19" spans="1:48" ht="33" customHeight="1">
      <c r="A19" s="32">
        <v>35</v>
      </c>
      <c r="B19" s="324" t="str">
        <f>VLOOKUP(A19,[4]bd_lista!A:C,3,FALSE)</f>
        <v>Ministerio de Economía y Finanzas Públicas</v>
      </c>
      <c r="C19" s="325" t="str">
        <f>+VLOOKUP(A19,Contactos!$A$4:$F$544,6,FALSE)</f>
        <v>JRC</v>
      </c>
      <c r="D19" s="61">
        <v>0</v>
      </c>
      <c r="E19" s="61">
        <v>0</v>
      </c>
      <c r="F19" s="61">
        <v>0</v>
      </c>
      <c r="G19" s="61">
        <v>513789.17000000004</v>
      </c>
      <c r="H19" s="61">
        <v>0</v>
      </c>
      <c r="I19" s="61">
        <v>0</v>
      </c>
      <c r="J19" s="61">
        <v>0</v>
      </c>
      <c r="K19" s="61">
        <v>0</v>
      </c>
      <c r="L19" s="61">
        <v>0</v>
      </c>
      <c r="M19" s="61">
        <v>0</v>
      </c>
      <c r="N19" s="61">
        <v>0</v>
      </c>
      <c r="O19" s="61">
        <v>0</v>
      </c>
      <c r="P19" s="61">
        <v>0</v>
      </c>
      <c r="Q19" s="61">
        <v>0</v>
      </c>
      <c r="R19" s="61">
        <v>0</v>
      </c>
      <c r="S19" s="61">
        <v>0</v>
      </c>
      <c r="T19" s="61">
        <v>1027.3499999999999</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514816.52</v>
      </c>
      <c r="AT19" s="33"/>
    </row>
    <row r="20" spans="1:48" ht="33" customHeight="1">
      <c r="A20" s="32">
        <v>41</v>
      </c>
      <c r="B20" s="324" t="str">
        <f>VLOOKUP(A20,[4]bd_lista!A:C,3,FALSE)</f>
        <v>Ministerio de Desarrollo Productivo y Economía Plural</v>
      </c>
      <c r="C20" s="325" t="str">
        <f>+VLOOKUP(A20,Contactos!$A$4:$F$544,6,FALSE)</f>
        <v>VCK</v>
      </c>
      <c r="D20" s="61">
        <v>0</v>
      </c>
      <c r="E20" s="61">
        <v>0</v>
      </c>
      <c r="F20" s="61">
        <v>7629210.46</v>
      </c>
      <c r="G20" s="61">
        <v>310</v>
      </c>
      <c r="H20" s="61">
        <v>0</v>
      </c>
      <c r="I20" s="61">
        <v>0</v>
      </c>
      <c r="J20" s="61">
        <v>0</v>
      </c>
      <c r="K20" s="61">
        <v>0</v>
      </c>
      <c r="L20" s="61">
        <v>0</v>
      </c>
      <c r="M20" s="61">
        <v>0</v>
      </c>
      <c r="N20" s="61">
        <v>696.61</v>
      </c>
      <c r="O20" s="61">
        <v>631098</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8261315.0700000003</v>
      </c>
      <c r="AT20" s="33"/>
    </row>
    <row r="21" spans="1:48" ht="33" customHeight="1">
      <c r="A21" s="32">
        <v>46</v>
      </c>
      <c r="B21" s="324" t="str">
        <f>VLOOKUP(A21,[4]bd_lista!A:C,3,FALSE)</f>
        <v>Ministerio de Salud y Deportes</v>
      </c>
      <c r="C21" s="325" t="str">
        <f>+VLOOKUP(A21,Contactos!$A$4:$F$544,6,FALSE)</f>
        <v>YAP</v>
      </c>
      <c r="D21" s="61">
        <v>0</v>
      </c>
      <c r="E21" s="61">
        <v>4873006.49</v>
      </c>
      <c r="F21" s="61">
        <v>11021195.539999999</v>
      </c>
      <c r="G21" s="61">
        <v>109078.78</v>
      </c>
      <c r="H21" s="61">
        <v>0</v>
      </c>
      <c r="I21" s="61">
        <v>0</v>
      </c>
      <c r="J21" s="61">
        <v>0</v>
      </c>
      <c r="K21" s="61">
        <v>3043.95</v>
      </c>
      <c r="L21" s="61">
        <v>0</v>
      </c>
      <c r="M21" s="61">
        <v>0</v>
      </c>
      <c r="N21" s="61">
        <v>0</v>
      </c>
      <c r="O21" s="61">
        <v>700000</v>
      </c>
      <c r="P21" s="61">
        <v>0</v>
      </c>
      <c r="Q21" s="61">
        <v>0</v>
      </c>
      <c r="R21" s="61">
        <v>0</v>
      </c>
      <c r="S21" s="61">
        <v>0</v>
      </c>
      <c r="T21" s="61">
        <v>0</v>
      </c>
      <c r="U21" s="61">
        <v>0</v>
      </c>
      <c r="V21" s="61">
        <v>0</v>
      </c>
      <c r="W21" s="61">
        <v>0</v>
      </c>
      <c r="X21" s="61">
        <v>0</v>
      </c>
      <c r="Y21" s="61">
        <v>16936422.110000003</v>
      </c>
      <c r="Z21" s="61">
        <v>4873006.4879999999</v>
      </c>
      <c r="AA21" s="61">
        <v>0</v>
      </c>
      <c r="AB21" s="61">
        <v>0</v>
      </c>
      <c r="AC21" s="61">
        <v>0</v>
      </c>
      <c r="AD21" s="61">
        <v>50.01</v>
      </c>
      <c r="AE21" s="61">
        <v>5527602.7800000003</v>
      </c>
      <c r="AF21" s="61">
        <v>0</v>
      </c>
      <c r="AG21" s="61">
        <v>0</v>
      </c>
      <c r="AH21" s="61">
        <v>0</v>
      </c>
      <c r="AI21" s="61">
        <v>0</v>
      </c>
      <c r="AJ21" s="61">
        <v>0</v>
      </c>
      <c r="AK21" s="61">
        <v>0</v>
      </c>
      <c r="AL21" s="61">
        <v>0</v>
      </c>
      <c r="AM21" s="61">
        <v>0</v>
      </c>
      <c r="AN21" s="61">
        <v>0</v>
      </c>
      <c r="AO21" s="61">
        <v>0</v>
      </c>
      <c r="AP21" s="61">
        <v>0</v>
      </c>
      <c r="AQ21" s="61">
        <f t="shared" si="0"/>
        <v>44043406.148000002</v>
      </c>
      <c r="AT21" s="33"/>
    </row>
    <row r="22" spans="1:48" ht="33" customHeight="1">
      <c r="A22" s="32">
        <v>47</v>
      </c>
      <c r="B22" s="324" t="str">
        <f>VLOOKUP(A22,[4]bd_lista!A:C,3,FALSE)</f>
        <v>Ministerio de Desarrollo Rural y Tierras</v>
      </c>
      <c r="C22" s="325" t="str">
        <f>+VLOOKUP(A22,Contactos!$A$4:$F$544,6,FALSE)</f>
        <v>RCC</v>
      </c>
      <c r="D22" s="61">
        <v>0</v>
      </c>
      <c r="E22" s="61">
        <v>2247474.4300000002</v>
      </c>
      <c r="F22" s="61">
        <v>40967.58</v>
      </c>
      <c r="G22" s="61">
        <v>244854.27</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2247474.4347999999</v>
      </c>
      <c r="AA22" s="61">
        <v>0</v>
      </c>
      <c r="AB22" s="61">
        <v>50.01</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4780820.7248</v>
      </c>
      <c r="AT22" s="33"/>
    </row>
    <row r="23" spans="1:48" ht="33" customHeight="1">
      <c r="A23" s="32">
        <v>53</v>
      </c>
      <c r="B23" s="324" t="str">
        <f>VLOOKUP(A23,[4]bd_lista!A:C,3,FALSE)</f>
        <v>Ministerio de Culturas, Descolonización y Despatriarcalización</v>
      </c>
      <c r="C23" s="325" t="str">
        <f>+VLOOKUP(A23,Contactos!$A$4:$F$544,6,FALSE)</f>
        <v>VHM</v>
      </c>
      <c r="D23" s="61">
        <v>0</v>
      </c>
      <c r="E23" s="61">
        <v>0</v>
      </c>
      <c r="F23" s="61">
        <v>0</v>
      </c>
      <c r="G23" s="61">
        <v>82.33</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7280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7362.33</v>
      </c>
      <c r="AT23" s="33"/>
    </row>
    <row r="24" spans="1:48" ht="33" customHeight="1">
      <c r="A24" s="32">
        <v>66</v>
      </c>
      <c r="B24" s="324" t="str">
        <f>VLOOKUP(A24,[4]bd_lista!A:C,3,FALSE)</f>
        <v>Ministerio de Planificación del Desarrollo</v>
      </c>
      <c r="C24" s="325" t="str">
        <f>+VLOOKUP(A24,Contactos!$A$4:$F$544,6,FALSE)</f>
        <v>JVS</v>
      </c>
      <c r="D24" s="61">
        <v>806866.08000000007</v>
      </c>
      <c r="E24" s="61">
        <v>0</v>
      </c>
      <c r="F24" s="61">
        <v>7016.25</v>
      </c>
      <c r="G24" s="61">
        <v>5000.6399999999994</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818882.97000000009</v>
      </c>
      <c r="AT24" s="33"/>
    </row>
    <row r="25" spans="1:48" ht="33" customHeight="1">
      <c r="A25" s="32">
        <v>70</v>
      </c>
      <c r="B25" s="324" t="str">
        <f>VLOOKUP(A25,[4]bd_lista!A:C,3,FALSE)</f>
        <v>Ministerio de Trabajo, Empleo y Previsión Social</v>
      </c>
      <c r="C25" s="325" t="str">
        <f>+VLOOKUP(A25,Contactos!$A$4:$F$544,6,FALSE)</f>
        <v>JMT</v>
      </c>
      <c r="D25" s="61">
        <v>0</v>
      </c>
      <c r="E25" s="61">
        <v>0</v>
      </c>
      <c r="F25" s="61">
        <v>0</v>
      </c>
      <c r="G25" s="61">
        <v>5238.8900000000003</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535709.24</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540948.13</v>
      </c>
      <c r="AT25" s="33"/>
    </row>
    <row r="26" spans="1:48" ht="33" customHeight="1">
      <c r="A26" s="32">
        <v>76</v>
      </c>
      <c r="B26" s="324" t="str">
        <f>VLOOKUP(A26,[4]bd_lista!A:C,3,FALSE)</f>
        <v>Ministerio de Minería y Metalurgia</v>
      </c>
      <c r="C26" s="325" t="str">
        <f>+VLOOKUP(A26,Contactos!$A$4:$F$544,6,FALSE)</f>
        <v>YAP</v>
      </c>
      <c r="D26" s="61">
        <v>0</v>
      </c>
      <c r="E26" s="61">
        <v>0</v>
      </c>
      <c r="F26" s="61">
        <v>0</v>
      </c>
      <c r="G26" s="61">
        <v>39.869999999999997</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104827.06</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104866.93</v>
      </c>
      <c r="AT26" s="33"/>
    </row>
    <row r="27" spans="1:48" ht="33" customHeight="1">
      <c r="A27" s="32">
        <v>78</v>
      </c>
      <c r="B27" s="324" t="str">
        <f>VLOOKUP(A27,[4]bd_lista!A:C,3,FALSE)</f>
        <v>Ministerio de Hidrocarburos y Energías</v>
      </c>
      <c r="C27" s="325" t="str">
        <f>+VLOOKUP(A27,Contactos!$A$4:$F$544,6,FALSE)</f>
        <v>YAP</v>
      </c>
      <c r="D27" s="61">
        <v>0</v>
      </c>
      <c r="E27" s="61">
        <v>0</v>
      </c>
      <c r="F27" s="61">
        <v>29577.06</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29577.06</v>
      </c>
      <c r="AT27" s="33"/>
    </row>
    <row r="28" spans="1:48" ht="33" customHeight="1">
      <c r="A28" s="32">
        <v>81</v>
      </c>
      <c r="B28" s="324" t="str">
        <f>VLOOKUP(A28,[4]bd_lista!A:C,3,FALSE)</f>
        <v>Ministerio de Obras Públicas, Servicios y Vivienda</v>
      </c>
      <c r="C28" s="325" t="str">
        <f>+VLOOKUP(A28,Contactos!$A$4:$F$544,6,FALSE)</f>
        <v>RCC</v>
      </c>
      <c r="D28" s="61">
        <v>866027</v>
      </c>
      <c r="E28" s="61">
        <v>431087.08</v>
      </c>
      <c r="F28" s="61">
        <v>271216.45</v>
      </c>
      <c r="G28" s="61">
        <v>50304.189999999995</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5542</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1624176.72</v>
      </c>
      <c r="AT28" s="33"/>
    </row>
    <row r="29" spans="1:48" ht="33" customHeight="1">
      <c r="A29" s="32">
        <v>86</v>
      </c>
      <c r="B29" s="324" t="str">
        <f>VLOOKUP(A29,[4]bd_lista!A:C,3,FALSE)</f>
        <v>Ministerio de Medio Ambiente y Agua</v>
      </c>
      <c r="C29" s="325" t="str">
        <f>+VLOOKUP(A29,Contactos!$A$4:$F$544,6,FALSE)</f>
        <v>GCP</v>
      </c>
      <c r="D29" s="61">
        <v>14815.75</v>
      </c>
      <c r="E29" s="61">
        <v>15525000.039999999</v>
      </c>
      <c r="F29" s="61">
        <v>0</v>
      </c>
      <c r="G29" s="61">
        <v>851197.92999999993</v>
      </c>
      <c r="H29" s="61">
        <v>0</v>
      </c>
      <c r="I29" s="61">
        <v>0</v>
      </c>
      <c r="J29" s="61">
        <v>0</v>
      </c>
      <c r="K29" s="61">
        <v>27300</v>
      </c>
      <c r="L29" s="61">
        <v>0</v>
      </c>
      <c r="M29" s="61">
        <v>0</v>
      </c>
      <c r="N29" s="61">
        <v>0</v>
      </c>
      <c r="O29" s="61">
        <v>0</v>
      </c>
      <c r="P29" s="61">
        <v>0</v>
      </c>
      <c r="Q29" s="61">
        <v>0</v>
      </c>
      <c r="R29" s="61">
        <v>0</v>
      </c>
      <c r="S29" s="61">
        <v>0</v>
      </c>
      <c r="T29" s="61">
        <v>0</v>
      </c>
      <c r="U29" s="61">
        <v>0</v>
      </c>
      <c r="V29" s="61">
        <v>0</v>
      </c>
      <c r="W29" s="61">
        <v>0</v>
      </c>
      <c r="X29" s="61">
        <v>0</v>
      </c>
      <c r="Y29" s="61">
        <v>0</v>
      </c>
      <c r="Z29" s="61">
        <v>15525000.044399999</v>
      </c>
      <c r="AA29" s="61">
        <v>0</v>
      </c>
      <c r="AB29" s="61">
        <v>50.01</v>
      </c>
      <c r="AC29" s="61">
        <v>0</v>
      </c>
      <c r="AD29" s="61">
        <v>0</v>
      </c>
      <c r="AE29" s="61">
        <v>0</v>
      </c>
      <c r="AF29" s="61">
        <v>0</v>
      </c>
      <c r="AG29" s="61">
        <v>0</v>
      </c>
      <c r="AH29" s="61">
        <v>0</v>
      </c>
      <c r="AI29" s="61">
        <v>0</v>
      </c>
      <c r="AJ29" s="61">
        <v>0</v>
      </c>
      <c r="AK29" s="61">
        <v>0</v>
      </c>
      <c r="AL29" s="61">
        <v>0</v>
      </c>
      <c r="AM29" s="61">
        <v>0</v>
      </c>
      <c r="AN29" s="61">
        <v>0</v>
      </c>
      <c r="AO29" s="61">
        <v>0</v>
      </c>
      <c r="AP29" s="61">
        <v>0</v>
      </c>
      <c r="AQ29" s="61">
        <f t="shared" si="0"/>
        <v>31943363.7744</v>
      </c>
      <c r="AT29" s="33"/>
    </row>
    <row r="30" spans="1:48" ht="33" customHeight="1">
      <c r="A30" s="32" t="s">
        <v>539</v>
      </c>
      <c r="B30" s="324" t="str">
        <f>VLOOKUP(A30,[4]bd_lista!A:C,3,FALSE)</f>
        <v>Dirección General de Programación y Operaciones del Tesoro</v>
      </c>
      <c r="C30" s="325" t="str">
        <f>+VLOOKUP(A30,Contactos!$A$4:$F$544,6,FALSE)</f>
        <v>GCP</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200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200</v>
      </c>
      <c r="AT30" s="33"/>
    </row>
    <row r="31" spans="1:48" ht="33" customHeight="1">
      <c r="A31" s="32" t="s">
        <v>541</v>
      </c>
      <c r="B31" s="324" t="str">
        <f>VLOOKUP(A31,[4]bd_lista!A:C,3,FALSE)</f>
        <v>Dirección General de Programación y Operaciones del Tesoro</v>
      </c>
      <c r="C31" s="325" t="str">
        <f>+VLOOKUP(A31,Contactos!$A$4:$F$544,6,FALSE)</f>
        <v>YAP</v>
      </c>
      <c r="D31" s="61">
        <v>23426892.52</v>
      </c>
      <c r="E31" s="61">
        <v>8535773.5700000003</v>
      </c>
      <c r="F31" s="61">
        <v>17591377.890000001</v>
      </c>
      <c r="G31" s="61">
        <v>1479.44</v>
      </c>
      <c r="H31" s="61">
        <v>0</v>
      </c>
      <c r="I31" s="61">
        <v>0</v>
      </c>
      <c r="J31" s="61">
        <v>0</v>
      </c>
      <c r="K31" s="61">
        <v>924592.84000000008</v>
      </c>
      <c r="L31" s="61">
        <v>0</v>
      </c>
      <c r="M31" s="61">
        <v>50</v>
      </c>
      <c r="N31" s="61">
        <v>523.82000000000005</v>
      </c>
      <c r="O31" s="61">
        <v>0</v>
      </c>
      <c r="P31" s="61">
        <v>0</v>
      </c>
      <c r="Q31" s="61">
        <v>0</v>
      </c>
      <c r="R31" s="61">
        <v>0</v>
      </c>
      <c r="S31" s="61">
        <v>0</v>
      </c>
      <c r="T31" s="61">
        <v>1097443</v>
      </c>
      <c r="U31" s="61">
        <v>0</v>
      </c>
      <c r="V31" s="61">
        <v>0</v>
      </c>
      <c r="W31" s="61">
        <v>0</v>
      </c>
      <c r="X31" s="61">
        <v>239443572.44999999</v>
      </c>
      <c r="Y31" s="61">
        <v>600493.44999999984</v>
      </c>
      <c r="Z31" s="61">
        <v>0</v>
      </c>
      <c r="AA31" s="61">
        <v>23426892.522599999</v>
      </c>
      <c r="AB31" s="61">
        <v>0</v>
      </c>
      <c r="AC31" s="61">
        <v>0</v>
      </c>
      <c r="AD31" s="61">
        <v>0</v>
      </c>
      <c r="AE31" s="61">
        <v>0</v>
      </c>
      <c r="AF31" s="61">
        <v>0</v>
      </c>
      <c r="AG31" s="61">
        <v>0</v>
      </c>
      <c r="AH31" s="61">
        <v>0</v>
      </c>
      <c r="AI31" s="61">
        <v>0</v>
      </c>
      <c r="AJ31" s="61">
        <v>0</v>
      </c>
      <c r="AK31" s="61">
        <v>0</v>
      </c>
      <c r="AL31" s="61">
        <v>0</v>
      </c>
      <c r="AM31" s="61">
        <v>0.19</v>
      </c>
      <c r="AN31" s="61">
        <v>0</v>
      </c>
      <c r="AO31" s="61">
        <v>0</v>
      </c>
      <c r="AP31" s="61">
        <v>0</v>
      </c>
      <c r="AQ31" s="61">
        <f t="shared" si="0"/>
        <v>315049091.69259995</v>
      </c>
      <c r="AT31" s="33"/>
    </row>
    <row r="32" spans="1:48" ht="33" customHeight="1">
      <c r="A32" s="32" t="s">
        <v>542</v>
      </c>
      <c r="B32" s="324" t="str">
        <f>VLOOKUP(A32,[4]bd_lista!A:C,3,FALSE)</f>
        <v>Dirección General de Crédito Público</v>
      </c>
      <c r="C32" s="325" t="str">
        <f>+VLOOKUP(A32,Contactos!$A$4:$F$544,6,FALSE)</f>
        <v>JMT</v>
      </c>
      <c r="D32" s="61">
        <v>0</v>
      </c>
      <c r="E32" s="61">
        <v>0</v>
      </c>
      <c r="F32" s="61">
        <v>0</v>
      </c>
      <c r="G32" s="61">
        <v>0</v>
      </c>
      <c r="H32" s="61">
        <v>0</v>
      </c>
      <c r="I32" s="61">
        <v>0</v>
      </c>
      <c r="J32" s="61">
        <v>975300.43</v>
      </c>
      <c r="K32" s="61">
        <v>0</v>
      </c>
      <c r="L32" s="61">
        <v>0</v>
      </c>
      <c r="M32" s="61">
        <v>0</v>
      </c>
      <c r="N32" s="61">
        <v>0</v>
      </c>
      <c r="O32" s="61">
        <v>3744598.6</v>
      </c>
      <c r="P32" s="61">
        <v>0</v>
      </c>
      <c r="Q32" s="61">
        <v>1010000139.2</v>
      </c>
      <c r="R32" s="61">
        <v>0</v>
      </c>
      <c r="S32" s="61">
        <v>0</v>
      </c>
      <c r="T32" s="61">
        <v>47535832.850000001</v>
      </c>
      <c r="U32" s="61">
        <v>432429363.63999999</v>
      </c>
      <c r="V32" s="61">
        <v>53490966.109999999</v>
      </c>
      <c r="W32" s="61">
        <v>0</v>
      </c>
      <c r="X32" s="61">
        <v>0</v>
      </c>
      <c r="Y32" s="61">
        <v>0</v>
      </c>
      <c r="Z32" s="61">
        <v>0</v>
      </c>
      <c r="AA32" s="61">
        <v>0</v>
      </c>
      <c r="AB32" s="61">
        <v>0</v>
      </c>
      <c r="AC32" s="61">
        <v>0</v>
      </c>
      <c r="AD32" s="61">
        <v>0</v>
      </c>
      <c r="AE32" s="61">
        <v>339041.3</v>
      </c>
      <c r="AF32" s="61">
        <v>0</v>
      </c>
      <c r="AG32" s="61">
        <v>0</v>
      </c>
      <c r="AH32" s="61">
        <v>694.78</v>
      </c>
      <c r="AI32" s="61">
        <v>0</v>
      </c>
      <c r="AJ32" s="61">
        <v>0</v>
      </c>
      <c r="AK32" s="61">
        <v>181749810.28</v>
      </c>
      <c r="AL32" s="61">
        <v>0</v>
      </c>
      <c r="AM32" s="61">
        <v>0</v>
      </c>
      <c r="AN32" s="61">
        <v>0</v>
      </c>
      <c r="AO32" s="61">
        <v>1166315.73</v>
      </c>
      <c r="AP32" s="61">
        <v>0</v>
      </c>
      <c r="AQ32" s="61">
        <f t="shared" si="0"/>
        <v>1731432062.9199998</v>
      </c>
      <c r="AT32" s="33"/>
    </row>
    <row r="33" spans="1:46" ht="33" customHeight="1">
      <c r="A33" s="32" t="s">
        <v>544</v>
      </c>
      <c r="B33" s="324" t="str">
        <f>VLOOKUP(A33,[4]bd_lista!A:C,3,FALSE)</f>
        <v>Dirección General de Administración y Finanzas Territoriales</v>
      </c>
      <c r="C33" s="325" t="str">
        <f>+VLOOKUP(A33,Contactos!$A$4:$F$544,6,FALSE)</f>
        <v>GCP</v>
      </c>
      <c r="D33" s="61">
        <v>0</v>
      </c>
      <c r="E33" s="61">
        <v>0</v>
      </c>
      <c r="F33" s="61">
        <v>0</v>
      </c>
      <c r="G33" s="61">
        <v>10662.82</v>
      </c>
      <c r="H33" s="61">
        <v>0</v>
      </c>
      <c r="I33" s="61">
        <v>0</v>
      </c>
      <c r="J33" s="61">
        <v>0</v>
      </c>
      <c r="K33" s="61">
        <v>5064723.4800000004</v>
      </c>
      <c r="L33" s="61">
        <v>0</v>
      </c>
      <c r="M33" s="61">
        <v>0</v>
      </c>
      <c r="N33" s="61">
        <v>0</v>
      </c>
      <c r="O33" s="61">
        <v>0</v>
      </c>
      <c r="P33" s="61">
        <v>0</v>
      </c>
      <c r="Q33" s="61">
        <v>0</v>
      </c>
      <c r="R33" s="61">
        <v>0</v>
      </c>
      <c r="S33" s="61">
        <v>858961</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5934347.3000000007</v>
      </c>
      <c r="AT33" s="33"/>
    </row>
    <row r="34" spans="1:46" ht="33" customHeight="1">
      <c r="A34" s="32" t="s">
        <v>546</v>
      </c>
      <c r="B34" s="324" t="str">
        <f>VLOOKUP(A34,[4]bd_lista!A:C,3,FALSE)</f>
        <v>Dirección General de Pensiones y Jubilaciones</v>
      </c>
      <c r="C34" s="325" t="str">
        <f>+VLOOKUP(A34,Contactos!$A$4:$F$544,6,FALSE)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4" t="str">
        <f>VLOOKUP(A35,[4]bd_lista!A:C,3,FALSE)</f>
        <v>Orquesta Sinfónica Nacional</v>
      </c>
      <c r="C35" s="325" t="str">
        <f>+VLOOKUP(A35,Contactos!$A$4:$F$544,6,FALSE)</f>
        <v>JVS</v>
      </c>
      <c r="D35" s="61">
        <v>0</v>
      </c>
      <c r="E35" s="61">
        <v>0</v>
      </c>
      <c r="F35" s="61">
        <v>15000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15000</v>
      </c>
      <c r="AT35" s="33"/>
    </row>
    <row r="36" spans="1:46" ht="33" customHeight="1">
      <c r="A36" s="32">
        <v>109</v>
      </c>
      <c r="B36" s="324" t="str">
        <f>VLOOKUP(A36,[4]bd_lista!A:C,3,FALSE)</f>
        <v>Conservatorio Plurinacional de Musica</v>
      </c>
      <c r="C36" s="325" t="str">
        <f>+VLOOKUP(A36,Contactos!$A$4:$F$544,6,FALSE)</f>
        <v>JVS</v>
      </c>
      <c r="D36" s="61">
        <v>0</v>
      </c>
      <c r="E36" s="61">
        <v>0</v>
      </c>
      <c r="F36" s="61">
        <v>859869.8</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859869.8</v>
      </c>
      <c r="AT36" s="33"/>
    </row>
    <row r="37" spans="1:46" ht="33" customHeight="1">
      <c r="A37" s="32">
        <v>111</v>
      </c>
      <c r="B37" s="324" t="str">
        <f>VLOOKUP(A37,[4]bd_lista!A:C,3,FALSE)</f>
        <v>Instituto Boliviano de la Ceguera</v>
      </c>
      <c r="C37" s="325" t="str">
        <f>+VLOOKUP(A37,Contactos!$A$4:$F$544,6,FALSE)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4" t="str">
        <f>VLOOKUP(A38,[4]bd_lista!A:C,3,FALSE)</f>
        <v>Comité Nacional de la Persona con Discapacidad</v>
      </c>
      <c r="C38" s="325">
        <f>+VLOOKUP(A38,Contactos!$A$4:$F$544,6,FALSE)</f>
        <v>0</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4" t="str">
        <f>VLOOKUP(A39,[4]bd_lista!A:C,3,FALSE)</f>
        <v>Dirección General de Aeronáutica Civil</v>
      </c>
      <c r="C39" s="325" t="str">
        <f>+VLOOKUP(A39,Contactos!$A$4:$F$544,6,FALSE)</f>
        <v>ETC</v>
      </c>
      <c r="D39" s="61">
        <v>0</v>
      </c>
      <c r="E39" s="61">
        <v>618763.77</v>
      </c>
      <c r="F39" s="61">
        <v>2447676.38</v>
      </c>
      <c r="G39" s="61">
        <v>0</v>
      </c>
      <c r="H39" s="61">
        <v>0</v>
      </c>
      <c r="I39" s="61">
        <v>0</v>
      </c>
      <c r="J39" s="61">
        <v>1600</v>
      </c>
      <c r="K39" s="61">
        <v>0</v>
      </c>
      <c r="L39" s="61">
        <v>0</v>
      </c>
      <c r="M39" s="61">
        <v>0</v>
      </c>
      <c r="N39" s="61">
        <v>0</v>
      </c>
      <c r="O39" s="61">
        <v>0</v>
      </c>
      <c r="P39" s="61">
        <v>0</v>
      </c>
      <c r="Q39" s="61">
        <v>0</v>
      </c>
      <c r="R39" s="61">
        <v>0</v>
      </c>
      <c r="S39" s="61">
        <v>0</v>
      </c>
      <c r="T39" s="61">
        <v>0</v>
      </c>
      <c r="U39" s="61">
        <v>0</v>
      </c>
      <c r="V39" s="61">
        <v>0</v>
      </c>
      <c r="W39" s="61">
        <v>0</v>
      </c>
      <c r="X39" s="61">
        <v>0</v>
      </c>
      <c r="Y39" s="61">
        <v>0</v>
      </c>
      <c r="Z39" s="61">
        <v>618763.76800000004</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3686803.9180000001</v>
      </c>
      <c r="AT39" s="33"/>
    </row>
    <row r="40" spans="1:46" ht="33" customHeight="1">
      <c r="A40" s="32">
        <v>119</v>
      </c>
      <c r="B40" s="324" t="str">
        <f>VLOOKUP(A40,[4]bd_lista!A:C,3,FALSE)</f>
        <v>Agencia para el Des. de la Soc. de la Información en Bolivia</v>
      </c>
      <c r="C40" s="325" t="str">
        <f>+VLOOKUP(A40,Contactos!$A$4:$F$544,6,FALSE)</f>
        <v>GCP</v>
      </c>
      <c r="D40" s="61">
        <v>0</v>
      </c>
      <c r="E40" s="61">
        <v>0</v>
      </c>
      <c r="F40" s="61">
        <v>0</v>
      </c>
      <c r="G40" s="61">
        <v>140.32999999999998</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140.32999999999998</v>
      </c>
      <c r="AT40" s="33"/>
    </row>
    <row r="41" spans="1:46" ht="33" customHeight="1">
      <c r="A41" s="32">
        <v>124</v>
      </c>
      <c r="B41" s="324" t="str">
        <f>VLOOKUP(A41,[4]bd_lista!A:C,3,FALSE)</f>
        <v>Academia Nacional de Ciencias</v>
      </c>
      <c r="C41" s="325" t="str">
        <f>+VLOOKUP(A41,Contactos!$A$4:$F$544,6,FALSE)</f>
        <v>JMT</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4" t="str">
        <f>VLOOKUP(A42,[4]bd_lista!A:C,3,FALSE)</f>
        <v>Escuela de Gestión Pública Plurinacional</v>
      </c>
      <c r="C42" s="325" t="str">
        <f>+VLOOKUP(A42,Contactos!$A$4:$F$544,6,FALSE)</f>
        <v>GCP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4" t="str">
        <f>VLOOKUP(A43,[4]bd_lista!A:C,3,FALSE)</f>
        <v>Fondo de Financiamiento para la Minería</v>
      </c>
      <c r="C43" s="325" t="str">
        <f>+VLOOKUP(A43,Contactos!$A$4:$F$544,6,FALSE)</f>
        <v>JVS</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0</v>
      </c>
      <c r="AT43" s="33"/>
    </row>
    <row r="44" spans="1:46" ht="33" customHeight="1">
      <c r="A44" s="32">
        <v>132</v>
      </c>
      <c r="B44" s="324" t="str">
        <f>VLOOKUP(A44,[4]bd_lista!A:C,3,FALSE)</f>
        <v>Servicio de Desarrollo de las Empresas Púb. Productivas</v>
      </c>
      <c r="C44" s="325" t="str">
        <f>+VLOOKUP(A44,Contactos!$A$4:$F$544,6,FALSE)</f>
        <v>RCC</v>
      </c>
      <c r="D44" s="61">
        <v>0</v>
      </c>
      <c r="E44" s="61">
        <v>0</v>
      </c>
      <c r="F44" s="61">
        <v>71983.600000000006</v>
      </c>
      <c r="G44" s="61">
        <v>22654.54</v>
      </c>
      <c r="H44" s="61">
        <v>0</v>
      </c>
      <c r="I44" s="61">
        <v>0</v>
      </c>
      <c r="J44" s="61">
        <v>23404.04</v>
      </c>
      <c r="K44" s="61">
        <v>4861826.5999999996</v>
      </c>
      <c r="L44" s="61">
        <v>0</v>
      </c>
      <c r="M44" s="61">
        <v>0</v>
      </c>
      <c r="N44" s="61">
        <v>0</v>
      </c>
      <c r="O44" s="61">
        <v>0</v>
      </c>
      <c r="P44" s="61">
        <v>0</v>
      </c>
      <c r="Q44" s="61">
        <v>0</v>
      </c>
      <c r="R44" s="61">
        <v>0</v>
      </c>
      <c r="S44" s="61">
        <v>0</v>
      </c>
      <c r="T44" s="61">
        <v>0</v>
      </c>
      <c r="U44" s="61">
        <v>0</v>
      </c>
      <c r="V44" s="61">
        <v>0</v>
      </c>
      <c r="W44" s="61">
        <v>0</v>
      </c>
      <c r="X44" s="61">
        <v>0</v>
      </c>
      <c r="Y44" s="61">
        <v>28394983.199999999</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33374851.979999997</v>
      </c>
      <c r="AT44" s="33"/>
    </row>
    <row r="45" spans="1:46" ht="33" customHeight="1">
      <c r="A45" s="32">
        <v>133</v>
      </c>
      <c r="B45" s="324" t="str">
        <f>VLOOKUP(A45,[4]bd_lista!A:C,3,FALSE)</f>
        <v>Lotería Nacional de Beneficencia y Salubridad</v>
      </c>
      <c r="C45" s="325" t="str">
        <f>+VLOOKUP(A45,Contactos!$A$4:$F$544,6,FALSE)</f>
        <v>GCP</v>
      </c>
      <c r="D45" s="61">
        <v>0</v>
      </c>
      <c r="E45" s="61">
        <v>0</v>
      </c>
      <c r="F45" s="61">
        <v>217552.97</v>
      </c>
      <c r="G45" s="61">
        <v>6270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223822.97</v>
      </c>
      <c r="AT45" s="33"/>
    </row>
    <row r="46" spans="1:46" ht="33" customHeight="1">
      <c r="A46" s="32">
        <v>134</v>
      </c>
      <c r="B46" s="324" t="str">
        <f>VLOOKUP(A46,[4]bd_lista!A:C,3,FALSE)</f>
        <v>Consejo Nacional de Vivienda Policial</v>
      </c>
      <c r="C46" s="325" t="str">
        <f>+VLOOKUP(A46,Contactos!$A$4:$F$544,6,FALSE)</f>
        <v>PLS</v>
      </c>
      <c r="D46" s="61">
        <v>0</v>
      </c>
      <c r="E46" s="61">
        <v>0</v>
      </c>
      <c r="F46" s="61">
        <v>14103758.279999999</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14103758.279999999</v>
      </c>
      <c r="AT46" s="33"/>
    </row>
    <row r="47" spans="1:46" ht="33" customHeight="1">
      <c r="A47" s="32">
        <v>137</v>
      </c>
      <c r="B47" s="324" t="str">
        <f>VLOOKUP(A47,[4]bd_lista!A:C,3,FALSE)</f>
        <v>Comité Ejecutivo de la Universidad Boliviana</v>
      </c>
      <c r="C47" s="325" t="str">
        <f>+VLOOKUP(A47,Contactos!$A$4:$F$544,6,FALSE)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236808.13</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236808.13</v>
      </c>
      <c r="AT47" s="33"/>
    </row>
    <row r="48" spans="1:46" ht="33" customHeight="1">
      <c r="A48" s="32">
        <v>138</v>
      </c>
      <c r="B48" s="324" t="str">
        <f>VLOOKUP(A48,[4]bd_lista!A:C,3,FALSE)</f>
        <v>Universidad Mayor Real y Pontificia de San Francisco Xavier</v>
      </c>
      <c r="C48" s="325" t="str">
        <f>+VLOOKUP(A48,Contactos!$A$4:$F$544,6,FALSE)</f>
        <v>JMT</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4" t="str">
        <f>VLOOKUP(A49,[4]bd_lista!A:C,3,FALSE)</f>
        <v>Universidad Mayor de San Andrés</v>
      </c>
      <c r="C49" s="325" t="str">
        <f>+VLOOKUP(A49,Contactos!$A$4:$F$544,6,FALSE)</f>
        <v>JMT</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24" t="str">
        <f>VLOOKUP(A50,[4]bd_lista!A:C,3,FALSE)</f>
        <v>Universidad Pública de El Alto</v>
      </c>
      <c r="C50" s="325" t="str">
        <f>+VLOOKUP(A50,Contactos!$A$4:$F$544,6,FALSE)</f>
        <v>JMT</v>
      </c>
      <c r="D50" s="61">
        <v>0</v>
      </c>
      <c r="E50" s="61">
        <v>0</v>
      </c>
      <c r="F50" s="61">
        <v>0</v>
      </c>
      <c r="G50" s="61">
        <v>2781</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2781</v>
      </c>
      <c r="AT50" s="33"/>
    </row>
    <row r="51" spans="1:46" ht="33" customHeight="1">
      <c r="A51" s="32">
        <v>141</v>
      </c>
      <c r="B51" s="324" t="str">
        <f>VLOOKUP(A51,[4]bd_lista!A:C,3,FALSE)</f>
        <v>Universidad Mayor de San Simón</v>
      </c>
      <c r="C51" s="325" t="str">
        <f>+VLOOKUP(A51,Contactos!$A$4:$F$544,6,FALSE)</f>
        <v>JMT</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4" t="str">
        <f>VLOOKUP(A52,[4]bd_lista!A:C,3,FALSE)</f>
        <v>Universidad Técnica de Oruro</v>
      </c>
      <c r="C52" s="325" t="str">
        <f>+VLOOKUP(A52,Contactos!$A$4:$F$544,6,FALSE)</f>
        <v>JMT</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4" t="str">
        <f>VLOOKUP(A53,[4]bd_lista!A:C,3,FALSE)</f>
        <v>Universidad Autónoma Tomás Frías</v>
      </c>
      <c r="C53" s="325" t="str">
        <f>+VLOOKUP(A53,Contactos!$A$4:$F$544,6,FALSE)</f>
        <v>JMT</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4" t="str">
        <f>VLOOKUP(A54,[4]bd_lista!A:C,3,FALSE)</f>
        <v>Universidad Nacional Siglo XX</v>
      </c>
      <c r="C54" s="325" t="str">
        <f>+VLOOKUP(A54,Contactos!$A$4:$F$544,6,FALSE)</f>
        <v>JMT</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4" t="str">
        <f>VLOOKUP(A55,[4]bd_lista!A:C,3,FALSE)</f>
        <v>Universidad Autónoma Juan Misael Saracho</v>
      </c>
      <c r="C55" s="325" t="str">
        <f>+VLOOKUP(A55,Contactos!$A$4:$F$544,6,FALSE)</f>
        <v>JMT</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24" t="str">
        <f>VLOOKUP(A56,[4]bd_lista!A:C,3,FALSE)</f>
        <v>Universidad Autónoma Gabriel René Moreno</v>
      </c>
      <c r="C56" s="325" t="str">
        <f>+VLOOKUP(A56,Contactos!$A$4:$F$544,6,FALSE)</f>
        <v>JMT</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4" t="str">
        <f>VLOOKUP(A57,[4]bd_lista!A:C,3,FALSE)</f>
        <v>Universidad Autónoma del Beni José Ballivián</v>
      </c>
      <c r="C57" s="325" t="str">
        <f>+VLOOKUP(A57,Contactos!$A$4:$F$544,6,FALSE)</f>
        <v>JMT</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4" t="str">
        <f>VLOOKUP(A58,[4]bd_lista!A:C,3,FALSE)</f>
        <v>Universidad Amazónica de Pando</v>
      </c>
      <c r="C58" s="325" t="str">
        <f>+VLOOKUP(A58,Contactos!$A$4:$F$544,6,FALSE)</f>
        <v>JMT</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4" t="str">
        <f>VLOOKUP(A59,[4]bd_lista!A:C,3,FALSE)</f>
        <v>Proyecto Sucre Ciudad Universitaria</v>
      </c>
      <c r="C59" s="325" t="str">
        <f>+VLOOKUP(A59,Contactos!$A$4:$F$544,6,FALSE)</f>
        <v>JMT</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4" t="str">
        <f>VLOOKUP(A60,[4]bd_lista!A:C,3,FALSE)</f>
        <v>Servicio Plurinacional de Defensa Pública</v>
      </c>
      <c r="C60" s="325" t="str">
        <f>+VLOOKUP(A60,Contactos!$A$4:$F$544,6,FALSE)</f>
        <v>ETC</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24" t="str">
        <f>VLOOKUP(A61,[4]bd_lista!A:C,3,FALSE)</f>
        <v>Observatorio Plurinacional de la Calidad  Educativa</v>
      </c>
      <c r="C61" s="325" t="str">
        <f>+VLOOKUP(A61,Contactos!$A$4:$F$544,6,FALSE)</f>
        <v>ETC</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24" t="str">
        <f>VLOOKUP(A62,[4]bd_lista!A:C,3,FALSE)</f>
        <v>Museo Nacional de Historia Natural</v>
      </c>
      <c r="C62" s="325" t="str">
        <f>+VLOOKUP(A62,Contactos!$A$4:$F$544,6,FALSE)</f>
        <v>HNV</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4" t="str">
        <f>VLOOKUP(A63,[4]bd_lista!A:C,3,FALSE)</f>
        <v>Dirección del Notariado Plurinacional</v>
      </c>
      <c r="C63" s="325" t="str">
        <f>+VLOOKUP(A63,Contactos!$A$4:$F$544,6,FALSE)</f>
        <v>GCP</v>
      </c>
      <c r="D63" s="61">
        <v>0</v>
      </c>
      <c r="E63" s="61">
        <v>0</v>
      </c>
      <c r="F63" s="61">
        <v>0</v>
      </c>
      <c r="G63" s="61">
        <v>176004.47</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4250562</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4426566.47</v>
      </c>
      <c r="AT63" s="33"/>
    </row>
    <row r="64" spans="1:46" ht="33" customHeight="1">
      <c r="A64" s="32">
        <v>156</v>
      </c>
      <c r="B64" s="324" t="str">
        <f>VLOOKUP(A64,[4]bd_lista!A:C,3,FALSE)</f>
        <v>Servicio Plurinacional de Asistencia a la Víctima</v>
      </c>
      <c r="C64" s="325" t="str">
        <f>+VLOOKUP(A64,Contactos!$A$4:$F$544,6,FALSE)</f>
        <v>HNV</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24" t="str">
        <f>VLOOKUP(A65,[4]bd_lista!A:C,3,FALSE)</f>
        <v>Servicio para la Prevención de la Tortura</v>
      </c>
      <c r="C65" s="325" t="e">
        <f>+VLOOKUP(A65,Contactos!$A$4:$F$544,6,FALSE)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4" t="str">
        <f>VLOOKUP(A66,[4]bd_lista!A:C,3,FALSE)</f>
        <v>OficinaTécnica para el Fortalecimiento de la Empresa Pública</v>
      </c>
      <c r="C66" s="325" t="str">
        <f>+VLOOKUP(A66,Contactos!$A$4:$F$544,6,FALSE)</f>
        <v>HNV</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4" t="str">
        <f>VLOOKUP(A67,[4]bd_lista!A:C,3,FALSE)</f>
        <v>Agencia Nacional de Hidrocarburos</v>
      </c>
      <c r="C67" s="325" t="str">
        <f>+VLOOKUP(A67,Contactos!$A$4:$F$544,6,FALSE)</f>
        <v>RCC</v>
      </c>
      <c r="D67" s="61">
        <v>0</v>
      </c>
      <c r="E67" s="61">
        <v>0</v>
      </c>
      <c r="F67" s="61">
        <v>773141.92</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773141.92</v>
      </c>
      <c r="AT67" s="33"/>
    </row>
    <row r="68" spans="1:46" ht="33" customHeight="1">
      <c r="A68" s="32">
        <v>169</v>
      </c>
      <c r="B68" s="324" t="str">
        <f>VLOOKUP(A68,[4]bd_lista!A:C,3,FALSE)</f>
        <v>Autoridad General de Impugnación Tributaria</v>
      </c>
      <c r="C68" s="325" t="str">
        <f>+VLOOKUP(A68,Contactos!$A$4:$F$544,6,FALSE)</f>
        <v>ETC</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24" t="str">
        <f>VLOOKUP(A69,[4]bd_lista!A:C,3,FALSE)</f>
        <v>Escuela Militar de Ingeniería</v>
      </c>
      <c r="C69" s="325">
        <f>+VLOOKUP(A69,Contactos!$A$4:$F$544,6,FALSE)</f>
        <v>0</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4" t="str">
        <f>VLOOKUP(A70,[4]bd_lista!A:C,3,FALSE)</f>
        <v>Centro de Investigación Agrícola Tropical</v>
      </c>
      <c r="C70" s="325" t="e">
        <f>+VLOOKUP(A70,Contactos!$A$4:$F$544,6,FALSE)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4" t="str">
        <f>VLOOKUP(A71,[4]bd_lista!A:C,3,FALSE)</f>
        <v>Autoridad Jurisdiccional Administrativa Minera</v>
      </c>
      <c r="C71" s="325" t="str">
        <f>+VLOOKUP(A71,Contactos!$A$4:$F$544,6,FALSE)</f>
        <v>HNV</v>
      </c>
      <c r="D71" s="61">
        <v>0</v>
      </c>
      <c r="E71" s="61">
        <v>0</v>
      </c>
      <c r="F71" s="61">
        <v>0</v>
      </c>
      <c r="G71" s="61">
        <v>178.81</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693251.4</v>
      </c>
      <c r="Y71" s="61">
        <v>6</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693436.21000000008</v>
      </c>
      <c r="AT71" s="33"/>
    </row>
    <row r="72" spans="1:46" ht="33" customHeight="1">
      <c r="A72" s="32">
        <v>192</v>
      </c>
      <c r="B72" s="324" t="str">
        <f>VLOOKUP(A72,[4]bd_lista!A:C,3,FALSE)</f>
        <v>Servicio al Mejoramiento de la Navegación Amazónica</v>
      </c>
      <c r="C72" s="325" t="str">
        <f>+VLOOKUP(A72,Contactos!$A$4:$F$544,6,FALSE)</f>
        <v>VHM</v>
      </c>
      <c r="D72" s="61">
        <v>0</v>
      </c>
      <c r="E72" s="61">
        <v>0</v>
      </c>
      <c r="F72" s="61">
        <v>810</v>
      </c>
      <c r="G72" s="61">
        <v>6786</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7596</v>
      </c>
      <c r="AT72" s="33"/>
    </row>
    <row r="73" spans="1:46" ht="33" customHeight="1">
      <c r="A73" s="32">
        <v>197</v>
      </c>
      <c r="B73" s="324" t="str">
        <f>VLOOKUP(A73,[4]bd_lista!A:C,3,FALSE)</f>
        <v>DIRECCIÓN ESTRATÉGICA DE REIVINDICACION MARÍTIMA, SILALA Y RECURSOS HÍDRICOS INTERNACIONALES</v>
      </c>
      <c r="C73" s="325" t="str">
        <f>+VLOOKUP(A73,Contactos!$A$4:$F$544,6,FALSE)</f>
        <v>YAP</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24" t="str">
        <f>VLOOKUP(A74,[4]bd_lista!A:C,3,FALSE)</f>
        <v>Registro Único para la Administración Tributaria Municipal</v>
      </c>
      <c r="C74" s="325" t="str">
        <f>+VLOOKUP(A74,Contactos!$A$4:$F$544,6,FALSE)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24" t="str">
        <f>VLOOKUP(A75,[4]bd_lista!A:C,3,FALSE)</f>
        <v>Agencia para el Des. de las Macroreg. y Zonas Fronterizas</v>
      </c>
      <c r="C75" s="325" t="str">
        <f>+VLOOKUP(A75,Contactos!$A$4:$F$544,6,FALSE)</f>
        <v>JVS</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24" t="str">
        <f>VLOOKUP(A76,[4]bd_lista!A:C,3,FALSE)</f>
        <v>Autoridad de Supervisión del Sistema Financiero</v>
      </c>
      <c r="C76" s="325" t="str">
        <f>+VLOOKUP(A76,Contactos!$A$4:$F$544,6,FALSE)</f>
        <v>VCK</v>
      </c>
      <c r="D76" s="61">
        <v>0</v>
      </c>
      <c r="E76" s="61">
        <v>0</v>
      </c>
      <c r="F76" s="61">
        <v>942188.87</v>
      </c>
      <c r="G76" s="61">
        <v>1756.6999999999998</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943945.57</v>
      </c>
      <c r="AT76" s="33"/>
    </row>
    <row r="77" spans="1:46" ht="33" customHeight="1">
      <c r="A77" s="32">
        <v>206</v>
      </c>
      <c r="B77" s="324" t="str">
        <f>VLOOKUP(A77,[4]bd_lista!A:C,3,FALSE)</f>
        <v>Instituto Nacional de Estadística</v>
      </c>
      <c r="C77" s="325" t="str">
        <f>+VLOOKUP(A77,Contactos!$A$4:$F$544,6,FALSE)</f>
        <v>VCK</v>
      </c>
      <c r="D77" s="61">
        <v>0</v>
      </c>
      <c r="E77" s="61">
        <v>0</v>
      </c>
      <c r="F77" s="61">
        <v>0</v>
      </c>
      <c r="G77" s="61">
        <v>8543.1</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8543.1</v>
      </c>
      <c r="AT77" s="33"/>
    </row>
    <row r="78" spans="1:46" ht="33" customHeight="1">
      <c r="A78" s="32">
        <v>210</v>
      </c>
      <c r="B78" s="324" t="str">
        <f>VLOOKUP(A78,[4]bd_lista!A:C,3,FALSE)</f>
        <v>Unidad de Análisis de Políticas Sociales y Económicas</v>
      </c>
      <c r="C78" s="325" t="str">
        <f>+VLOOKUP(A78,Contactos!$A$4:$F$544,6,FALSE)</f>
        <v>VCK</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4" t="str">
        <f>VLOOKUP(A79,[4]bd_lista!A:C,3,FALSE)</f>
        <v>Instituto Nacional de Reforma Agraria</v>
      </c>
      <c r="C79" s="325" t="str">
        <f>+VLOOKUP(A79,Contactos!$A$4:$F$544,6,FALSE)</f>
        <v>JMT</v>
      </c>
      <c r="D79" s="61">
        <v>0</v>
      </c>
      <c r="E79" s="61">
        <v>0</v>
      </c>
      <c r="F79" s="61">
        <v>0</v>
      </c>
      <c r="G79" s="61">
        <v>1909</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46526.2</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48435.199999999997</v>
      </c>
      <c r="AT79" s="33"/>
    </row>
    <row r="80" spans="1:46" ht="33" customHeight="1">
      <c r="A80" s="32">
        <v>213</v>
      </c>
      <c r="B80" s="324" t="str">
        <f>VLOOKUP(A80,[4]bd_lista!A:C,3,FALSE)</f>
        <v>Servicio Nacional de Meteorología e Hidrología</v>
      </c>
      <c r="C80" s="325" t="str">
        <f>+VLOOKUP(A80,Contactos!$A$4:$F$544,6,FALSE)</f>
        <v>VHM</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0</v>
      </c>
      <c r="AT80" s="33"/>
    </row>
    <row r="81" spans="1:46" ht="33" customHeight="1">
      <c r="A81" s="32">
        <v>221</v>
      </c>
      <c r="B81" s="324" t="str">
        <f>VLOOKUP(A81,[4]bd_lista!A:C,3,FALSE)</f>
        <v>Serv. Nal. de Reg. y Control de la Comer. de Minerales y Metales</v>
      </c>
      <c r="C81" s="325" t="str">
        <f>+VLOOKUP(A81,Contactos!$A$4:$F$544,6,FALSE)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4" t="str">
        <f>VLOOKUP(A82,[4]bd_lista!A:C,3,FALSE)</f>
        <v>Instituto Nacional de Innovación Agropecuaria y Forestal</v>
      </c>
      <c r="C82" s="325" t="str">
        <f>+VLOOKUP(A82,Contactos!$A$4:$F$544,6,FALSE)</f>
        <v>YAP</v>
      </c>
      <c r="D82" s="61">
        <v>0</v>
      </c>
      <c r="E82" s="61">
        <v>0</v>
      </c>
      <c r="F82" s="61">
        <v>2853776.84</v>
      </c>
      <c r="G82" s="61">
        <v>4593.1900000000005</v>
      </c>
      <c r="H82" s="61">
        <v>0</v>
      </c>
      <c r="I82" s="61">
        <v>0</v>
      </c>
      <c r="J82" s="61">
        <v>50</v>
      </c>
      <c r="K82" s="61">
        <v>240100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3098520.03</v>
      </c>
      <c r="AT82" s="33"/>
    </row>
    <row r="83" spans="1:46" ht="33" customHeight="1">
      <c r="A83" s="32">
        <v>223</v>
      </c>
      <c r="B83" s="324" t="str">
        <f>VLOOKUP(A83,[4]bd_lista!A:C,3,FALSE)</f>
        <v>Fondo Nacional de Desarrollo Forestal</v>
      </c>
      <c r="C83" s="325" t="str">
        <f>+VLOOKUP(A83,Contactos!$A$4:$F$544,6,FALSE)</f>
        <v>JMT</v>
      </c>
      <c r="D83" s="61">
        <v>0</v>
      </c>
      <c r="E83" s="61">
        <v>0</v>
      </c>
      <c r="F83" s="61">
        <v>3841428.59</v>
      </c>
      <c r="G83" s="61">
        <v>434212.76</v>
      </c>
      <c r="H83" s="61">
        <v>0</v>
      </c>
      <c r="I83" s="61">
        <v>0</v>
      </c>
      <c r="J83" s="61">
        <v>0</v>
      </c>
      <c r="K83" s="61">
        <v>2580492.64</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6856133.9900000002</v>
      </c>
      <c r="AT83" s="33"/>
    </row>
    <row r="84" spans="1:46" ht="33" customHeight="1">
      <c r="A84" s="32">
        <v>224</v>
      </c>
      <c r="B84" s="324" t="str">
        <f>VLOOKUP(A84,[4]bd_lista!A:C,3,FALSE)</f>
        <v>Insumos Bolivia</v>
      </c>
      <c r="C84" s="325" t="str">
        <f>+VLOOKUP(A84,Contactos!$A$4:$F$544,6,FALSE)</f>
        <v>JVS</v>
      </c>
      <c r="D84" s="61">
        <v>0</v>
      </c>
      <c r="E84" s="61">
        <v>0</v>
      </c>
      <c r="F84" s="61">
        <v>0</v>
      </c>
      <c r="G84" s="61">
        <v>423</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423</v>
      </c>
      <c r="AT84" s="33"/>
    </row>
    <row r="85" spans="1:46" ht="33" customHeight="1">
      <c r="A85" s="32">
        <v>225</v>
      </c>
      <c r="B85" s="324" t="str">
        <f>VLOOKUP(A85,[4]bd_lista!A:C,3,FALSE)</f>
        <v>Serv. Nal. para la Sostenibilidad en Saneamiento Básico</v>
      </c>
      <c r="C85" s="325" t="str">
        <f>+VLOOKUP(A85,Contactos!$A$4:$F$544,6,FALSE)</f>
        <v>GCP</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24" t="str">
        <f>VLOOKUP(A86,[4]bd_lista!A:C,3,FALSE)</f>
        <v>Servicio Estatal de Autonomías</v>
      </c>
      <c r="C86" s="325" t="str">
        <f>+VLOOKUP(A86,Contactos!$A$4:$F$544,6,FALSE)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24" t="str">
        <f>VLOOKUP(A87,[4]bd_lista!A:C,3,FALSE)</f>
        <v>Zona Franca Comercial e Industrial de Cobija</v>
      </c>
      <c r="C87" s="325" t="str">
        <f>+VLOOKUP(A87,Contactos!$A$4:$F$544,6,FALSE)</f>
        <v>VHM</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24" t="str">
        <f>VLOOKUP(A88,[4]bd_lista!A:C,3,FALSE)</f>
        <v xml:space="preserve">Servicio Geológico Minero </v>
      </c>
      <c r="C88" s="325" t="str">
        <f>+VLOOKUP(A88,Contactos!$A$4:$F$544,6,FALSE)</f>
        <v>VCK</v>
      </c>
      <c r="D88" s="61">
        <v>0</v>
      </c>
      <c r="E88" s="61">
        <v>0</v>
      </c>
      <c r="F88" s="61">
        <v>92840.25</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92840.25</v>
      </c>
      <c r="AT88" s="33"/>
    </row>
    <row r="89" spans="1:46" ht="33" customHeight="1">
      <c r="A89" s="32">
        <v>243</v>
      </c>
      <c r="B89" s="324" t="str">
        <f>VLOOKUP(A89,[4]bd_lista!A:C,3,FALSE)</f>
        <v>Servicio Nacional de Hidrografía Naval</v>
      </c>
      <c r="C89" s="325" t="str">
        <f>+VLOOKUP(A89,Contactos!$A$4:$F$544,6,FALSE)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4" t="str">
        <f>VLOOKUP(A90,[4]bd_lista!A:C,3,FALSE)</f>
        <v>Servicio Nacional de Aerofotogrametría</v>
      </c>
      <c r="C90" s="325" t="str">
        <f>+VLOOKUP(A90,Contactos!$A$4:$F$544,6,FALSE)</f>
        <v>JRC</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24" t="str">
        <f>VLOOKUP(A91,[4]bd_lista!A:C,3,FALSE)</f>
        <v>Servicio Geodésico de Mapas</v>
      </c>
      <c r="C91" s="325" t="str">
        <f>+VLOOKUP(A91,Contactos!$A$4:$F$544,6,FALSE)</f>
        <v>HNV</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4" t="str">
        <f>VLOOKUP(A92,[4]bd_lista!A:C,3,FALSE)</f>
        <v>Central de Abastecimiento y Suministros de Salud</v>
      </c>
      <c r="C92" s="325" t="str">
        <f>+VLOOKUP(A92,Contactos!$A$4:$F$544,6,FALSE)</f>
        <v>YAP</v>
      </c>
      <c r="D92" s="61">
        <v>0</v>
      </c>
      <c r="E92" s="61">
        <v>0</v>
      </c>
      <c r="F92" s="61">
        <v>614646.55000000005</v>
      </c>
      <c r="G92" s="61">
        <v>741</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615387.55000000005</v>
      </c>
      <c r="AT92" s="33"/>
    </row>
    <row r="93" spans="1:46" ht="33" customHeight="1">
      <c r="A93" s="32">
        <v>251</v>
      </c>
      <c r="B93" s="324" t="str">
        <f>VLOOKUP(A93,[4]bd_lista!A:C,3,FALSE)</f>
        <v>Instituto Nacional de Salud Ocupacional</v>
      </c>
      <c r="C93" s="325" t="str">
        <f>+VLOOKUP(A93,Contactos!$A$4:$F$544,6,FALSE)</f>
        <v>HNV</v>
      </c>
      <c r="D93" s="61">
        <v>0</v>
      </c>
      <c r="E93" s="61">
        <v>0</v>
      </c>
      <c r="F93" s="61">
        <v>0</v>
      </c>
      <c r="G93" s="61">
        <v>94.9</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94.9</v>
      </c>
      <c r="AT93" s="33"/>
    </row>
    <row r="94" spans="1:46" ht="33" customHeight="1">
      <c r="A94" s="32">
        <v>253</v>
      </c>
      <c r="B94" s="324" t="str">
        <f>VLOOKUP(A94,[4]bd_lista!A:C,3,FALSE)</f>
        <v>Entidad Ejecutora de Medio Ambiente y Agua</v>
      </c>
      <c r="C94" s="325" t="str">
        <f>+VLOOKUP(A94,Contactos!$A$4:$F$544,6,FALSE)</f>
        <v>VHM</v>
      </c>
      <c r="D94" s="61">
        <v>0</v>
      </c>
      <c r="E94" s="61">
        <v>0</v>
      </c>
      <c r="F94" s="61">
        <v>2850000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2850000</v>
      </c>
      <c r="AT94" s="33"/>
    </row>
    <row r="95" spans="1:46" ht="33" customHeight="1">
      <c r="A95" s="32">
        <v>254</v>
      </c>
      <c r="B95" s="324" t="str">
        <f>VLOOKUP(A95,[4]bd_lista!A:C,3,FALSE)</f>
        <v>Instituto del Seguro Agrario</v>
      </c>
      <c r="C95" s="325" t="str">
        <f>+VLOOKUP(A95,Contactos!$A$4:$F$544,6,FALSE)</f>
        <v>VHM</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0</v>
      </c>
      <c r="AT95" s="33"/>
    </row>
    <row r="96" spans="1:46" ht="33" customHeight="1">
      <c r="A96" s="32">
        <v>265</v>
      </c>
      <c r="B96" s="324" t="str">
        <f>VLOOKUP(A96,[4]bd_lista!A:C,3,FALSE)</f>
        <v>Direc. Dptal. de Educación  Chuquisaca</v>
      </c>
      <c r="C96" s="325" t="str">
        <f>+VLOOKUP(A96,Contactos!$A$4:$F$544,6,FALSE)</f>
        <v>HNV</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4" t="str">
        <f>VLOOKUP(A97,[4]bd_lista!A:C,3,FALSE)</f>
        <v>Direc. Dptal. de Educación La Paz</v>
      </c>
      <c r="C97" s="325" t="str">
        <f>+VLOOKUP(A97,Contactos!$A$4:$F$544,6,FALSE)</f>
        <v>HNV</v>
      </c>
      <c r="D97" s="61">
        <v>0</v>
      </c>
      <c r="E97" s="61">
        <v>0</v>
      </c>
      <c r="F97" s="61">
        <v>0</v>
      </c>
      <c r="G97" s="61">
        <v>6616.58</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6616.58</v>
      </c>
      <c r="AT97" s="33"/>
    </row>
    <row r="98" spans="1:46" ht="33" customHeight="1">
      <c r="A98" s="32">
        <v>267</v>
      </c>
      <c r="B98" s="324" t="str">
        <f>VLOOKUP(A98,[4]bd_lista!A:C,3,FALSE)</f>
        <v>Direc. Dptal. de Educación Cochabamba</v>
      </c>
      <c r="C98" s="325" t="str">
        <f>+VLOOKUP(A98,Contactos!$A$4:$F$544,6,FALSE)</f>
        <v>HNV</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0</v>
      </c>
      <c r="AT98" s="33"/>
    </row>
    <row r="99" spans="1:46" ht="33" customHeight="1">
      <c r="A99" s="32">
        <v>268</v>
      </c>
      <c r="B99" s="324" t="str">
        <f>VLOOKUP(A99,[4]bd_lista!A:C,3,FALSE)</f>
        <v>Direc. Dptal. de Educación Oruro</v>
      </c>
      <c r="C99" s="325" t="str">
        <f>+VLOOKUP(A99,Contactos!$A$4:$F$544,6,FALSE)</f>
        <v>HNV</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4" t="str">
        <f>VLOOKUP(A100,[4]bd_lista!A:C,3,FALSE)</f>
        <v>Direc. Dptal. de Educación Potosí</v>
      </c>
      <c r="C100" s="325" t="str">
        <f>+VLOOKUP(A100,Contactos!$A$4:$F$544,6,FALSE)</f>
        <v>HNV</v>
      </c>
      <c r="D100" s="61">
        <v>0</v>
      </c>
      <c r="E100" s="61">
        <v>0</v>
      </c>
      <c r="F100" s="61">
        <v>88210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88210</v>
      </c>
      <c r="AT100" s="33"/>
    </row>
    <row r="101" spans="1:46" ht="33" customHeight="1">
      <c r="A101" s="32">
        <v>270</v>
      </c>
      <c r="B101" s="324" t="str">
        <f>VLOOKUP(A101,[4]bd_lista!A:C,3,FALSE)</f>
        <v>Direc. Dptal. de Educación Tarija</v>
      </c>
      <c r="C101" s="325" t="str">
        <f>+VLOOKUP(A101,Contactos!$A$4:$F$544,6,FALSE)</f>
        <v>HNV</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4" t="str">
        <f>VLOOKUP(A102,[4]bd_lista!A:C,3,FALSE)</f>
        <v>Direc. Dptal. de Educación Santa Cruz</v>
      </c>
      <c r="C102" s="325" t="str">
        <f>+VLOOKUP(A102,Contactos!$A$4:$F$544,6,FALSE)</f>
        <v>HNV</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4" t="str">
        <f>VLOOKUP(A103,[4]bd_lista!A:C,3,FALSE)</f>
        <v>Direc. Dptal. de Educación Beni</v>
      </c>
      <c r="C103" s="325" t="str">
        <f>+VLOOKUP(A103,Contactos!$A$4:$F$544,6,FALSE)</f>
        <v>HNV</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4" t="str">
        <f>VLOOKUP(A104,[4]bd_lista!A:C,3,FALSE)</f>
        <v>Direc. Dptal. de Educación Pando</v>
      </c>
      <c r="C104" s="325" t="str">
        <f>+VLOOKUP(A104,Contactos!$A$4:$F$544,6,FALSE)</f>
        <v>HNV</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4" t="str">
        <f>VLOOKUP(A105,[4]bd_lista!A:C,3,FALSE)</f>
        <v>Oficina Técnica Nacional de los Ríos Pilcomayo y Bermejo</v>
      </c>
      <c r="C105" s="325" t="str">
        <f>+VLOOKUP(A105,Contactos!$A$4:$F$544,6,FALSE)</f>
        <v>JMT</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24" t="str">
        <f>VLOOKUP(A106,[4]bd_lista!A:C,3,FALSE)</f>
        <v>Aduana Nacional</v>
      </c>
      <c r="C106" s="325" t="str">
        <f>+VLOOKUP(A106,Contactos!$A$4:$F$544,6,FALSE)</f>
        <v>RCC</v>
      </c>
      <c r="D106" s="61">
        <v>0</v>
      </c>
      <c r="E106" s="61">
        <v>0</v>
      </c>
      <c r="F106" s="61">
        <v>1137200.55</v>
      </c>
      <c r="G106" s="61">
        <v>363115.95</v>
      </c>
      <c r="H106" s="61">
        <v>0</v>
      </c>
      <c r="I106" s="61">
        <v>0</v>
      </c>
      <c r="J106" s="61">
        <v>0</v>
      </c>
      <c r="K106" s="61">
        <v>3126301.12</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4626617.62</v>
      </c>
      <c r="AT106" s="33"/>
    </row>
    <row r="107" spans="1:46" ht="33" customHeight="1">
      <c r="A107" s="32">
        <v>287</v>
      </c>
      <c r="B107" s="324" t="str">
        <f>VLOOKUP(A107,[4]bd_lista!A:C,3,FALSE)</f>
        <v>Fondo Nacional de Inversión Productiva y Social</v>
      </c>
      <c r="C107" s="325" t="str">
        <f>+VLOOKUP(A107,Contactos!$A$4:$F$544,6,FALSE)</f>
        <v>JRC</v>
      </c>
      <c r="D107" s="61">
        <v>0</v>
      </c>
      <c r="E107" s="61">
        <v>0</v>
      </c>
      <c r="F107" s="61">
        <v>0</v>
      </c>
      <c r="G107" s="61">
        <v>48355.3</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1275177.2100000002</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1323532.5100000002</v>
      </c>
      <c r="AT107" s="33"/>
    </row>
    <row r="108" spans="1:46" ht="33" customHeight="1">
      <c r="A108" s="32">
        <v>288</v>
      </c>
      <c r="B108" s="324" t="str">
        <f>VLOOKUP(A108,[4]bd_lista!A:C,3,FALSE)</f>
        <v>Servicio Nacional de Riego</v>
      </c>
      <c r="C108" s="325" t="str">
        <f>+VLOOKUP(A108,Contactos!$A$4:$F$544,6,FALSE)</f>
        <v>VCK</v>
      </c>
      <c r="D108" s="61">
        <v>0</v>
      </c>
      <c r="E108" s="61">
        <v>0</v>
      </c>
      <c r="F108" s="61">
        <v>0</v>
      </c>
      <c r="G108" s="61">
        <v>17100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17100</v>
      </c>
      <c r="AT108" s="33"/>
    </row>
    <row r="109" spans="1:46" ht="33" customHeight="1">
      <c r="A109" s="32">
        <v>290</v>
      </c>
      <c r="B109" s="324" t="str">
        <f>VLOOKUP(A109,[4]bd_lista!A:C,3,FALSE)</f>
        <v>Servicio de Impuestos Nacionales</v>
      </c>
      <c r="C109" s="325" t="str">
        <f>+VLOOKUP(A109,Contactos!$A$4:$F$544,6,FALSE)</f>
        <v>RCC</v>
      </c>
      <c r="D109" s="61">
        <v>0</v>
      </c>
      <c r="E109" s="61">
        <v>0</v>
      </c>
      <c r="F109" s="61">
        <v>0</v>
      </c>
      <c r="G109" s="61">
        <v>59100.94</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1061826.29</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1120927.23</v>
      </c>
      <c r="AT109" s="33"/>
    </row>
    <row r="110" spans="1:46" ht="33" customHeight="1">
      <c r="A110" s="32">
        <v>291</v>
      </c>
      <c r="B110" s="324" t="str">
        <f>VLOOKUP(A110,[4]bd_lista!A:C,3,FALSE)</f>
        <v>Administradora Boliviana de Carreteras</v>
      </c>
      <c r="C110" s="325" t="str">
        <f>+VLOOKUP(A110,Contactos!$A$4:$F$544,6,FALSE)</f>
        <v>ETC</v>
      </c>
      <c r="D110" s="61">
        <v>1993353.21</v>
      </c>
      <c r="E110" s="61">
        <v>0</v>
      </c>
      <c r="F110" s="61">
        <v>2468652.19</v>
      </c>
      <c r="G110" s="61">
        <v>845016.08000000007</v>
      </c>
      <c r="H110" s="61">
        <v>0</v>
      </c>
      <c r="I110" s="61">
        <v>0</v>
      </c>
      <c r="J110" s="61">
        <v>150</v>
      </c>
      <c r="K110" s="61">
        <v>0</v>
      </c>
      <c r="L110" s="61">
        <v>0</v>
      </c>
      <c r="M110" s="61">
        <v>0</v>
      </c>
      <c r="N110" s="61">
        <v>0</v>
      </c>
      <c r="O110" s="61">
        <v>0</v>
      </c>
      <c r="P110" s="61">
        <v>0</v>
      </c>
      <c r="Q110" s="61">
        <v>211.1</v>
      </c>
      <c r="R110" s="61">
        <v>0</v>
      </c>
      <c r="S110" s="61">
        <v>0</v>
      </c>
      <c r="T110" s="61">
        <v>0</v>
      </c>
      <c r="U110" s="61">
        <v>0</v>
      </c>
      <c r="V110" s="61">
        <v>0</v>
      </c>
      <c r="W110" s="61">
        <v>0</v>
      </c>
      <c r="X110" s="61">
        <v>0</v>
      </c>
      <c r="Y110" s="61">
        <v>0</v>
      </c>
      <c r="Z110" s="61">
        <v>0</v>
      </c>
      <c r="AA110" s="61">
        <v>0</v>
      </c>
      <c r="AB110" s="61">
        <v>0</v>
      </c>
      <c r="AC110" s="61">
        <v>0</v>
      </c>
      <c r="AD110" s="61">
        <v>0</v>
      </c>
      <c r="AE110" s="61">
        <v>102900000</v>
      </c>
      <c r="AF110" s="61">
        <v>0</v>
      </c>
      <c r="AG110" s="61">
        <v>0</v>
      </c>
      <c r="AH110" s="61">
        <v>0</v>
      </c>
      <c r="AI110" s="61">
        <v>0</v>
      </c>
      <c r="AJ110" s="61">
        <v>0</v>
      </c>
      <c r="AK110" s="61">
        <v>0</v>
      </c>
      <c r="AL110" s="61">
        <v>0</v>
      </c>
      <c r="AM110" s="61">
        <v>0</v>
      </c>
      <c r="AN110" s="61">
        <v>0</v>
      </c>
      <c r="AO110" s="61">
        <v>0</v>
      </c>
      <c r="AP110" s="61">
        <v>0</v>
      </c>
      <c r="AQ110" s="61">
        <f t="shared" si="1"/>
        <v>108207382.58</v>
      </c>
      <c r="AT110" s="33"/>
    </row>
    <row r="111" spans="1:46" ht="33" customHeight="1">
      <c r="A111" s="32">
        <v>292</v>
      </c>
      <c r="B111" s="324" t="str">
        <f>VLOOKUP(A111,[4]bd_lista!A:C,3,FALSE)</f>
        <v>Vías Bolivia</v>
      </c>
      <c r="C111" s="325" t="str">
        <f>+VLOOKUP(A111,Contactos!$A$4:$F$544,6,FALSE)</f>
        <v>JMT</v>
      </c>
      <c r="D111" s="61">
        <v>0</v>
      </c>
      <c r="E111" s="61">
        <v>0</v>
      </c>
      <c r="F111" s="61">
        <v>0</v>
      </c>
      <c r="G111" s="61">
        <v>1318</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1318</v>
      </c>
      <c r="AT111" s="33"/>
    </row>
    <row r="112" spans="1:46" ht="33" customHeight="1">
      <c r="A112" s="32">
        <v>293</v>
      </c>
      <c r="B112" s="324" t="str">
        <f>VLOOKUP(A112,[4]bd_lista!A:C,3,FALSE)</f>
        <v>Fundación Cultural del Banco Central de Bolivia</v>
      </c>
      <c r="C112" s="325" t="str">
        <f>+VLOOKUP(A112,Contactos!$A$4:$F$544,6,FALSE)</f>
        <v>JMT</v>
      </c>
      <c r="D112" s="61">
        <v>0</v>
      </c>
      <c r="E112" s="61">
        <v>0</v>
      </c>
      <c r="F112" s="61">
        <v>25567.7</v>
      </c>
      <c r="G112" s="61">
        <v>0</v>
      </c>
      <c r="H112" s="61">
        <v>0</v>
      </c>
      <c r="I112" s="61">
        <v>0</v>
      </c>
      <c r="J112" s="61">
        <v>0</v>
      </c>
      <c r="K112" s="61">
        <v>10339499.310000001</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10365067.01</v>
      </c>
      <c r="AT112" s="33"/>
    </row>
    <row r="113" spans="1:46" ht="33" customHeight="1">
      <c r="A113" s="32">
        <v>294</v>
      </c>
      <c r="B113" s="324" t="str">
        <f>VLOOKUP(A113,[4]bd_lista!A:C,3,FALSE)</f>
        <v>Univ. Indígena Bol. Comun. Intercultl Prod. Tupak Katari</v>
      </c>
      <c r="C113" s="325" t="str">
        <f>+VLOOKUP(A113,Contactos!$A$4:$F$544,6,FALSE)</f>
        <v>JRC</v>
      </c>
      <c r="D113" s="61">
        <v>0</v>
      </c>
      <c r="E113" s="61">
        <v>0</v>
      </c>
      <c r="F113" s="61">
        <v>165879</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165879</v>
      </c>
      <c r="AT113" s="33"/>
    </row>
    <row r="114" spans="1:46" ht="33" customHeight="1">
      <c r="A114" s="32">
        <v>295</v>
      </c>
      <c r="B114" s="324" t="str">
        <f>VLOOKUP(A114,[4]bd_lista!A:C,3,FALSE)</f>
        <v>Univ. Indígena Bol. Comun. Intercult Prod. Casimiro Huanca</v>
      </c>
      <c r="C114" s="325" t="str">
        <f>+VLOOKUP(A114,Contactos!$A$4:$F$544,6,FALSE)</f>
        <v>RCC</v>
      </c>
      <c r="D114" s="61">
        <v>0</v>
      </c>
      <c r="E114" s="61">
        <v>0</v>
      </c>
      <c r="F114" s="61">
        <v>24054.7</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24054.7</v>
      </c>
      <c r="AT114" s="33"/>
    </row>
    <row r="115" spans="1:46" ht="33" customHeight="1">
      <c r="A115" s="32">
        <v>296</v>
      </c>
      <c r="B115" s="324" t="str">
        <f>VLOOKUP(A115,[4]bd_lista!A:C,3,FALSE)</f>
        <v>Univ. Indígena Bol. Comun. Intercult Prod. Apiaguaiki Tupa</v>
      </c>
      <c r="C115" s="325" t="str">
        <f>+VLOOKUP(A115,Contactos!$A$4:$F$544,6,FALSE)</f>
        <v>PLS</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0</v>
      </c>
      <c r="AT115" s="33"/>
    </row>
    <row r="116" spans="1:46" ht="33" customHeight="1">
      <c r="A116" s="32">
        <v>298</v>
      </c>
      <c r="B116" s="324" t="str">
        <f>VLOOKUP(A116,[4]bd_lista!A:C,3,FALSE)</f>
        <v>Servicio Departamental de Riego - Chuquisaca</v>
      </c>
      <c r="C116" s="325" t="str">
        <f>+VLOOKUP(A116,Contactos!$A$4:$F$544,6,FALSE)</f>
        <v>GCP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4" t="str">
        <f>VLOOKUP(A117,[4]bd_lista!A:C,3,FALSE)</f>
        <v>Servicio Departamental de Riego - La Paz</v>
      </c>
      <c r="C117" s="325" t="str">
        <f>+VLOOKUP(A117,Contactos!$A$4:$F$544,6,FALSE)</f>
        <v>GCP</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827</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827</v>
      </c>
      <c r="AT117" s="33"/>
    </row>
    <row r="118" spans="1:46" ht="33" customHeight="1">
      <c r="A118" s="32">
        <v>300</v>
      </c>
      <c r="B118" s="324" t="str">
        <f>VLOOKUP(A118,[4]bd_lista!A:C,3,FALSE)</f>
        <v>Servicio Departamental de Riego - Cochabamba</v>
      </c>
      <c r="C118" s="325" t="str">
        <f>+VLOOKUP(A118,Contactos!$A$4:$F$544,6,FALSE)</f>
        <v>GCP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4" t="str">
        <f>VLOOKUP(A119,[4]bd_lista!A:C,3,FALSE)</f>
        <v>Servicio Departamental de Riego - Oruro</v>
      </c>
      <c r="C119" s="325" t="str">
        <f>+VLOOKUP(A119,Contactos!$A$4:$F$544,6,FALSE)</f>
        <v>GCP</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0</v>
      </c>
      <c r="AT119" s="33"/>
    </row>
    <row r="120" spans="1:46" ht="33" customHeight="1">
      <c r="A120" s="32">
        <v>302</v>
      </c>
      <c r="B120" s="324" t="str">
        <f>VLOOKUP(A120,[4]bd_lista!A:C,3,FALSE)</f>
        <v>Servicio Departamental de Riego - Potosí</v>
      </c>
      <c r="C120" s="325" t="str">
        <f>+VLOOKUP(A120,Contactos!$A$4:$F$544,6,FALSE)</f>
        <v>GCP</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24" t="str">
        <f>VLOOKUP(A121,[4]bd_lista!A:C,3,FALSE)</f>
        <v>Servicio Departamental de Riego - Tarija</v>
      </c>
      <c r="C121" s="325" t="str">
        <f>+VLOOKUP(A121,Contactos!$A$4:$F$544,6,FALSE)</f>
        <v>GCP</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24" t="str">
        <f>VLOOKUP(A122,[4]bd_lista!A:C,3,FALSE)</f>
        <v>Autoridad de Fiscalización del Juego</v>
      </c>
      <c r="C122" s="325" t="str">
        <f>+VLOOKUP(A122,Contactos!$A$4:$F$544,6,FALSE)</f>
        <v>ETC</v>
      </c>
      <c r="D122" s="61">
        <v>0</v>
      </c>
      <c r="E122" s="61">
        <v>0</v>
      </c>
      <c r="F122" s="61">
        <v>0</v>
      </c>
      <c r="G122" s="61">
        <v>3090.08</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3090.08</v>
      </c>
      <c r="AT122" s="33"/>
    </row>
    <row r="123" spans="1:46" ht="33" customHeight="1">
      <c r="A123" s="32">
        <v>310</v>
      </c>
      <c r="B123" s="324" t="str">
        <f>VLOOKUP(A123,[4]bd_lista!A:C,3,FALSE)</f>
        <v>Autoridad de Regulación y Fiscalización de Telecomunicaciones y Transportes</v>
      </c>
      <c r="C123" s="325" t="str">
        <f>+VLOOKUP(A123,Contactos!$A$4:$F$544,6,FALSE)</f>
        <v>HNV</v>
      </c>
      <c r="D123" s="61">
        <v>0</v>
      </c>
      <c r="E123" s="61">
        <v>0</v>
      </c>
      <c r="F123" s="61">
        <v>449016084.99000001</v>
      </c>
      <c r="G123" s="61">
        <v>5400.85</v>
      </c>
      <c r="H123" s="61">
        <v>0</v>
      </c>
      <c r="I123" s="61">
        <v>0</v>
      </c>
      <c r="J123" s="61">
        <v>0</v>
      </c>
      <c r="K123" s="61">
        <v>0</v>
      </c>
      <c r="L123" s="61">
        <v>0</v>
      </c>
      <c r="M123" s="61">
        <v>0</v>
      </c>
      <c r="N123" s="61">
        <v>294.49</v>
      </c>
      <c r="O123" s="61">
        <v>0</v>
      </c>
      <c r="P123" s="61">
        <v>0</v>
      </c>
      <c r="Q123" s="61">
        <v>0</v>
      </c>
      <c r="R123" s="61">
        <v>1526.45</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449023306.78000003</v>
      </c>
      <c r="AT123" s="33"/>
    </row>
    <row r="124" spans="1:46" ht="33" customHeight="1">
      <c r="A124" s="32">
        <v>311</v>
      </c>
      <c r="B124" s="324" t="str">
        <f>VLOOKUP(A124,[4]bd_lista!A:C,3,FALSE)</f>
        <v>Autoridad de Fisc y Ctrol Soc de Agua Potable Saneam.Básico</v>
      </c>
      <c r="C124" s="325" t="str">
        <f>+VLOOKUP(A124,Contactos!$A$4:$F$544,6,FALSE)</f>
        <v>GCP</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3474</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3474</v>
      </c>
      <c r="AT124" s="33"/>
    </row>
    <row r="125" spans="1:46" ht="33" customHeight="1">
      <c r="A125" s="32">
        <v>312</v>
      </c>
      <c r="B125" s="324" t="str">
        <f>VLOOKUP(A125,[4]bd_lista!A:C,3,FALSE)</f>
        <v>Autoridad de Fiscalizac. y Control Soc de Bosques y Tierras</v>
      </c>
      <c r="C125" s="325" t="str">
        <f>+VLOOKUP(A125,Contactos!$A$4:$F$544,6,FALSE)</f>
        <v>VHM</v>
      </c>
      <c r="D125" s="61">
        <v>0</v>
      </c>
      <c r="E125" s="61">
        <v>0</v>
      </c>
      <c r="F125" s="61">
        <v>8797087.7899999991</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8797087.7899999991</v>
      </c>
      <c r="AT125" s="33"/>
    </row>
    <row r="126" spans="1:46" ht="33" customHeight="1">
      <c r="A126" s="32">
        <v>313</v>
      </c>
      <c r="B126" s="324" t="str">
        <f>VLOOKUP(A126,[4]bd_lista!A:C,3,FALSE)</f>
        <v>Autoridad de Fiscalización y Control de Pensiones y Seguros - APS</v>
      </c>
      <c r="C126" s="325" t="str">
        <f>+VLOOKUP(A126,Contactos!$A$4:$F$544,6,FALSE)</f>
        <v>VCK</v>
      </c>
      <c r="D126" s="61">
        <v>0</v>
      </c>
      <c r="E126" s="61">
        <v>0</v>
      </c>
      <c r="F126" s="61">
        <v>0</v>
      </c>
      <c r="G126" s="61">
        <v>2536.7600000000002</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7661362.8600000003</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7663899.6200000001</v>
      </c>
      <c r="AT126" s="33"/>
    </row>
    <row r="127" spans="1:46" ht="33" customHeight="1">
      <c r="A127" s="32">
        <v>314</v>
      </c>
      <c r="B127" s="324" t="str">
        <f>VLOOKUP(A127,[4]bd_lista!A:C,3,FALSE)</f>
        <v>Autoridad de Fiscalización de Electricidad y Tecnología Nuclear</v>
      </c>
      <c r="C127" s="325" t="str">
        <f>+VLOOKUP(A127,Contactos!$A$4:$F$544,6,FALSE)</f>
        <v>VCK</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24" t="str">
        <f>VLOOKUP(A128,[4]bd_lista!A:C,3,FALSE)</f>
        <v>Autoridad de Fiscalización de Empresas</v>
      </c>
      <c r="C128" s="325" t="str">
        <f>+VLOOKUP(A128,Contactos!$A$4:$F$544,6,FALSE)</f>
        <v>VHM</v>
      </c>
      <c r="D128" s="61">
        <v>0</v>
      </c>
      <c r="E128" s="61">
        <v>0</v>
      </c>
      <c r="F128" s="61">
        <v>10702.05</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10702.05</v>
      </c>
      <c r="AT128" s="33"/>
    </row>
    <row r="129" spans="1:46" ht="33" customHeight="1">
      <c r="A129" s="32">
        <v>324</v>
      </c>
      <c r="B129" s="324" t="str">
        <f>VLOOKUP(A129,[4]bd_lista!A:C,3,FALSE)</f>
        <v>Escuela Boliviana Intercultural de Música</v>
      </c>
      <c r="C129" s="325" t="str">
        <f>+VLOOKUP(A129,Contactos!$A$4:$F$544,6,FALSE)</f>
        <v>VHM</v>
      </c>
      <c r="D129" s="61">
        <v>0</v>
      </c>
      <c r="E129" s="61">
        <v>0</v>
      </c>
      <c r="F129" s="61">
        <v>49855</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49855</v>
      </c>
      <c r="AT129" s="33"/>
    </row>
    <row r="130" spans="1:46" ht="33" customHeight="1">
      <c r="A130" s="32">
        <v>340</v>
      </c>
      <c r="B130" s="324" t="str">
        <f>VLOOKUP(A130,[4]bd_lista!A:C,3,FALSE)</f>
        <v>Servicio General de Identificación Personal</v>
      </c>
      <c r="C130" s="325" t="str">
        <f>+VLOOKUP(A130,Contactos!$A$4:$F$544,6,FALSE)</f>
        <v>ETC</v>
      </c>
      <c r="D130" s="61">
        <v>0</v>
      </c>
      <c r="E130" s="61">
        <v>0</v>
      </c>
      <c r="F130" s="61">
        <v>0</v>
      </c>
      <c r="G130" s="61">
        <v>0</v>
      </c>
      <c r="H130" s="61">
        <v>0</v>
      </c>
      <c r="I130" s="61">
        <v>0</v>
      </c>
      <c r="J130" s="61">
        <v>0</v>
      </c>
      <c r="K130" s="61">
        <v>315536.67</v>
      </c>
      <c r="L130" s="61">
        <v>0</v>
      </c>
      <c r="M130" s="61">
        <v>450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315986.67</v>
      </c>
      <c r="AT130" s="33"/>
    </row>
    <row r="131" spans="1:46" ht="33" customHeight="1">
      <c r="A131" s="32">
        <v>342</v>
      </c>
      <c r="B131" s="324" t="str">
        <f>VLOOKUP(A131,[4]bd_lista!A:C,3,FALSE)</f>
        <v>Agencia Estatal de Vivienda</v>
      </c>
      <c r="C131" s="325" t="str">
        <f>+VLOOKUP(A131,Contactos!$A$4:$F$544,6,FALSE)</f>
        <v>GCP</v>
      </c>
      <c r="D131" s="61">
        <v>0</v>
      </c>
      <c r="E131" s="61">
        <v>0</v>
      </c>
      <c r="F131" s="61">
        <v>0</v>
      </c>
      <c r="G131" s="61">
        <v>5511.25</v>
      </c>
      <c r="H131" s="61">
        <v>0</v>
      </c>
      <c r="I131" s="61">
        <v>0</v>
      </c>
      <c r="J131" s="61">
        <v>0</v>
      </c>
      <c r="K131" s="61">
        <v>5456133.46</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5461644.71</v>
      </c>
      <c r="AT131" s="33"/>
    </row>
    <row r="132" spans="1:46" ht="33" customHeight="1">
      <c r="A132" s="32">
        <v>343</v>
      </c>
      <c r="B132" s="324" t="str">
        <f>VLOOKUP(A132,[4]bd_lista!A:C,3,FALSE)</f>
        <v>Escuela de Jueces del Estado</v>
      </c>
      <c r="C132" s="325" t="str">
        <f>+VLOOKUP(A132,Contactos!$A$4:$F$544,6,FALSE)</f>
        <v>GCP</v>
      </c>
      <c r="D132" s="61">
        <v>0</v>
      </c>
      <c r="E132" s="61">
        <v>0</v>
      </c>
      <c r="F132" s="61">
        <v>1314</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1314</v>
      </c>
      <c r="AT132" s="33"/>
    </row>
    <row r="133" spans="1:46" ht="33" customHeight="1">
      <c r="A133" s="32">
        <v>344</v>
      </c>
      <c r="B133" s="324" t="str">
        <f>VLOOKUP(A133,[4]bd_lista!A:C,3,FALSE)</f>
        <v>Instituto Plurinacional de Estudio de Lenguas y Culturas</v>
      </c>
      <c r="C133" s="325" t="str">
        <f>+VLOOKUP(A133,Contactos!$A$4:$F$544,6,FALSE)</f>
        <v>HNV</v>
      </c>
      <c r="D133" s="61">
        <v>0</v>
      </c>
      <c r="E133" s="61">
        <v>0</v>
      </c>
      <c r="F133" s="61">
        <v>0</v>
      </c>
      <c r="G133" s="61">
        <v>210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210</v>
      </c>
      <c r="AT133" s="33"/>
    </row>
    <row r="134" spans="1:46" ht="33" customHeight="1">
      <c r="A134" s="32">
        <v>345</v>
      </c>
      <c r="B134" s="324" t="str">
        <f>VLOOKUP(A134,[4]bd_lista!A:C,3,FALSE)</f>
        <v>Mutual de Servicios al Policía</v>
      </c>
      <c r="C134" s="325" t="str">
        <f>+VLOOKUP(A134,Contactos!$A$4:$F$544,6,FALSE)</f>
        <v>PLS</v>
      </c>
      <c r="D134" s="61">
        <v>0</v>
      </c>
      <c r="E134" s="61">
        <v>0</v>
      </c>
      <c r="F134" s="61">
        <v>23381996.059999999</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23381996.059999999</v>
      </c>
      <c r="AT134" s="33"/>
    </row>
    <row r="135" spans="1:46" ht="33" customHeight="1">
      <c r="A135" s="32">
        <v>346</v>
      </c>
      <c r="B135" s="324" t="str">
        <f>VLOOKUP(A135,[4]bd_lista!A:C,3,FALSE)</f>
        <v>Unidad de Investigaciones Financieras</v>
      </c>
      <c r="C135" s="325" t="str">
        <f>+VLOOKUP(A135,Contactos!$A$4:$F$544,6,FALSE)</f>
        <v>YAP</v>
      </c>
      <c r="D135" s="61">
        <v>0</v>
      </c>
      <c r="E135" s="61">
        <v>0</v>
      </c>
      <c r="F135" s="61">
        <v>0</v>
      </c>
      <c r="G135" s="61">
        <v>29605.43</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29605.43</v>
      </c>
      <c r="AT135" s="33"/>
    </row>
    <row r="136" spans="1:46" ht="33" customHeight="1">
      <c r="A136" s="32">
        <v>347</v>
      </c>
      <c r="B136" s="324" t="str">
        <f>VLOOKUP(A136,[4]bd_lista!A:C,3,FALSE)</f>
        <v>Autoridad de Fiscalización y Control de Cooperativas</v>
      </c>
      <c r="C136" s="325" t="str">
        <f>+VLOOKUP(A136,Contactos!$A$4:$F$544,6,FALSE)</f>
        <v>JVS</v>
      </c>
      <c r="D136" s="61">
        <v>0</v>
      </c>
      <c r="E136" s="61">
        <v>0</v>
      </c>
      <c r="F136" s="61">
        <v>750091.9</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750091.9</v>
      </c>
      <c r="AT136" s="33"/>
    </row>
    <row r="137" spans="1:46" ht="33" customHeight="1">
      <c r="A137" s="32">
        <v>348</v>
      </c>
      <c r="B137" s="324" t="str">
        <f>VLOOKUP(A137,[4]bd_lista!A:C,3,FALSE)</f>
        <v>Autoridad Plurinacional de la Madre Tierra</v>
      </c>
      <c r="C137" s="325" t="str">
        <f>+VLOOKUP(A137,Contactos!$A$4:$F$544,6,FALSE)</f>
        <v>GCP</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0</v>
      </c>
      <c r="AT137" s="33"/>
    </row>
    <row r="138" spans="1:46" ht="33" customHeight="1">
      <c r="A138" s="32">
        <v>349</v>
      </c>
      <c r="B138" s="324" t="str">
        <f>VLOOKUP(A138,[4]bd_lista!A:C,3,FALSE)</f>
        <v>Centro de Inv.Arqueológicas,Antropológicas y Adm.de Tiwanaku</v>
      </c>
      <c r="C138" s="325" t="str">
        <f>+VLOOKUP(A138,Contactos!$A$4:$F$544,6,FALSE)</f>
        <v>JRC</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4" t="str">
        <f>VLOOKUP(A139,[4]bd_lista!A:C,3,FALSE)</f>
        <v>Centro Internacional de la Quinua</v>
      </c>
      <c r="C139" s="325" t="str">
        <f>+VLOOKUP(A139,Contactos!$A$4:$F$544,6,FALSE)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4" t="str">
        <f>VLOOKUP(A140,[4]bd_lista!A:C,3,FALSE)</f>
        <v>Fondo de Desarrollo Indigena</v>
      </c>
      <c r="C140" s="325" t="str">
        <f>+VLOOKUP(A140,Contactos!$A$4:$F$544,6,FALSE)</f>
        <v>RCC</v>
      </c>
      <c r="D140" s="61">
        <v>0</v>
      </c>
      <c r="E140" s="61">
        <v>0</v>
      </c>
      <c r="F140" s="61">
        <v>0</v>
      </c>
      <c r="G140" s="61">
        <v>2183.4</v>
      </c>
      <c r="H140" s="61">
        <v>0</v>
      </c>
      <c r="I140" s="61">
        <v>0</v>
      </c>
      <c r="J140" s="61">
        <v>0</v>
      </c>
      <c r="K140" s="61">
        <v>199.04</v>
      </c>
      <c r="L140" s="61">
        <v>0</v>
      </c>
      <c r="M140" s="61">
        <v>0</v>
      </c>
      <c r="N140" s="61">
        <v>0</v>
      </c>
      <c r="O140" s="61">
        <v>1259347.2</v>
      </c>
      <c r="P140" s="61">
        <v>0</v>
      </c>
      <c r="Q140" s="61">
        <v>0</v>
      </c>
      <c r="R140" s="61">
        <v>0</v>
      </c>
      <c r="S140" s="61">
        <v>0</v>
      </c>
      <c r="T140" s="61">
        <v>3376231.24</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4637960.88</v>
      </c>
      <c r="AT140" s="33"/>
    </row>
    <row r="141" spans="1:46" ht="33" customHeight="1">
      <c r="A141" s="32">
        <v>374</v>
      </c>
      <c r="B141" s="324" t="str">
        <f>VLOOKUP(A141,[4]bd_lista!A:C,3,FALSE)</f>
        <v>Agencia de Gobierno Electrónico y Tecnologías de Información y Comunicación</v>
      </c>
      <c r="C141" s="325" t="str">
        <f>+VLOOKUP(A141,Contactos!$A$4:$F$544,6,FALSE)</f>
        <v>RCC</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0</v>
      </c>
      <c r="AT141" s="33"/>
    </row>
    <row r="142" spans="1:46" ht="33" customHeight="1">
      <c r="A142" s="32">
        <v>376</v>
      </c>
      <c r="B142" s="324" t="str">
        <f>VLOOKUP(A142,[4]bd_lista!A:C,3,FALSE)</f>
        <v>Agencia Boliviana de Energía Nuclear</v>
      </c>
      <c r="C142" s="325" t="str">
        <f>+VLOOKUP(A142,Contactos!$A$4:$F$544,6,FALSE)</f>
        <v>JVS</v>
      </c>
      <c r="D142" s="61">
        <v>0</v>
      </c>
      <c r="E142" s="61">
        <v>0</v>
      </c>
      <c r="F142" s="61">
        <v>0</v>
      </c>
      <c r="G142" s="61">
        <v>7210.77</v>
      </c>
      <c r="H142" s="61">
        <v>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7210.77</v>
      </c>
      <c r="AT142" s="33"/>
    </row>
    <row r="143" spans="1:46" ht="33" customHeight="1">
      <c r="A143" s="32">
        <v>378</v>
      </c>
      <c r="B143" s="324" t="str">
        <f>VLOOKUP(A143,[4]bd_lista!A:C,3,FALSE)</f>
        <v>Servicio Nacional Textil</v>
      </c>
      <c r="C143" s="325" t="str">
        <f>+VLOOKUP(A143,Contactos!$A$4:$F$544,6,FALSE)</f>
        <v>JVS</v>
      </c>
      <c r="D143" s="61">
        <v>0</v>
      </c>
      <c r="E143" s="61">
        <v>0</v>
      </c>
      <c r="F143" s="61">
        <v>0</v>
      </c>
      <c r="G143" s="61">
        <v>2139</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2139</v>
      </c>
      <c r="AT143" s="33"/>
    </row>
    <row r="144" spans="1:46" ht="33" customHeight="1">
      <c r="A144" s="32">
        <v>379</v>
      </c>
      <c r="B144" s="324" t="str">
        <f>VLOOKUP(A144,[4]bd_lista!A:C,3,FALSE)</f>
        <v xml:space="preserve">Escuela Boliviana Intercultural de Danza </v>
      </c>
      <c r="C144" s="325" t="str">
        <f>+VLOOKUP(A144,Contactos!$A$4:$F$544,6,FALSE)</f>
        <v>RCC</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4" t="str">
        <f>VLOOKUP(A145,[4]bd_lista!A:C,3,FALSE)</f>
        <v>Agencia de Infraestructura en Salud y Equipamiento Médico</v>
      </c>
      <c r="C145" s="325" t="str">
        <f>+VLOOKUP(A145,Contactos!$A$4:$F$544,6,FALSE)</f>
        <v>ETC</v>
      </c>
      <c r="D145" s="61">
        <v>0</v>
      </c>
      <c r="E145" s="61">
        <v>0</v>
      </c>
      <c r="F145" s="61">
        <v>0</v>
      </c>
      <c r="G145" s="61">
        <v>9296.14</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101895.7</v>
      </c>
      <c r="AF145" s="61">
        <v>0</v>
      </c>
      <c r="AG145" s="61">
        <v>0</v>
      </c>
      <c r="AH145" s="61">
        <v>0</v>
      </c>
      <c r="AI145" s="61">
        <v>0</v>
      </c>
      <c r="AJ145" s="61">
        <v>0</v>
      </c>
      <c r="AK145" s="61">
        <v>0</v>
      </c>
      <c r="AL145" s="61">
        <v>0</v>
      </c>
      <c r="AM145" s="61">
        <v>0</v>
      </c>
      <c r="AN145" s="61">
        <v>0</v>
      </c>
      <c r="AO145" s="61">
        <v>0</v>
      </c>
      <c r="AP145" s="61">
        <v>0</v>
      </c>
      <c r="AQ145" s="61">
        <f t="shared" si="2"/>
        <v>111191.84</v>
      </c>
      <c r="AT145" s="33"/>
    </row>
    <row r="146" spans="1:46" ht="33" customHeight="1">
      <c r="A146" s="32">
        <v>383</v>
      </c>
      <c r="B146" s="324" t="str">
        <f>VLOOKUP(A146,[4]bd_lista!A:C,3,FALSE)</f>
        <v>Agencia Boliviana de Correos "Correos de Bolivia"</v>
      </c>
      <c r="C146" s="325" t="str">
        <f>+VLOOKUP(A146,Contactos!$A$4:$F$544,6,FALSE)</f>
        <v>YAP</v>
      </c>
      <c r="D146" s="61">
        <v>0</v>
      </c>
      <c r="E146" s="61">
        <v>122405.93</v>
      </c>
      <c r="F146" s="61">
        <v>0</v>
      </c>
      <c r="G146" s="61">
        <v>0</v>
      </c>
      <c r="H146" s="61">
        <v>0</v>
      </c>
      <c r="I146" s="61">
        <v>0</v>
      </c>
      <c r="J146" s="61">
        <v>50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122405.92980000001</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244861.85980000001</v>
      </c>
      <c r="AT146" s="33"/>
    </row>
    <row r="147" spans="1:46" ht="33" customHeight="1">
      <c r="A147" s="32">
        <v>385</v>
      </c>
      <c r="B147" s="324" t="str">
        <f>VLOOKUP(A147,[4]bd_lista!A:C,3,FALSE)</f>
        <v>Autoridad de Supervisión de la Seguridad Social de Corto Plazo</v>
      </c>
      <c r="C147" s="325" t="str">
        <f>+VLOOKUP(A147,Contactos!$A$4:$F$544,6,FALSE)</f>
        <v>JVS</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1719827.25</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1719827.25</v>
      </c>
      <c r="AT147" s="33"/>
    </row>
    <row r="148" spans="1:46" ht="33" customHeight="1">
      <c r="A148" s="32">
        <v>386</v>
      </c>
      <c r="B148" s="324" t="str">
        <f>VLOOKUP(A148,[4]bd_lista!A:C,3,FALSE)</f>
        <v>Servicio Plurinacional de la Mujer y de la Despatriarcalización Ana María Romero</v>
      </c>
      <c r="C148" s="325" t="str">
        <f>+VLOOKUP(A148,Contactos!$A$4:$F$544,6,FALSE)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4" t="str">
        <f>VLOOKUP(A149,[4]bd_lista!A:C,3,FALSE)</f>
        <v>Agencia del Desarrollo del Cine y Audiovisual Bolivianos</v>
      </c>
      <c r="C149" s="325" t="str">
        <f>+VLOOKUP(A149,Contactos!$A$4:$F$544,6,FALSE)</f>
        <v>VCK</v>
      </c>
      <c r="D149" s="61">
        <v>0</v>
      </c>
      <c r="E149" s="61">
        <v>0</v>
      </c>
      <c r="F149" s="61">
        <v>20000</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20000</v>
      </c>
      <c r="AT149" s="33"/>
    </row>
    <row r="150" spans="1:46" ht="33" customHeight="1">
      <c r="A150" s="32">
        <v>388</v>
      </c>
      <c r="B150" s="324" t="str">
        <f>VLOOKUP(A150,[4]bd_lista!A:C,3,FALSE)</f>
        <v>Servicio Plurinacional de Registro de Comercio</v>
      </c>
      <c r="C150" s="325" t="str">
        <f>+VLOOKUP(A150,Contactos!$A$4:$F$544,6,FALSE)</f>
        <v>RCC</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4" t="str">
        <f>VLOOKUP(A151,[4]bd_lista!A:C,3,FALSE)</f>
        <v>Navegación Aérea y Aeropuertos Bolivianos</v>
      </c>
      <c r="C151" s="325" t="str">
        <f>+VLOOKUP(A151,Contactos!$A$4:$F$544,6,FALSE)</f>
        <v>PLS</v>
      </c>
      <c r="D151" s="61">
        <v>0</v>
      </c>
      <c r="E151" s="61">
        <v>0</v>
      </c>
      <c r="F151" s="61">
        <v>12095922.029999997</v>
      </c>
      <c r="G151" s="61">
        <v>9485.73</v>
      </c>
      <c r="H151" s="61">
        <v>0</v>
      </c>
      <c r="I151" s="61">
        <v>0</v>
      </c>
      <c r="J151" s="61">
        <v>400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4" t="str">
        <f>VLOOKUP(A152,[4]bd_lista!A:C,3,FALSE)</f>
        <v>Corporación del Seguro Social Militar</v>
      </c>
      <c r="C152" s="325" t="e">
        <f>+VLOOKUP(A152,Contactos!$A$4:$F$544,6,FALSE)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4" t="str">
        <f>VLOOKUP(A153,[4]bd_lista!A:C,3,FALSE)</f>
        <v>Caja Nacional de Salud</v>
      </c>
      <c r="C153" s="325" t="e">
        <f>+VLOOKUP(A153,Contactos!$A$4:$F$544,6,FALSE)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24" t="str">
        <f>VLOOKUP(A154,[4]bd_lista!A:C,3,FALSE)</f>
        <v>Caja Petrolera de Salud</v>
      </c>
      <c r="C154" s="325" t="e">
        <f>+VLOOKUP(A154,Contactos!$A$4:$F$544,6,FALSE)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24" t="str">
        <f>VLOOKUP(A155,[4]bd_lista!A:C,3,FALSE)</f>
        <v>Caja Bancaria Estatal de Salud</v>
      </c>
      <c r="C155" s="325" t="str">
        <f>+VLOOKUP(A155,Contactos!$A$4:$F$544,6,FALSE)</f>
        <v>YAP</v>
      </c>
      <c r="D155" s="61">
        <v>0</v>
      </c>
      <c r="E155" s="61">
        <v>0</v>
      </c>
      <c r="F155" s="61">
        <v>0</v>
      </c>
      <c r="G155" s="61">
        <v>1184</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1184</v>
      </c>
      <c r="AT155" s="33"/>
    </row>
    <row r="156" spans="1:46" ht="33" customHeight="1">
      <c r="A156" s="32">
        <v>423</v>
      </c>
      <c r="B156" s="324" t="str">
        <f>VLOOKUP(A156,[4]bd_lista!A:C,3,FALSE)</f>
        <v>Caja de Salud del Servicio Nal. de Caminos y Ramas Anexas</v>
      </c>
      <c r="C156" s="325" t="str">
        <f>+VLOOKUP(A156,Contactos!$A$4:$F$544,6,FALSE)</f>
        <v>JRC</v>
      </c>
      <c r="D156" s="61">
        <v>0</v>
      </c>
      <c r="E156" s="61">
        <v>0</v>
      </c>
      <c r="F156" s="61">
        <v>0</v>
      </c>
      <c r="G156" s="61">
        <v>7666.7</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7666.7</v>
      </c>
      <c r="AT156" s="33"/>
    </row>
    <row r="157" spans="1:46" ht="33" customHeight="1">
      <c r="A157" s="32">
        <v>424</v>
      </c>
      <c r="B157" s="324" t="str">
        <f>VLOOKUP(A157,[4]bd_lista!A:C,3,FALSE)</f>
        <v>Caja de Salud CORDES</v>
      </c>
      <c r="C157" s="325" t="e">
        <f>+VLOOKUP(A157,Contactos!$A$4:$F$544,6,FALSE)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4" t="str">
        <f>VLOOKUP(A158,[4]bd_lista!A:C,3,FALSE)</f>
        <v>Seguro Social Universitario de Cochabamba</v>
      </c>
      <c r="C158" s="325" t="e">
        <f>+VLOOKUP(A158,Contactos!$A$4:$F$544,6,FALSE)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4" t="str">
        <f>VLOOKUP(A159,[4]bd_lista!A:C,3,FALSE)</f>
        <v>Seguro Social Universitario de Oruro</v>
      </c>
      <c r="C159" s="325" t="e">
        <f>+VLOOKUP(A159,Contactos!$A$4:$F$544,6,FALSE)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4" t="str">
        <f>VLOOKUP(A160,[4]bd_lista!A:C,3,FALSE)</f>
        <v>Seguro Social Universitario de Santa Cruz</v>
      </c>
      <c r="C160" s="325" t="e">
        <f>+VLOOKUP(A160,Contactos!$A$4:$F$544,6,FALSE)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4" t="str">
        <f>VLOOKUP(A161,[4]bd_lista!A:C,3,FALSE)</f>
        <v>Seguro Social Universitario de Sucre</v>
      </c>
      <c r="C161" s="325" t="e">
        <f>+VLOOKUP(A161,Contactos!$A$4:$F$544,6,FALSE)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4" t="str">
        <f>VLOOKUP(A162,[4]bd_lista!A:C,3,FALSE)</f>
        <v>Seguro Social Universitario de La Paz</v>
      </c>
      <c r="C162" s="325" t="e">
        <f>+VLOOKUP(A162,Contactos!$A$4:$F$544,6,FALSE)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4" t="str">
        <f>VLOOKUP(A163,[4]bd_lista!A:C,3,FALSE)</f>
        <v>Seguro Social Universitario de Tarija</v>
      </c>
      <c r="C163" s="325" t="e">
        <f>+VLOOKUP(A163,Contactos!$A$4:$F$544,6,FALSE)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4" t="str">
        <f>VLOOKUP(A164,[4]bd_lista!A:C,3,FALSE)</f>
        <v>Seguro Social Universitario de Potosí</v>
      </c>
      <c r="C164" s="325" t="e">
        <f>+VLOOKUP(A164,Contactos!$A$4:$F$544,6,FALSE)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4" t="str">
        <f>VLOOKUP(A165,[4]bd_lista!A:C,3,FALSE)</f>
        <v>Seguro Social Universitario de Beni</v>
      </c>
      <c r="C165" s="325" t="e">
        <f>+VLOOKUP(A165,Contactos!$A$4:$F$544,6,FALSE)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4" t="str">
        <f>VLOOKUP(A166,[4]bd_lista!A:C,3,FALSE)</f>
        <v>Seguro Integral de Salud</v>
      </c>
      <c r="C166" s="325" t="e">
        <f>+VLOOKUP(A166,Contactos!$A$4:$F$544,6,FALSE)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4" t="str">
        <f>VLOOKUP(A167,[4]bd_lista!A:C,3,FALSE)</f>
        <v>Adm.de Aeropuertos y Servicios Auxiliares a la Naveg. Aérea</v>
      </c>
      <c r="C167" s="325">
        <f>+VLOOKUP(A167,Contactos!$A$4:$F$544,6,FALSE)</f>
        <v>0</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24" t="str">
        <f>VLOOKUP(A168,[4]bd_lista!A:C,3,FALSE)</f>
        <v>Yacimientos Petrolíferos Fiscales Bolivianos</v>
      </c>
      <c r="C168" s="325" t="str">
        <f>+VLOOKUP(A168,Contactos!$A$4:$F$544,6,FALSE)</f>
        <v>JVS</v>
      </c>
      <c r="D168" s="61">
        <v>0</v>
      </c>
      <c r="E168" s="61">
        <v>0</v>
      </c>
      <c r="F168" s="61">
        <v>0</v>
      </c>
      <c r="G168" s="61">
        <v>366324.72</v>
      </c>
      <c r="H168" s="61">
        <v>0</v>
      </c>
      <c r="I168" s="61">
        <v>0</v>
      </c>
      <c r="J168" s="61">
        <v>2600</v>
      </c>
      <c r="K168" s="61">
        <v>0</v>
      </c>
      <c r="L168" s="61">
        <v>0</v>
      </c>
      <c r="M168" s="61">
        <v>2400</v>
      </c>
      <c r="N168" s="61">
        <v>140352.54</v>
      </c>
      <c r="O168" s="61">
        <v>0</v>
      </c>
      <c r="P168" s="61">
        <v>0</v>
      </c>
      <c r="Q168" s="61">
        <v>431888058.72000003</v>
      </c>
      <c r="R168" s="61">
        <v>0</v>
      </c>
      <c r="S168" s="61">
        <v>0</v>
      </c>
      <c r="T168" s="61">
        <v>0</v>
      </c>
      <c r="U168" s="61">
        <v>0</v>
      </c>
      <c r="V168" s="61">
        <v>0</v>
      </c>
      <c r="W168" s="61">
        <v>0</v>
      </c>
      <c r="X168" s="61">
        <v>0</v>
      </c>
      <c r="Y168" s="61">
        <v>0</v>
      </c>
      <c r="Z168" s="61">
        <v>0</v>
      </c>
      <c r="AA168" s="61">
        <v>0</v>
      </c>
      <c r="AB168" s="61">
        <v>0</v>
      </c>
      <c r="AC168" s="61">
        <v>0</v>
      </c>
      <c r="AD168" s="61">
        <v>0</v>
      </c>
      <c r="AE168" s="61">
        <v>426721468.70999998</v>
      </c>
      <c r="AF168" s="61">
        <v>0</v>
      </c>
      <c r="AG168" s="61">
        <v>0</v>
      </c>
      <c r="AH168" s="61">
        <v>0</v>
      </c>
      <c r="AI168" s="61">
        <v>0</v>
      </c>
      <c r="AJ168" s="61">
        <v>0</v>
      </c>
      <c r="AK168" s="61">
        <v>0</v>
      </c>
      <c r="AL168" s="61">
        <v>0</v>
      </c>
      <c r="AM168" s="61">
        <v>0</v>
      </c>
      <c r="AN168" s="61">
        <v>0</v>
      </c>
      <c r="AO168" s="61">
        <v>0</v>
      </c>
      <c r="AP168" s="61">
        <v>0</v>
      </c>
      <c r="AQ168" s="61">
        <f t="shared" si="2"/>
        <v>859121204.69000006</v>
      </c>
      <c r="AT168" s="33"/>
    </row>
    <row r="169" spans="1:46" ht="33" customHeight="1">
      <c r="A169" s="32">
        <v>514</v>
      </c>
      <c r="B169" s="324" t="str">
        <f>VLOOKUP(A169,[4]bd_lista!A:C,3,FALSE)</f>
        <v>Empresa Nacional de Electricidad</v>
      </c>
      <c r="C169" s="325" t="str">
        <f>+VLOOKUP(A169,Contactos!$A$4:$F$544,6,FALSE)</f>
        <v>JVS</v>
      </c>
      <c r="D169" s="61">
        <v>0</v>
      </c>
      <c r="E169" s="61">
        <v>0</v>
      </c>
      <c r="F169" s="61">
        <v>0</v>
      </c>
      <c r="G169" s="61">
        <v>30828680.469999999</v>
      </c>
      <c r="H169" s="61">
        <v>0</v>
      </c>
      <c r="I169" s="61">
        <v>0</v>
      </c>
      <c r="J169" s="61">
        <v>0</v>
      </c>
      <c r="K169" s="61">
        <v>0</v>
      </c>
      <c r="L169" s="61">
        <v>0</v>
      </c>
      <c r="M169" s="61">
        <v>0</v>
      </c>
      <c r="N169" s="61">
        <v>0</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30828680.469999999</v>
      </c>
      <c r="AT169" s="33"/>
    </row>
    <row r="170" spans="1:46" ht="33" customHeight="1">
      <c r="A170" s="32">
        <v>517</v>
      </c>
      <c r="B170" s="324" t="str">
        <f>VLOOKUP(A170,[4]bd_lista!A:C,3,FALSE)</f>
        <v>Corporación Minera de Bolivia</v>
      </c>
      <c r="C170" s="325">
        <f>+VLOOKUP(A170,Contactos!$A$4:$F$544,6,FALSE)</f>
        <v>0</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24" t="str">
        <f>VLOOKUP(A171,[4]bd_lista!A:C,3,FALSE)</f>
        <v>Empresa Metalúrgica VINTO - Nacionalizada</v>
      </c>
      <c r="C171" s="325" t="str">
        <f>+VLOOKUP(A171,Contactos!$A$4:$F$544,6,FALSE)</f>
        <v>VHM</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24" t="str">
        <f>VLOOKUP(A172,[4]bd_lista!A:C,3,FALSE)</f>
        <v>Empresa Nacional de Ferrocarriles - Residual</v>
      </c>
      <c r="C172" s="325" t="str">
        <f>+VLOOKUP(A172,Contactos!$A$4:$F$544,6,FALSE)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4" t="str">
        <f>VLOOKUP(A173,[4]bd_lista!A:C,3,FALSE)</f>
        <v>Transportes Aéreos Bolivianos</v>
      </c>
      <c r="C173" s="325" t="str">
        <f>+VLOOKUP(A173,Contactos!$A$4:$F$544,6,FALSE)</f>
        <v>RCC</v>
      </c>
      <c r="D173" s="61">
        <v>0</v>
      </c>
      <c r="E173" s="61">
        <v>0</v>
      </c>
      <c r="F173" s="61">
        <v>27495</v>
      </c>
      <c r="G173" s="61">
        <v>0</v>
      </c>
      <c r="H173" s="61">
        <v>0</v>
      </c>
      <c r="I173" s="61">
        <v>0</v>
      </c>
      <c r="J173" s="61">
        <v>0</v>
      </c>
      <c r="K173" s="61">
        <v>490326.73</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517821.73</v>
      </c>
      <c r="AT173" s="33"/>
    </row>
    <row r="174" spans="1:46" ht="33" customHeight="1">
      <c r="A174" s="32">
        <v>526</v>
      </c>
      <c r="B174" s="324" t="str">
        <f>VLOOKUP(A174,[4]bd_lista!A:C,3,FALSE)</f>
        <v>Bolivia TV</v>
      </c>
      <c r="C174" s="325" t="str">
        <f>+VLOOKUP(A174,Contactos!$A$4:$F$544,6,FALSE)</f>
        <v>JVS</v>
      </c>
      <c r="D174" s="61">
        <v>0</v>
      </c>
      <c r="E174" s="61">
        <v>0</v>
      </c>
      <c r="F174" s="61">
        <v>0</v>
      </c>
      <c r="G174" s="61">
        <v>0</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970030.46000000008</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970030.46000000008</v>
      </c>
      <c r="AT174" s="33"/>
    </row>
    <row r="175" spans="1:46" ht="33" customHeight="1">
      <c r="A175" s="32">
        <v>548</v>
      </c>
      <c r="B175" s="324" t="str">
        <f>VLOOKUP(A175,[4]bd_lista!A:C,3,FALSE)</f>
        <v>Corporación de las Fuerzas Armadas p/ el Des. Nacional</v>
      </c>
      <c r="C175" s="325" t="str">
        <f>+VLOOKUP(A175,Contactos!$A$4:$F$544,6,FALSE)</f>
        <v>JRC</v>
      </c>
      <c r="D175" s="61">
        <v>0</v>
      </c>
      <c r="E175" s="61">
        <v>0</v>
      </c>
      <c r="F175" s="61">
        <v>1269844.46</v>
      </c>
      <c r="G175" s="61">
        <v>483</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1270327.46</v>
      </c>
      <c r="AT175" s="33"/>
    </row>
    <row r="176" spans="1:46" ht="33" customHeight="1">
      <c r="A176" s="32">
        <v>551</v>
      </c>
      <c r="B176" s="324" t="str">
        <f>VLOOKUP(A176,[4]bd_lista!A:C,3,FALSE)</f>
        <v>Empresa Naviera Boliviana</v>
      </c>
      <c r="C176" s="325" t="str">
        <f>+VLOOKUP(A176,Contactos!$A$4:$F$544,6,FALSE)</f>
        <v>RCC</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4" t="str">
        <f>VLOOKUP(A177,[4]bd_lista!A:C,3,FALSE)</f>
        <v>Empresa de Apoyo a la Producción de Alimentos</v>
      </c>
      <c r="C177" s="325" t="str">
        <f>+VLOOKUP(A177,Contactos!$A$4:$F$544,6,FALSE)</f>
        <v>YAP</v>
      </c>
      <c r="D177" s="61">
        <v>0</v>
      </c>
      <c r="E177" s="61">
        <v>0</v>
      </c>
      <c r="F177" s="61">
        <v>0</v>
      </c>
      <c r="G177" s="61">
        <v>10282</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16129797.059999993</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16140079.059999993</v>
      </c>
      <c r="AT177" s="33"/>
    </row>
    <row r="178" spans="1:46" ht="33" customHeight="1">
      <c r="A178" s="32">
        <v>573</v>
      </c>
      <c r="B178" s="324" t="str">
        <f>VLOOKUP(A178,[4]bd_lista!A:C,3,FALSE)</f>
        <v>Empresa Siderúrgica del Mutún</v>
      </c>
      <c r="C178" s="325" t="str">
        <f>+VLOOKUP(A178,Contactos!$A$4:$F$544,6,FALSE)</f>
        <v>JVS</v>
      </c>
      <c r="D178" s="61">
        <v>0</v>
      </c>
      <c r="E178" s="61">
        <v>0</v>
      </c>
      <c r="F178" s="61">
        <v>408335.16</v>
      </c>
      <c r="G178" s="61">
        <v>944</v>
      </c>
      <c r="H178" s="61">
        <v>0</v>
      </c>
      <c r="I178" s="61">
        <v>0</v>
      </c>
      <c r="J178" s="61">
        <v>50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409329.16</v>
      </c>
      <c r="AT178" s="33"/>
    </row>
    <row r="179" spans="1:46" ht="33" customHeight="1">
      <c r="A179" s="32">
        <v>576</v>
      </c>
      <c r="B179" s="324" t="str">
        <f>VLOOKUP(A179,[4]bd_lista!A:C,3,FALSE)</f>
        <v>Empresa Pública Nacional Estratégica Cartones de Bolivia</v>
      </c>
      <c r="C179" s="325" t="str">
        <f>+VLOOKUP(A179,Contactos!$A$4:$F$544,6,FALSE)</f>
        <v>JVS</v>
      </c>
      <c r="D179" s="61">
        <v>0</v>
      </c>
      <c r="E179" s="61">
        <v>0</v>
      </c>
      <c r="F179" s="61">
        <v>2666054.61</v>
      </c>
      <c r="G179" s="61">
        <v>100.4</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2666155.0099999998</v>
      </c>
      <c r="AT179" s="33"/>
    </row>
    <row r="180" spans="1:46" ht="33" customHeight="1">
      <c r="A180" s="32">
        <v>578</v>
      </c>
      <c r="B180" s="324" t="str">
        <f>VLOOKUP(A180,[4]bd_lista!A:C,3,FALSE)</f>
        <v>Boliviana de Aviación</v>
      </c>
      <c r="C180" s="325" t="str">
        <f>+VLOOKUP(A180,Contactos!$A$4:$F$544,6,FALSE)</f>
        <v>JRC</v>
      </c>
      <c r="D180" s="61">
        <v>0</v>
      </c>
      <c r="E180" s="61">
        <v>0</v>
      </c>
      <c r="F180" s="61">
        <v>0</v>
      </c>
      <c r="G180" s="61">
        <v>226987.76</v>
      </c>
      <c r="H180" s="61">
        <v>0</v>
      </c>
      <c r="I180" s="61">
        <v>0</v>
      </c>
      <c r="J180" s="61">
        <v>0</v>
      </c>
      <c r="K180" s="61">
        <v>447221.66</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674209.41999999993</v>
      </c>
      <c r="AT180" s="33"/>
    </row>
    <row r="181" spans="1:46" ht="33" customHeight="1">
      <c r="A181" s="32">
        <v>580</v>
      </c>
      <c r="B181" s="324" t="str">
        <f>VLOOKUP(A181,[4]bd_lista!A:C,3,FALSE)</f>
        <v>Depósitos Aduaneros Bolivianos</v>
      </c>
      <c r="C181" s="325" t="str">
        <f>+VLOOKUP(A181,Contactos!$A$4:$F$544,6,FALSE)</f>
        <v>JVS</v>
      </c>
      <c r="D181" s="61">
        <v>0</v>
      </c>
      <c r="E181" s="61">
        <v>0</v>
      </c>
      <c r="F181" s="61">
        <v>392656.28</v>
      </c>
      <c r="G181" s="61">
        <v>9557.4800000000014</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402213.76</v>
      </c>
      <c r="AT181" s="33"/>
    </row>
    <row r="182" spans="1:46" ht="33" customHeight="1">
      <c r="A182" s="32">
        <v>584</v>
      </c>
      <c r="B182" s="324" t="str">
        <f>VLOOKUP(A182,[4]bd_lista!A:C,3,FALSE)</f>
        <v>Empresa Boliviana de Industrializacion de Hidrocarburos</v>
      </c>
      <c r="C182" s="325" t="str">
        <f>+VLOOKUP(A182,Contactos!$A$4:$F$544,6,FALSE)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360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360</v>
      </c>
      <c r="AT182" s="33"/>
    </row>
    <row r="183" spans="1:46" ht="33" customHeight="1">
      <c r="A183" s="32">
        <v>585</v>
      </c>
      <c r="B183" s="324" t="str">
        <f>VLOOKUP(A183,[4]bd_lista!A:C,3,FALSE)</f>
        <v>Agencia Boliviana Espacial</v>
      </c>
      <c r="C183" s="325" t="str">
        <f>+VLOOKUP(A183,Contactos!$A$4:$F$544,6,FALSE)</f>
        <v>HNV</v>
      </c>
      <c r="D183" s="61">
        <v>0</v>
      </c>
      <c r="E183" s="61">
        <v>0</v>
      </c>
      <c r="F183" s="61">
        <v>0</v>
      </c>
      <c r="G183" s="61">
        <v>0</v>
      </c>
      <c r="H183" s="61">
        <v>0</v>
      </c>
      <c r="I183" s="61">
        <v>0</v>
      </c>
      <c r="J183" s="61">
        <v>0</v>
      </c>
      <c r="K183" s="61">
        <v>698725.3</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698725.3</v>
      </c>
      <c r="AT183" s="33"/>
    </row>
    <row r="184" spans="1:46" ht="33" customHeight="1">
      <c r="A184" s="32">
        <v>586</v>
      </c>
      <c r="B184" s="324" t="str">
        <f>VLOOKUP(A184,[4]bd_lista!A:C,3,FALSE)</f>
        <v>Empresa Azucarera San Buenaventura</v>
      </c>
      <c r="C184" s="325" t="str">
        <f>+VLOOKUP(A184,Contactos!$A$4:$F$544,6,FALSE)</f>
        <v>HNV</v>
      </c>
      <c r="D184" s="61">
        <v>0</v>
      </c>
      <c r="E184" s="61">
        <v>0</v>
      </c>
      <c r="F184" s="61">
        <v>1465.5</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1465.5</v>
      </c>
      <c r="AT184" s="33"/>
    </row>
    <row r="185" spans="1:46" ht="33" customHeight="1">
      <c r="A185" s="32">
        <v>587</v>
      </c>
      <c r="B185" s="324" t="str">
        <f>VLOOKUP(A185,[4]bd_lista!A:C,3,FALSE)</f>
        <v>Empresa Estratégica Boliviana de Construcción y Conservación de Infraestructura Civil</v>
      </c>
      <c r="C185" s="325" t="str">
        <f>+VLOOKUP(A185,Contactos!$A$4:$F$544,6,FALSE)</f>
        <v>JMT</v>
      </c>
      <c r="D185" s="61">
        <v>0</v>
      </c>
      <c r="E185" s="61">
        <v>0</v>
      </c>
      <c r="F185" s="61">
        <v>0</v>
      </c>
      <c r="G185" s="61">
        <v>3152563.29</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3152563.29</v>
      </c>
      <c r="AT185" s="33"/>
    </row>
    <row r="186" spans="1:46" ht="33" customHeight="1">
      <c r="A186" s="326">
        <v>590</v>
      </c>
      <c r="B186" s="324" t="str">
        <f>VLOOKUP(A186,[4]bd_lista!A:C,3,FALSE)</f>
        <v>Empresa Pública "QUIPUS"</v>
      </c>
      <c r="C186" s="325" t="str">
        <f>+VLOOKUP(A186,Contactos!$A$4:$F$544,6,FALSE)</f>
        <v>JRC</v>
      </c>
      <c r="D186" s="61">
        <v>0</v>
      </c>
      <c r="E186" s="61">
        <v>40241.86</v>
      </c>
      <c r="F186" s="61">
        <v>0</v>
      </c>
      <c r="G186" s="61">
        <v>44.1</v>
      </c>
      <c r="H186" s="61">
        <v>0</v>
      </c>
      <c r="I186" s="61">
        <v>0</v>
      </c>
      <c r="J186" s="61">
        <v>5045.45</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40241.857600000003</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85573.267599999992</v>
      </c>
      <c r="AT186" s="33"/>
    </row>
    <row r="187" spans="1:46" ht="33" customHeight="1">
      <c r="A187" s="32">
        <v>591</v>
      </c>
      <c r="B187" s="324" t="str">
        <f>VLOOKUP(A187,[4]bd_lista!A:C,3,FALSE)</f>
        <v>Empresa Estatal de Transporte por Cable "Mi teleférico"</v>
      </c>
      <c r="C187" s="325" t="str">
        <f>+VLOOKUP(A187,Contactos!$A$4:$F$544,6,FALSE)</f>
        <v>ETC</v>
      </c>
      <c r="D187" s="61">
        <v>0</v>
      </c>
      <c r="E187" s="61">
        <v>0</v>
      </c>
      <c r="F187" s="61">
        <v>17532138</v>
      </c>
      <c r="G187" s="61">
        <v>1760.98</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17533898.98</v>
      </c>
      <c r="AT187" s="33"/>
    </row>
    <row r="188" spans="1:46" ht="33" customHeight="1">
      <c r="A188" s="32">
        <v>592</v>
      </c>
      <c r="B188" s="324" t="str">
        <f>VLOOKUP(A188,[4]bd_lista!A:C,3,FALSE)</f>
        <v>Empresa Estatal "Boliviana de Turismo"</v>
      </c>
      <c r="C188" s="325">
        <f>+VLOOKUP(A188,Contactos!$A$4:$F$544,6,FALSE)</f>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4" t="str">
        <f>VLOOKUP(A189,[4]bd_lista!A:C,3,FALSE)</f>
        <v>Empresa Pública YACANA</v>
      </c>
      <c r="C189" s="325" t="str">
        <f>+VLOOKUP(A189,Contactos!$A$4:$F$544,6,FALSE)</f>
        <v>GCP</v>
      </c>
      <c r="D189" s="61">
        <v>0</v>
      </c>
      <c r="E189" s="61">
        <v>0</v>
      </c>
      <c r="F189" s="61">
        <v>0</v>
      </c>
      <c r="G189" s="61">
        <v>0</v>
      </c>
      <c r="H189" s="61">
        <v>0</v>
      </c>
      <c r="I189" s="61">
        <v>0</v>
      </c>
      <c r="J189" s="61">
        <v>0</v>
      </c>
      <c r="K189" s="61">
        <v>0</v>
      </c>
      <c r="L189" s="61">
        <v>0</v>
      </c>
      <c r="M189" s="61">
        <v>50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50</v>
      </c>
      <c r="AT189" s="33"/>
    </row>
    <row r="190" spans="1:46" ht="33" customHeight="1">
      <c r="A190" s="32">
        <v>594</v>
      </c>
      <c r="B190" s="324" t="str">
        <f>VLOOKUP(A190,[4]bd_lista!A:C,3,FALSE)</f>
        <v>Administración de Servicios Portuarios - Bolivia</v>
      </c>
      <c r="C190" s="325" t="str">
        <f>+VLOOKUP(A190,Contactos!$A$4:$F$544,6,FALSE)</f>
        <v>VHM</v>
      </c>
      <c r="D190" s="61">
        <v>0</v>
      </c>
      <c r="E190" s="61">
        <v>0</v>
      </c>
      <c r="F190" s="61">
        <v>1420885.93</v>
      </c>
      <c r="G190" s="61">
        <v>529</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1421414.93</v>
      </c>
      <c r="AT190" s="33"/>
    </row>
    <row r="191" spans="1:46" ht="33" customHeight="1">
      <c r="A191" s="32">
        <v>595</v>
      </c>
      <c r="B191" s="324" t="str">
        <f>VLOOKUP(A191,[4]bd_lista!A:C,3,FALSE)</f>
        <v>Gestora Pública de la Seguridad Social de Largo Plazo</v>
      </c>
      <c r="C191" s="325" t="str">
        <f>+VLOOKUP(A191,Contactos!$A$4:$F$544,6,FALSE)</f>
        <v>VHM</v>
      </c>
      <c r="D191" s="61">
        <v>0</v>
      </c>
      <c r="E191" s="61">
        <v>0</v>
      </c>
      <c r="F191" s="61">
        <v>0</v>
      </c>
      <c r="G191" s="61">
        <v>14624.519999999999</v>
      </c>
      <c r="H191" s="61">
        <v>0</v>
      </c>
      <c r="I191" s="61">
        <v>0</v>
      </c>
      <c r="J191" s="61">
        <v>0</v>
      </c>
      <c r="K191" s="61">
        <v>827746.74</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842371.26</v>
      </c>
      <c r="AT191" s="33"/>
    </row>
    <row r="192" spans="1:46" ht="33" customHeight="1">
      <c r="A192" s="32">
        <v>596</v>
      </c>
      <c r="B192" s="324" t="str">
        <f>VLOOKUP(A192,[4]bd_lista!A:C,3,FALSE)</f>
        <v xml:space="preserve">Empresa Pública Transporte Aéreo Militar </v>
      </c>
      <c r="C192" s="325" t="str">
        <f>+VLOOKUP(A192,Contactos!$A$4:$F$544,6,FALSE)</f>
        <v>JRC</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9612.0400000000009</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9612.0400000000009</v>
      </c>
      <c r="AT192" s="33"/>
    </row>
    <row r="193" spans="1:46" ht="33" customHeight="1">
      <c r="A193" s="32">
        <v>597</v>
      </c>
      <c r="B193" s="324" t="str">
        <f>VLOOKUP(A193,[4]bd_lista!A:C,3,FALSE)</f>
        <v>Empresa Pública Nacional Estratégica de Yacimientos de Litio Bolivianos</v>
      </c>
      <c r="C193" s="325" t="str">
        <f>+VLOOKUP(A193,Contactos!$A$4:$F$544,6,FALSE)</f>
        <v>JMT</v>
      </c>
      <c r="D193" s="61">
        <v>0</v>
      </c>
      <c r="E193" s="61">
        <v>0</v>
      </c>
      <c r="F193" s="61">
        <v>0</v>
      </c>
      <c r="G193" s="61">
        <v>5186.3900000000003</v>
      </c>
      <c r="H193" s="61">
        <v>0</v>
      </c>
      <c r="I193" s="61">
        <v>0</v>
      </c>
      <c r="J193" s="61">
        <v>540</v>
      </c>
      <c r="K193" s="61">
        <v>4465331.78</v>
      </c>
      <c r="L193" s="61">
        <v>0</v>
      </c>
      <c r="M193" s="61">
        <v>350</v>
      </c>
      <c r="N193" s="61">
        <v>270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4471678.17</v>
      </c>
      <c r="AT193" s="33"/>
    </row>
    <row r="194" spans="1:46" ht="33" customHeight="1">
      <c r="A194" s="32">
        <v>598</v>
      </c>
      <c r="B194" s="324" t="str">
        <f>VLOOKUP(A194,[4]bd_lista!A:C,3,FALSE)</f>
        <v>Empresa Pública "Editorial del Estado Plurinacional de Bolivia"</v>
      </c>
      <c r="C194" s="325" t="str">
        <f>+VLOOKUP(A194,Contactos!$A$4:$F$544,6,FALSE)</f>
        <v>RCC</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838692.8</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838692.8</v>
      </c>
      <c r="AT194" s="33"/>
    </row>
    <row r="195" spans="1:46" ht="33" customHeight="1">
      <c r="A195" s="32">
        <v>599</v>
      </c>
      <c r="B195" s="324" t="str">
        <f>VLOOKUP(A195,[4]bd_lista!A:C,3,FALSE)</f>
        <v>Empresa Boliviana de Alimentos y Derivados</v>
      </c>
      <c r="C195" s="325" t="str">
        <f>+VLOOKUP(A195,Contactos!$A$4:$F$544,6,FALSE)</f>
        <v>JRC</v>
      </c>
      <c r="D195" s="61">
        <v>0</v>
      </c>
      <c r="E195" s="61">
        <v>0</v>
      </c>
      <c r="F195" s="61">
        <v>0</v>
      </c>
      <c r="G195" s="61">
        <v>143227.39999999997</v>
      </c>
      <c r="H195" s="61">
        <v>0</v>
      </c>
      <c r="I195" s="61">
        <v>0</v>
      </c>
      <c r="J195" s="61">
        <v>0</v>
      </c>
      <c r="K195" s="61">
        <v>7694729.7999999998</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7837957.2000000002</v>
      </c>
      <c r="AT195" s="33"/>
    </row>
    <row r="196" spans="1:46" ht="33" customHeight="1">
      <c r="A196" s="32">
        <v>600</v>
      </c>
      <c r="B196" s="324" t="str">
        <f>VLOOKUP(A196,[4]bd_lista!A:C,3,FALSE)</f>
        <v>Empresa Servicios Aéreos Bolivianos</v>
      </c>
      <c r="C196" s="325" t="str">
        <f>+VLOOKUP(A196,Contactos!$A$4:$F$544,6,FALSE)</f>
        <v>RCC</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4" t="s">
        <v>1464</v>
      </c>
      <c r="C197" s="325" t="str">
        <f>+VLOOKUP(A197,Contactos!$A$4:$F$544,6,FALSE)</f>
        <v>ETC</v>
      </c>
      <c r="D197" s="61">
        <v>0</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0</v>
      </c>
      <c r="AT197" s="33"/>
    </row>
    <row r="198" spans="1:46" ht="33" customHeight="1">
      <c r="A198" s="32">
        <v>633</v>
      </c>
      <c r="B198" s="324" t="str">
        <f>VLOOKUP(A198,[4]bd_lista!A:C,3,FALSE)</f>
        <v>Empresa Misicuni</v>
      </c>
      <c r="C198" s="325" t="str">
        <f>+VLOOKUP(A198,Contactos!$A$4:$F$544,6,FALSE)</f>
        <v>JMT</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4" t="str">
        <f>VLOOKUP(A199,[4]bd_lista!A:C,3,FALSE)</f>
        <v>Empresa Púb. Deptal. Hotel Terminal-Terminal de Buses Oruro</v>
      </c>
      <c r="C199" s="325">
        <f>+VLOOKUP(A199,Contactos!$A$4:$F$544,6,FALSE)</f>
        <v>0</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4" t="str">
        <f>VLOOKUP(A200,[4]bd_lista!A:C,3,FALSE)</f>
        <v>Asamblea Legislativa Plurinacional</v>
      </c>
      <c r="C200" s="325" t="str">
        <f>+VLOOKUP(A200,Contactos!$A$4:$F$544,6,FALSE)</f>
        <v>ETC</v>
      </c>
      <c r="D200" s="61">
        <v>0</v>
      </c>
      <c r="E200" s="61">
        <v>0</v>
      </c>
      <c r="F200" s="61">
        <v>0</v>
      </c>
      <c r="G200" s="61">
        <v>20536.759999999998</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20536.759999999998</v>
      </c>
      <c r="AT200" s="33"/>
    </row>
    <row r="201" spans="1:46" ht="33" customHeight="1">
      <c r="A201" s="32">
        <v>660</v>
      </c>
      <c r="B201" s="324" t="str">
        <f>VLOOKUP(A201,[4]bd_lista!A:C,3,FALSE)</f>
        <v>Órgano Judicial</v>
      </c>
      <c r="C201" s="325" t="str">
        <f>+VLOOKUP(A201,Contactos!$A$4:$F$544,6,FALSE)</f>
        <v>ETC</v>
      </c>
      <c r="D201" s="61">
        <v>0</v>
      </c>
      <c r="E201" s="61">
        <v>0</v>
      </c>
      <c r="F201" s="61">
        <v>24544811.07</v>
      </c>
      <c r="G201" s="61">
        <v>8049.9699999999993</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24552861.039999999</v>
      </c>
      <c r="AT201" s="33"/>
    </row>
    <row r="202" spans="1:46" ht="33" customHeight="1">
      <c r="A202" s="32">
        <v>661</v>
      </c>
      <c r="B202" s="324" t="str">
        <f>VLOOKUP(A202,[4]bd_lista!A:C,3,FALSE)</f>
        <v>Tribunal Constitucional Plurinacional</v>
      </c>
      <c r="C202" s="325" t="str">
        <f>+VLOOKUP(A202,Contactos!$A$4:$F$544,6,FALSE)</f>
        <v>YAP</v>
      </c>
      <c r="D202" s="61">
        <v>0</v>
      </c>
      <c r="E202" s="61">
        <v>0</v>
      </c>
      <c r="F202" s="61">
        <v>306</v>
      </c>
      <c r="G202" s="61">
        <v>90128.13</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90434.13</v>
      </c>
      <c r="AT202" s="33"/>
    </row>
    <row r="203" spans="1:46" ht="33" customHeight="1">
      <c r="A203" s="32">
        <v>670</v>
      </c>
      <c r="B203" s="324" t="str">
        <f>VLOOKUP(A203,[4]bd_lista!A:C,3,FALSE)</f>
        <v>Órgano Electoral Plurinacional</v>
      </c>
      <c r="C203" s="325" t="str">
        <f>+VLOOKUP(A203,Contactos!$A$4:$F$544,6,FALSE)</f>
        <v>VHM</v>
      </c>
      <c r="D203" s="61">
        <v>0</v>
      </c>
      <c r="E203" s="61">
        <v>0</v>
      </c>
      <c r="F203" s="61">
        <v>10968203.1</v>
      </c>
      <c r="G203" s="61">
        <v>4354.5</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10972557.6</v>
      </c>
      <c r="AT203" s="33"/>
    </row>
    <row r="204" spans="1:46" ht="33" customHeight="1">
      <c r="A204" s="32">
        <v>680</v>
      </c>
      <c r="B204" s="324" t="str">
        <f>VLOOKUP(A204,[4]bd_lista!A:C,3,FALSE)</f>
        <v>Contraloria General del Estado</v>
      </c>
      <c r="C204" s="325" t="str">
        <f>+VLOOKUP(A204,Contactos!$A$4:$F$544,6,FALSE)</f>
        <v>YAP</v>
      </c>
      <c r="D204" s="61">
        <v>0</v>
      </c>
      <c r="E204" s="61">
        <v>0</v>
      </c>
      <c r="F204" s="61">
        <v>0</v>
      </c>
      <c r="G204" s="61">
        <v>7856.7599999999984</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7856.7599999999984</v>
      </c>
      <c r="AT204" s="33"/>
    </row>
    <row r="205" spans="1:46" ht="33" customHeight="1">
      <c r="A205" s="32">
        <v>681</v>
      </c>
      <c r="B205" s="324" t="str">
        <f>VLOOKUP(A205,[4]bd_lista!A:C,3,FALSE)</f>
        <v>Ministerio Público</v>
      </c>
      <c r="C205" s="325" t="str">
        <f>+VLOOKUP(A205,Contactos!$A$4:$F$544,6,FALSE)</f>
        <v>VHM</v>
      </c>
      <c r="D205" s="61">
        <v>0</v>
      </c>
      <c r="E205" s="61">
        <v>0</v>
      </c>
      <c r="F205" s="61">
        <v>163152</v>
      </c>
      <c r="G205" s="61">
        <v>117.8</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163269.79999999999</v>
      </c>
      <c r="AT205" s="33"/>
    </row>
    <row r="206" spans="1:46" ht="33" customHeight="1">
      <c r="A206" s="32">
        <v>682</v>
      </c>
      <c r="B206" s="324" t="str">
        <f>VLOOKUP(A206,[4]bd_lista!A:C,3,FALSE)</f>
        <v>Defensoria del Pueblo</v>
      </c>
      <c r="C206" s="325" t="str">
        <f>+VLOOKUP(A206,Contactos!$A$4:$F$544,6,FALSE)</f>
        <v>JMT</v>
      </c>
      <c r="D206" s="61">
        <v>0</v>
      </c>
      <c r="E206" s="61">
        <v>0</v>
      </c>
      <c r="F206" s="61">
        <v>0</v>
      </c>
      <c r="G206" s="61">
        <v>0</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0</v>
      </c>
      <c r="AT206" s="33"/>
    </row>
    <row r="207" spans="1:46" ht="33" customHeight="1">
      <c r="A207" s="32">
        <v>683</v>
      </c>
      <c r="B207" s="324" t="str">
        <f>VLOOKUP(A207,[4]bd_lista!A:C,3,FALSE)</f>
        <v>Procuraduria General del Estado</v>
      </c>
      <c r="C207" s="325" t="str">
        <f>+VLOOKUP(A207,Contactos!$A$4:$F$544,6,FALSE)</f>
        <v>YAP</v>
      </c>
      <c r="D207" s="61">
        <v>0</v>
      </c>
      <c r="E207" s="61">
        <v>0</v>
      </c>
      <c r="F207" s="61">
        <v>60560</v>
      </c>
      <c r="G207" s="61">
        <v>198</v>
      </c>
      <c r="H207" s="61">
        <v>0</v>
      </c>
      <c r="I207" s="61">
        <v>0</v>
      </c>
      <c r="J207" s="61">
        <v>0</v>
      </c>
      <c r="K207" s="61">
        <v>0</v>
      </c>
      <c r="L207" s="61">
        <v>0</v>
      </c>
      <c r="M207" s="61">
        <v>0</v>
      </c>
      <c r="N207" s="61">
        <v>315.95999999999998</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61073.96</v>
      </c>
      <c r="AT207" s="33"/>
    </row>
    <row r="208" spans="1:46" ht="33" customHeight="1">
      <c r="A208" s="32">
        <v>716</v>
      </c>
      <c r="B208" s="324" t="str">
        <f>VLOOKUP(A208,[4]bd_lista!A:C,3,FALSE)</f>
        <v>Empresa Tarijeña del Gas</v>
      </c>
      <c r="C208" s="325">
        <f>+VLOOKUP(A208,Contactos!$A$4:$F$544,6,FALSE)</f>
        <v>0</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4" t="str">
        <f>VLOOKUP(A209,[4]bd_lista!A:C,3,FALSE)</f>
        <v>Servicio Autónomo Municipal de Agua Potable y Alcantarillado</v>
      </c>
      <c r="C209" s="325" t="e">
        <f>+VLOOKUP(A209,Contactos!$A$4:$F$544,6,FALSE)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4" t="str">
        <f>VLOOKUP(A210,[4]bd_lista!A:C,3,FALSE)</f>
        <v>Servicio Municipal de Agua Potable y Alcantarillado</v>
      </c>
      <c r="C210" s="325" t="e">
        <f>+VLOOKUP(A210,Contactos!$A$4:$F$544,6,FALSE)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4" t="str">
        <f>VLOOKUP(A211,[4]bd_lista!A:C,3,FALSE)</f>
        <v>Empresa Local de Agua Potable y Alcantarillado Sucre</v>
      </c>
      <c r="C211" s="325" t="e">
        <f>+VLOOKUP(A211,Contactos!$A$4:$F$544,6,FALSE)</f>
        <v>#N/A</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0</v>
      </c>
      <c r="AT211" s="33"/>
    </row>
    <row r="212" spans="1:46" ht="33" customHeight="1">
      <c r="A212" s="32">
        <v>821</v>
      </c>
      <c r="B212" s="324" t="str">
        <f>VLOOKUP(A212,[4]bd_lista!A:C,3,FALSE)</f>
        <v>Administración Autónoma para Obras Sanitarias - Potosí</v>
      </c>
      <c r="C212" s="325">
        <f>+VLOOKUP(A212,Contactos!$A$4:$F$544,6,FALSE)</f>
        <v>0</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4" t="str">
        <f>VLOOKUP(A213,[4]bd_lista!A:C,3,FALSE)</f>
        <v>Servicio Local de Acueductos y Alcantarillado - Oruro</v>
      </c>
      <c r="C213" s="325" t="e">
        <f>+VLOOKUP(A213,Contactos!$A$4:$F$544,6,FALSE)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4" t="str">
        <f>VLOOKUP(A214,[4]bd_lista!A:C,3,FALSE)</f>
        <v>Fondo Nacional de Desarrollo Regional</v>
      </c>
      <c r="C214" s="325" t="str">
        <f>+VLOOKUP(A214,Contactos!$A$4:$F$544,6,FALSE)</f>
        <v>ETC</v>
      </c>
      <c r="D214" s="61">
        <v>0</v>
      </c>
      <c r="E214" s="61">
        <v>0</v>
      </c>
      <c r="F214" s="61">
        <v>0</v>
      </c>
      <c r="G214" s="61">
        <v>4973.38</v>
      </c>
      <c r="H214" s="61">
        <v>0</v>
      </c>
      <c r="I214" s="61">
        <v>0</v>
      </c>
      <c r="J214" s="61">
        <v>50</v>
      </c>
      <c r="K214" s="61">
        <v>0</v>
      </c>
      <c r="L214" s="61">
        <v>0</v>
      </c>
      <c r="M214" s="61">
        <v>0</v>
      </c>
      <c r="N214" s="61">
        <v>0</v>
      </c>
      <c r="O214" s="61">
        <v>0</v>
      </c>
      <c r="P214" s="61">
        <v>0</v>
      </c>
      <c r="Q214" s="61">
        <v>0</v>
      </c>
      <c r="R214" s="61">
        <v>0</v>
      </c>
      <c r="S214" s="61">
        <v>0</v>
      </c>
      <c r="T214" s="61">
        <v>6273340.6700000009</v>
      </c>
      <c r="U214" s="61">
        <v>0</v>
      </c>
      <c r="V214" s="61">
        <v>0</v>
      </c>
      <c r="W214" s="61">
        <v>0</v>
      </c>
      <c r="X214" s="61">
        <v>0</v>
      </c>
      <c r="Y214" s="61">
        <v>1938808.37</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8217172.4200000009</v>
      </c>
      <c r="AT214" s="33"/>
    </row>
    <row r="215" spans="1:46">
      <c r="A215" s="32">
        <v>865</v>
      </c>
      <c r="B215" s="324" t="str">
        <f>VLOOKUP(A215,[4]bd_lista!A:C,3,FALSE)</f>
        <v>Fondo de Desarrollo del Sist.Fin. y Apoyo al Sec.Productivo</v>
      </c>
      <c r="C215" s="325" t="str">
        <f>+VLOOKUP(A215,Contactos!$A$4:$F$544,6,FALSE)</f>
        <v>JMT</v>
      </c>
      <c r="D215" s="61">
        <v>0</v>
      </c>
      <c r="E215" s="61">
        <v>0</v>
      </c>
      <c r="F215" s="61">
        <v>0</v>
      </c>
      <c r="G215" s="61">
        <v>72</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72</v>
      </c>
      <c r="AT215" s="33"/>
    </row>
    <row r="216" spans="1:46" ht="33" customHeight="1">
      <c r="A216" s="32">
        <v>867</v>
      </c>
      <c r="B216" s="324" t="str">
        <f>VLOOKUP(A216,[4]bd_lista!A:C,3,FALSE)</f>
        <v>Fondo Rotatorio de Fomento Productivo Regional</v>
      </c>
      <c r="C216" s="325" t="str">
        <f>+VLOOKUP(A216,Contactos!$A$4:$F$544,6,FALSE)</f>
        <v>JMT</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4" t="str">
        <f>VLOOKUP(A217,[4]bd_lista!A:C,3,FALSE)</f>
        <v>Gobierno Autónomo Departamental de Chuquisaca</v>
      </c>
      <c r="C217" s="325" t="str">
        <f>+VLOOKUP(A217,Contactos!$A$4:$F$544,6,FALSE)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4" t="str">
        <f>VLOOKUP(A218,[4]bd_lista!A:C,3,FALSE)</f>
        <v>Gobierno Autónomo Departamental de La Paz</v>
      </c>
      <c r="C218" s="325" t="str">
        <f>+VLOOKUP(A218,Contactos!$A$4:$F$544,6,FALSE)</f>
        <v>VCK</v>
      </c>
      <c r="D218" s="61">
        <v>0</v>
      </c>
      <c r="E218" s="61">
        <v>0</v>
      </c>
      <c r="F218" s="61">
        <v>0</v>
      </c>
      <c r="G218" s="61">
        <v>7008.7599999999993</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7008.7599999999993</v>
      </c>
      <c r="AT218" s="33"/>
    </row>
    <row r="219" spans="1:46" ht="33" customHeight="1">
      <c r="A219" s="32">
        <v>903</v>
      </c>
      <c r="B219" s="324" t="str">
        <f>VLOOKUP(A219,[4]bd_lista!A:C,3,FALSE)</f>
        <v>Gobierno Autónomo Departamental de Cochabamba</v>
      </c>
      <c r="C219" s="325" t="str">
        <f>+VLOOKUP(A219,Contactos!$A$4:$F$544,6,FALSE)</f>
        <v>VCK</v>
      </c>
      <c r="D219" s="61">
        <v>0</v>
      </c>
      <c r="E219" s="61">
        <v>0</v>
      </c>
      <c r="F219" s="61">
        <v>0</v>
      </c>
      <c r="G219" s="61">
        <v>3193.7</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3193.7</v>
      </c>
      <c r="AT219" s="33"/>
    </row>
    <row r="220" spans="1:46" ht="33" customHeight="1">
      <c r="A220" s="32">
        <v>904</v>
      </c>
      <c r="B220" s="324" t="str">
        <f>VLOOKUP(A220,[4]bd_lista!A:C,3,FALSE)</f>
        <v>Gobierno Autónomo Departamental de Oruro</v>
      </c>
      <c r="C220" s="325" t="str">
        <f>+VLOOKUP(A220,Contactos!$A$4:$F$544,6,FALSE)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4" t="str">
        <f>VLOOKUP(A221,[4]bd_lista!A:C,3,FALSE)</f>
        <v>Gobierno Autónomo Departamental de Potosí</v>
      </c>
      <c r="C221" s="325" t="str">
        <f>+VLOOKUP(A221,Contactos!$A$4:$F$544,6,FALSE)</f>
        <v>VCK</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906</v>
      </c>
      <c r="B222" s="324" t="str">
        <f>VLOOKUP(A222,[4]bd_lista!A:C,3,FALSE)</f>
        <v>Gobierno Autónomo Departamental de Tarija</v>
      </c>
      <c r="C222" s="325" t="str">
        <f>+VLOOKUP(A222,Contactos!$A$4:$F$544,6,FALSE)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4" t="str">
        <f>VLOOKUP(A223,[4]bd_lista!A:C,3,FALSE)</f>
        <v>Gobierno Autónomo Departamental de Santa Cruz</v>
      </c>
      <c r="C223" s="325" t="str">
        <f>+VLOOKUP(A223,Contactos!$A$4:$F$544,6,FALSE)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4" t="str">
        <f>VLOOKUP(A224,[4]bd_lista!A:C,3,FALSE)</f>
        <v>Gobierno Autónomo Departamental del Beni</v>
      </c>
      <c r="C224" s="325" t="str">
        <f>+VLOOKUP(A224,Contactos!$A$4:$F$544,6,FALSE)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4" t="str">
        <f>VLOOKUP(A225,[4]bd_lista!A:C,3,FALSE)</f>
        <v>Gobierno Autónomo Departamental de Pando</v>
      </c>
      <c r="C225" s="325" t="str">
        <f>+VLOOKUP(A225,Contactos!$A$4:$F$544,6,FALSE)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4" t="str">
        <f>VLOOKUP(A226,[4]bd_lista!A:C,3,FALSE)</f>
        <v>Banco Central de Bolivia</v>
      </c>
      <c r="C226" s="325" t="e">
        <f>+VLOOKUP(A226,Contactos!$A$4:$F$544,6,FALSE)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24" t="str">
        <f>VLOOKUP(A227,[4]bd_lista!A:C,3,FALSE)</f>
        <v>Gobierno Autónomo Municipal de Sucre</v>
      </c>
      <c r="C227" s="325" t="str">
        <f>+VLOOKUP(A227,Contactos!$A$4:$F$544,6,FALSE)</f>
        <v>HNV</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4" t="str">
        <f>VLOOKUP(A228,[4]bd_lista!A:C,3,FALSE)</f>
        <v>Gobierno Autónomo Municipal de Yotala</v>
      </c>
      <c r="C228" s="325" t="str">
        <f>+VLOOKUP(A228,Contactos!$A$4:$F$544,6,FALSE)</f>
        <v>HNV</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4" t="str">
        <f>VLOOKUP(A229,[4]bd_lista!A:C,3,FALSE)</f>
        <v>Gobierno Autónomo Municipal de Poroma</v>
      </c>
      <c r="C229" s="325" t="str">
        <f>+VLOOKUP(A229,Contactos!$A$4:$F$544,6,FALSE)</f>
        <v>HNV</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4" t="str">
        <f>VLOOKUP(A230,[4]bd_lista!A:C,3,FALSE)</f>
        <v>Gobierno Autónomo Municipal de Villa Azurduy</v>
      </c>
      <c r="C230" s="325" t="str">
        <f>+VLOOKUP(A230,Contactos!$A$4:$F$544,6,FALSE)</f>
        <v>HNV</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4" t="str">
        <f>VLOOKUP(A231,[4]bd_lista!A:C,3,FALSE)</f>
        <v>Gobierno Autónomo Municipal de Tarvita (Villa Orías)</v>
      </c>
      <c r="C231" s="325" t="str">
        <f>+VLOOKUP(A231,Contactos!$A$4:$F$544,6,FALSE)</f>
        <v>HNV</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4" t="str">
        <f>VLOOKUP(A232,[4]bd_lista!A:C,3,FALSE)</f>
        <v>Gobierno Autónomo Municipal de Villa Zudañez (Tacopaya)</v>
      </c>
      <c r="C232" s="325" t="str">
        <f>+VLOOKUP(A232,Contactos!$A$4:$F$544,6,FALSE)</f>
        <v>HNV</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4" t="str">
        <f>VLOOKUP(A233,[4]bd_lista!A:C,3,FALSE)</f>
        <v>Gobierno Autónomo Municipal de Presto</v>
      </c>
      <c r="C233" s="325" t="str">
        <f>+VLOOKUP(A233,Contactos!$A$4:$F$544,6,FALSE)</f>
        <v>HNV</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4" t="str">
        <f>VLOOKUP(A234,[4]bd_lista!A:C,3,FALSE)</f>
        <v>Gobierno Autónomo Municipal de Villa Mojocoya</v>
      </c>
      <c r="C234" s="325" t="str">
        <f>+VLOOKUP(A234,Contactos!$A$4:$F$544,6,FALSE)</f>
        <v>HNV</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4" t="str">
        <f>VLOOKUP(A235,[4]bd_lista!A:C,3,FALSE)</f>
        <v>Gobierno Autónomo Municipal de Icla</v>
      </c>
      <c r="C235" s="325" t="str">
        <f>+VLOOKUP(A235,Contactos!$A$4:$F$544,6,FALSE)</f>
        <v>HNV</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4" t="str">
        <f>VLOOKUP(A236,[4]bd_lista!A:C,3,FALSE)</f>
        <v>Gobierno Autónomo Municipal de Padilla</v>
      </c>
      <c r="C236" s="325" t="str">
        <f>+VLOOKUP(A236,Contactos!$A$4:$F$544,6,FALSE)</f>
        <v>HNV</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4" t="str">
        <f>VLOOKUP(A237,[4]bd_lista!A:C,3,FALSE)</f>
        <v>Gobierno Autónomo Municipal de Tomina</v>
      </c>
      <c r="C237" s="325" t="str">
        <f>+VLOOKUP(A237,Contactos!$A$4:$F$544,6,FALSE)</f>
        <v>HNV</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4" t="str">
        <f>VLOOKUP(A238,[4]bd_lista!A:C,3,FALSE)</f>
        <v>Gobierno Autónomo Municipal de Sopachuy</v>
      </c>
      <c r="C238" s="325" t="str">
        <f>+VLOOKUP(A238,Contactos!$A$4:$F$544,6,FALSE)</f>
        <v>HNV</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4" t="str">
        <f>VLOOKUP(A239,[4]bd_lista!A:C,3,FALSE)</f>
        <v>Gobierno Autónomo Municipal de Villa Alcalá</v>
      </c>
      <c r="C239" s="325" t="str">
        <f>+VLOOKUP(A239,Contactos!$A$4:$F$544,6,FALSE)</f>
        <v>HNV</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4" t="str">
        <f>VLOOKUP(A240,[4]bd_lista!A:C,3,FALSE)</f>
        <v>Gobierno Autónomo Municipal de El Villar</v>
      </c>
      <c r="C240" s="325" t="str">
        <f>+VLOOKUP(A240,Contactos!$A$4:$F$544,6,FALSE)</f>
        <v>HNV</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4" t="str">
        <f>VLOOKUP(A241,[4]bd_lista!A:C,3,FALSE)</f>
        <v>Gobierno Autónomo Municipal de Monteagudo</v>
      </c>
      <c r="C241" s="325" t="str">
        <f>+VLOOKUP(A241,Contactos!$A$4:$F$544,6,FALSE)</f>
        <v>HNV</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4" t="str">
        <f>VLOOKUP(A242,[4]bd_lista!A:C,3,FALSE)</f>
        <v>Gobierno Autónomo Municipal de San Pablo de Huacareta</v>
      </c>
      <c r="C242" s="325" t="str">
        <f>+VLOOKUP(A242,Contactos!$A$4:$F$544,6,FALSE)</f>
        <v>HNV</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4" t="str">
        <f>VLOOKUP(A243,[4]bd_lista!A:C,3,FALSE)</f>
        <v>Gobierno Autónomo Municipal de Tarabuco</v>
      </c>
      <c r="C243" s="325" t="str">
        <f>+VLOOKUP(A243,Contactos!$A$4:$F$544,6,FALSE)</f>
        <v>HNV</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4" t="str">
        <f>VLOOKUP(A244,[4]bd_lista!A:C,3,FALSE)</f>
        <v>Gobierno Autónomo Municipal de Yamparáez</v>
      </c>
      <c r="C244" s="325" t="str">
        <f>+VLOOKUP(A244,Contactos!$A$4:$F$544,6,FALSE)</f>
        <v>HNV</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4" t="str">
        <f>VLOOKUP(A245,[4]bd_lista!A:C,3,FALSE)</f>
        <v>Gobierno Autónomo Municipal de Camargo</v>
      </c>
      <c r="C245" s="325" t="str">
        <f>+VLOOKUP(A245,Contactos!$A$4:$F$544,6,FALSE)</f>
        <v>HNV</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4" t="str">
        <f>VLOOKUP(A246,[4]bd_lista!A:C,3,FALSE)</f>
        <v>Gobierno Autónomo Municipal de San Lucas</v>
      </c>
      <c r="C246" s="325" t="str">
        <f>+VLOOKUP(A246,Contactos!$A$4:$F$544,6,FALSE)</f>
        <v>HNV</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4" t="str">
        <f>VLOOKUP(A247,[4]bd_lista!A:C,3,FALSE)</f>
        <v>Gobierno Autónomo Municipal de Incahuasi</v>
      </c>
      <c r="C247" s="325" t="str">
        <f>+VLOOKUP(A247,Contactos!$A$4:$F$544,6,FALSE)</f>
        <v>HNV</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4" t="str">
        <f>VLOOKUP(A248,[4]bd_lista!A:C,3,FALSE)</f>
        <v>Gobierno Autónomo Municipal de Villa Serrano</v>
      </c>
      <c r="C248" s="325" t="str">
        <f>+VLOOKUP(A248,Contactos!$A$4:$F$544,6,FALSE)</f>
        <v>HNV</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4" t="str">
        <f>VLOOKUP(A249,[4]bd_lista!A:C,3,FALSE)</f>
        <v>Gobierno Autónomo Municipal de Camataqui (Villa Abecia)</v>
      </c>
      <c r="C249" s="325" t="str">
        <f>+VLOOKUP(A249,Contactos!$A$4:$F$544,6,FALSE)</f>
        <v>HNV</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4" t="str">
        <f>VLOOKUP(A250,[4]bd_lista!A:C,3,FALSE)</f>
        <v>Gobierno Autónomo Municipal de Culpina</v>
      </c>
      <c r="C250" s="325" t="str">
        <f>+VLOOKUP(A250,Contactos!$A$4:$F$544,6,FALSE)</f>
        <v>HNV</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4" t="str">
        <f>VLOOKUP(A251,[4]bd_lista!A:C,3,FALSE)</f>
        <v>Gobierno Autónomo Municipal de Las Carreras</v>
      </c>
      <c r="C251" s="325" t="str">
        <f>+VLOOKUP(A251,Contactos!$A$4:$F$544,6,FALSE)</f>
        <v>HNV</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4" t="str">
        <f>VLOOKUP(A252,[4]bd_lista!A:C,3,FALSE)</f>
        <v>Gobierno Autónomo Municipal de Villa Vaca Guzmán</v>
      </c>
      <c r="C252" s="325" t="str">
        <f>+VLOOKUP(A252,Contactos!$A$4:$F$544,6,FALSE)</f>
        <v>HNV</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4" t="str">
        <f>VLOOKUP(A253,[4]bd_lista!A:C,3,FALSE)</f>
        <v>Gobierno Autónomo Municipal de Villa de Huacaya</v>
      </c>
      <c r="C253" s="325" t="str">
        <f>+VLOOKUP(A253,Contactos!$A$4:$F$544,6,FALSE)</f>
        <v>HNV</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4" t="str">
        <f>VLOOKUP(A254,[4]bd_lista!A:C,3,FALSE)</f>
        <v>Gobierno Autónomo Municipal de Machareti</v>
      </c>
      <c r="C254" s="325" t="str">
        <f>+VLOOKUP(A254,Contactos!$A$4:$F$544,6,FALSE)</f>
        <v>HNV</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4" t="str">
        <f>VLOOKUP(A255,[4]bd_lista!A:C,3,FALSE)</f>
        <v>Gobierno Autónomo Municipal de Villa Charcas</v>
      </c>
      <c r="C255" s="325" t="str">
        <f>+VLOOKUP(A255,Contactos!$A$4:$F$544,6,FALSE)</f>
        <v>HNV</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4" t="str">
        <f>VLOOKUP(A256,[4]bd_lista!A:C,3,FALSE)</f>
        <v>Gobierno Autónomo Municipal de La Paz</v>
      </c>
      <c r="C256" s="325" t="str">
        <f>+VLOOKUP(A256,Contactos!$A$4:$F$544,6,FALSE)</f>
        <v>HNV</v>
      </c>
      <c r="D256" s="61">
        <v>0</v>
      </c>
      <c r="E256" s="61">
        <v>0</v>
      </c>
      <c r="F256" s="61">
        <v>0</v>
      </c>
      <c r="G256" s="61">
        <v>100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100</v>
      </c>
      <c r="AT256" s="33"/>
    </row>
    <row r="257" spans="1:46" ht="33" customHeight="1">
      <c r="A257" s="32">
        <v>1202</v>
      </c>
      <c r="B257" s="324" t="str">
        <f>VLOOKUP(A257,[4]bd_lista!A:C,3,FALSE)</f>
        <v>Gobierno Autónomo Municipal de Palca</v>
      </c>
      <c r="C257" s="325" t="str">
        <f>+VLOOKUP(A257,Contactos!$A$4:$F$544,6,FALSE)</f>
        <v>HNV</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4" t="str">
        <f>VLOOKUP(A258,[4]bd_lista!A:C,3,FALSE)</f>
        <v>Gobierno Autónomo Municipal de Mecapaca</v>
      </c>
      <c r="C258" s="325" t="str">
        <f>+VLOOKUP(A258,Contactos!$A$4:$F$544,6,FALSE)</f>
        <v>HNV</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4" t="str">
        <f>VLOOKUP(A259,[4]bd_lista!A:C,3,FALSE)</f>
        <v>Gobierno Autónomo Municipal de Achocalla</v>
      </c>
      <c r="C259" s="325" t="str">
        <f>+VLOOKUP(A259,Contactos!$A$4:$F$544,6,FALSE)</f>
        <v>HNV</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4" t="str">
        <f>VLOOKUP(A260,[4]bd_lista!A:C,3,FALSE)</f>
        <v>Gobierno Autónomo Municipal de El Alto de La Paz</v>
      </c>
      <c r="C260" s="325" t="str">
        <f>+VLOOKUP(A260,Contactos!$A$4:$F$544,6,FALSE)</f>
        <v>HNV</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4" t="str">
        <f>VLOOKUP(A261,[4]bd_lista!A:C,3,FALSE)</f>
        <v>Gobierno Autónomo Municipal de Viacha</v>
      </c>
      <c r="C261" s="325" t="str">
        <f>+VLOOKUP(A261,Contactos!$A$4:$F$544,6,FALSE)</f>
        <v>HNV</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4" t="str">
        <f>VLOOKUP(A262,[4]bd_lista!A:C,3,FALSE)</f>
        <v>Gobierno Autónomo Municipal de Guaqui</v>
      </c>
      <c r="C262" s="325" t="str">
        <f>+VLOOKUP(A262,Contactos!$A$4:$F$544,6,FALSE)</f>
        <v>HNV</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4" t="str">
        <f>VLOOKUP(A263,[4]bd_lista!A:C,3,FALSE)</f>
        <v>Gobierno Autónomo Municipal de Tiahuanacu</v>
      </c>
      <c r="C263" s="325" t="str">
        <f>+VLOOKUP(A263,Contactos!$A$4:$F$544,6,FALSE)</f>
        <v>HNV</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4" t="str">
        <f>VLOOKUP(A264,[4]bd_lista!A:C,3,FALSE)</f>
        <v>Gobierno Autónomo Municipal de Desaguadero</v>
      </c>
      <c r="C264" s="325" t="str">
        <f>+VLOOKUP(A264,Contactos!$A$4:$F$544,6,FALSE)</f>
        <v>HNV</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4" t="str">
        <f>VLOOKUP(A265,[4]bd_lista!A:C,3,FALSE)</f>
        <v>Gobierno Autónomo Municipal de Caranavi</v>
      </c>
      <c r="C265" s="325" t="str">
        <f>+VLOOKUP(A265,Contactos!$A$4:$F$544,6,FALSE)</f>
        <v>HNV</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4" t="str">
        <f>VLOOKUP(A266,[4]bd_lista!A:C,3,FALSE)</f>
        <v>Gobierno Autónomo Municipal de Sica Sica (Villa Aroma)</v>
      </c>
      <c r="C266" s="325" t="str">
        <f>+VLOOKUP(A266,Contactos!$A$4:$F$544,6,FALSE)</f>
        <v>HNV</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4" t="str">
        <f>VLOOKUP(A267,[4]bd_lista!A:C,3,FALSE)</f>
        <v>Gobierno Autónomo Municipal de Umala</v>
      </c>
      <c r="C267" s="325" t="str">
        <f>+VLOOKUP(A267,Contactos!$A$4:$F$544,6,FALSE)</f>
        <v>HNV</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4" t="str">
        <f>VLOOKUP(A268,[4]bd_lista!A:C,3,FALSE)</f>
        <v>Gobierno Autónomo Municipal de Ayo Ayo</v>
      </c>
      <c r="C268" s="325" t="str">
        <f>+VLOOKUP(A268,Contactos!$A$4:$F$544,6,FALSE)</f>
        <v>HNV</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4" t="str">
        <f>VLOOKUP(A269,[4]bd_lista!A:C,3,FALSE)</f>
        <v>Gobierno Autónomo Municipal de Calamarca</v>
      </c>
      <c r="C269" s="325" t="str">
        <f>+VLOOKUP(A269,Contactos!$A$4:$F$544,6,FALSE)</f>
        <v>HNV</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4" t="str">
        <f>VLOOKUP(A270,[4]bd_lista!A:C,3,FALSE)</f>
        <v>Gobierno Autónomo Municipal de Patacamaya</v>
      </c>
      <c r="C270" s="325" t="str">
        <f>+VLOOKUP(A270,Contactos!$A$4:$F$544,6,FALSE)</f>
        <v>HNV</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4" t="str">
        <f>VLOOKUP(A271,[4]bd_lista!A:C,3,FALSE)</f>
        <v>Gobierno Autónomo Municipal de Colquencha</v>
      </c>
      <c r="C271" s="325" t="str">
        <f>+VLOOKUP(A271,Contactos!$A$4:$F$544,6,FALSE)</f>
        <v>HNV</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4" t="str">
        <f>VLOOKUP(A272,[4]bd_lista!A:C,3,FALSE)</f>
        <v>Gobierno Autónomo Municipal de Collana</v>
      </c>
      <c r="C272" s="325" t="str">
        <f>+VLOOKUP(A272,Contactos!$A$4:$F$544,6,FALSE)</f>
        <v>HNV</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4" t="str">
        <f>VLOOKUP(A273,[4]bd_lista!A:C,3,FALSE)</f>
        <v>Gobierno Autónomo Municipal de Inquisivi</v>
      </c>
      <c r="C273" s="325" t="str">
        <f>+VLOOKUP(A273,Contactos!$A$4:$F$544,6,FALSE)</f>
        <v>HNV</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4" t="str">
        <f>VLOOKUP(A274,[4]bd_lista!A:C,3,FALSE)</f>
        <v>Gobierno Autónomo Municipal de Quime</v>
      </c>
      <c r="C274" s="325" t="str">
        <f>+VLOOKUP(A274,Contactos!$A$4:$F$544,6,FALSE)</f>
        <v>HNV</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4" t="str">
        <f>VLOOKUP(A275,[4]bd_lista!A:C,3,FALSE)</f>
        <v>Gobierno Autónomo Municipal de Cajuata</v>
      </c>
      <c r="C275" s="325" t="str">
        <f>+VLOOKUP(A275,Contactos!$A$4:$F$544,6,FALSE)</f>
        <v>HNV</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4" t="str">
        <f>VLOOKUP(A276,[4]bd_lista!A:C,3,FALSE)</f>
        <v>Gobierno Autónomo Municipal de Colquiri</v>
      </c>
      <c r="C276" s="325" t="str">
        <f>+VLOOKUP(A276,Contactos!$A$4:$F$544,6,FALSE)</f>
        <v>HNV</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4" t="str">
        <f>VLOOKUP(A277,[4]bd_lista!A:C,3,FALSE)</f>
        <v>Gobierno Autónomo Municipal de Ichoca</v>
      </c>
      <c r="C277" s="325" t="str">
        <f>+VLOOKUP(A277,Contactos!$A$4:$F$544,6,FALSE)</f>
        <v>HNV</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4" t="str">
        <f>VLOOKUP(A278,[4]bd_lista!A:C,3,FALSE)</f>
        <v>Gobierno Autónomo Municipal de Villa Libertad Licoma</v>
      </c>
      <c r="C278" s="325" t="str">
        <f>+VLOOKUP(A278,Contactos!$A$4:$F$544,6,FALSE)</f>
        <v>HNV</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4" t="str">
        <f>VLOOKUP(A279,[4]bd_lista!A:C,3,FALSE)</f>
        <v>Gobierno Autónomo Municipal de Achacachi</v>
      </c>
      <c r="C279" s="325" t="str">
        <f>+VLOOKUP(A279,Contactos!$A$4:$F$544,6,FALSE)</f>
        <v>HNV</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4" t="str">
        <f>VLOOKUP(A280,[4]bd_lista!A:C,3,FALSE)</f>
        <v>Gobierno Autónomo Municipal de Ancoraimes</v>
      </c>
      <c r="C280" s="325" t="str">
        <f>+VLOOKUP(A280,Contactos!$A$4:$F$544,6,FALSE)</f>
        <v>HNV</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4" t="str">
        <f>VLOOKUP(A281,[4]bd_lista!A:C,3,FALSE)</f>
        <v>Gobierno Autónomo Municipal de Sorata</v>
      </c>
      <c r="C281" s="325" t="str">
        <f>+VLOOKUP(A281,Contactos!$A$4:$F$544,6,FALSE)</f>
        <v>HNV</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4" t="str">
        <f>VLOOKUP(A282,[4]bd_lista!A:C,3,FALSE)</f>
        <v>Gobierno Autónomo Municipal de Guanay</v>
      </c>
      <c r="C282" s="325" t="str">
        <f>+VLOOKUP(A282,Contactos!$A$4:$F$544,6,FALSE)</f>
        <v>HNV</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4" t="str">
        <f>VLOOKUP(A283,[4]bd_lista!A:C,3,FALSE)</f>
        <v>Gobierno Autónomo Municipal de Tacacoma</v>
      </c>
      <c r="C283" s="325" t="str">
        <f>+VLOOKUP(A283,Contactos!$A$4:$F$544,6,FALSE)</f>
        <v>HNV</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4" t="str">
        <f>VLOOKUP(A284,[4]bd_lista!A:C,3,FALSE)</f>
        <v>Gobierno Autónomo Municipal de Tipuani</v>
      </c>
      <c r="C284" s="325" t="str">
        <f>+VLOOKUP(A284,Contactos!$A$4:$F$544,6,FALSE)</f>
        <v>HNV</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4" t="str">
        <f>VLOOKUP(A285,[4]bd_lista!A:C,3,FALSE)</f>
        <v>Gobierno Autónomo Municipal de Quiabaya</v>
      </c>
      <c r="C285" s="325" t="str">
        <f>+VLOOKUP(A285,Contactos!$A$4:$F$544,6,FALSE)</f>
        <v>HNV</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4" t="str">
        <f>VLOOKUP(A286,[4]bd_lista!A:C,3,FALSE)</f>
        <v>Gobierno Autónomo Municipal de Combaya</v>
      </c>
      <c r="C286" s="325" t="str">
        <f>+VLOOKUP(A286,Contactos!$A$4:$F$544,6,FALSE)</f>
        <v>HNV</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4" t="str">
        <f>VLOOKUP(A287,[4]bd_lista!A:C,3,FALSE)</f>
        <v>Gobierno Autónomo Municipal de Copacabana</v>
      </c>
      <c r="C287" s="325" t="str">
        <f>+VLOOKUP(A287,Contactos!$A$4:$F$544,6,FALSE)</f>
        <v>HNV</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4" t="str">
        <f>VLOOKUP(A288,[4]bd_lista!A:C,3,FALSE)</f>
        <v>Gobierno Autónomo Municipal de San Pedro de Tiquina</v>
      </c>
      <c r="C288" s="325" t="str">
        <f>+VLOOKUP(A288,Contactos!$A$4:$F$544,6,FALSE)</f>
        <v>HNV</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4" t="str">
        <f>VLOOKUP(A289,[4]bd_lista!A:C,3,FALSE)</f>
        <v>Gobierno Autónomo Municipal de Tito Yupanqui</v>
      </c>
      <c r="C289" s="325" t="str">
        <f>+VLOOKUP(A289,Contactos!$A$4:$F$544,6,FALSE)</f>
        <v>HNV</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4" t="str">
        <f>VLOOKUP(A290,[4]bd_lista!A:C,3,FALSE)</f>
        <v>Gobierno Autónomo Municipal de Chuma</v>
      </c>
      <c r="C290" s="325" t="str">
        <f>+VLOOKUP(A290,Contactos!$A$4:$F$544,6,FALSE)</f>
        <v>HNV</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4" t="str">
        <f>VLOOKUP(A291,[4]bd_lista!A:C,3,FALSE)</f>
        <v>Gobierno Autónomo Municipal de Ayata</v>
      </c>
      <c r="C291" s="325" t="str">
        <f>+VLOOKUP(A291,Contactos!$A$4:$F$544,6,FALSE)</f>
        <v>HNV</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4" t="str">
        <f>VLOOKUP(A292,[4]bd_lista!A:C,3,FALSE)</f>
        <v>Gobierno Autónomo Municipal de Aucapata</v>
      </c>
      <c r="C292" s="325" t="str">
        <f>+VLOOKUP(A292,Contactos!$A$4:$F$544,6,FALSE)</f>
        <v>HNV</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4" t="str">
        <f>VLOOKUP(A293,[4]bd_lista!A:C,3,FALSE)</f>
        <v>Gobierno Autónomo Municipal de Corocoro</v>
      </c>
      <c r="C293" s="325" t="str">
        <f>+VLOOKUP(A293,Contactos!$A$4:$F$544,6,FALSE)</f>
        <v>HNV</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4" t="str">
        <f>VLOOKUP(A294,[4]bd_lista!A:C,3,FALSE)</f>
        <v>Gobierno Autónomo Municipal de Caquiaviri</v>
      </c>
      <c r="C294" s="325" t="str">
        <f>+VLOOKUP(A294,Contactos!$A$4:$F$544,6,FALSE)</f>
        <v>HNV</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4" t="str">
        <f>VLOOKUP(A295,[4]bd_lista!A:C,3,FALSE)</f>
        <v>Gobierno Autónomo Municipal de Calacoto</v>
      </c>
      <c r="C295" s="325" t="str">
        <f>+VLOOKUP(A295,Contactos!$A$4:$F$544,6,FALSE)</f>
        <v>HNV</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4" t="str">
        <f>VLOOKUP(A296,[4]bd_lista!A:C,3,FALSE)</f>
        <v>Gobierno Autónomo Municipal de Comanche</v>
      </c>
      <c r="C296" s="325" t="str">
        <f>+VLOOKUP(A296,Contactos!$A$4:$F$544,6,FALSE)</f>
        <v>HNV</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4" t="str">
        <f>VLOOKUP(A297,[4]bd_lista!A:C,3,FALSE)</f>
        <v>Gobierno Autónomo Municipal de Charaña</v>
      </c>
      <c r="C297" s="325" t="str">
        <f>+VLOOKUP(A297,Contactos!$A$4:$F$544,6,FALSE)</f>
        <v>HNV</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4" t="str">
        <f>VLOOKUP(A298,[4]bd_lista!A:C,3,FALSE)</f>
        <v>Gobierno Autónomo Municipal de Waldo Ballivián</v>
      </c>
      <c r="C298" s="325" t="str">
        <f>+VLOOKUP(A298,Contactos!$A$4:$F$544,6,FALSE)</f>
        <v>HNV</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4" t="str">
        <f>VLOOKUP(A299,[4]bd_lista!A:C,3,FALSE)</f>
        <v>Gobierno Autónomo Municipal de Nazacara de Pacajes</v>
      </c>
      <c r="C299" s="325" t="str">
        <f>+VLOOKUP(A299,Contactos!$A$4:$F$544,6,FALSE)</f>
        <v>HNV</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4" t="str">
        <f>VLOOKUP(A300,[4]bd_lista!A:C,3,FALSE)</f>
        <v>Gobierno Autónomo Municipal de Santiago de Callapa</v>
      </c>
      <c r="C300" s="325" t="str">
        <f>+VLOOKUP(A300,Contactos!$A$4:$F$544,6,FALSE)</f>
        <v>HNV</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4" t="str">
        <f>VLOOKUP(A301,[4]bd_lista!A:C,3,FALSE)</f>
        <v>Gobierno Autónomo Municipal de Puerto Acosta</v>
      </c>
      <c r="C301" s="325" t="str">
        <f>+VLOOKUP(A301,Contactos!$A$4:$F$544,6,FALSE)</f>
        <v>HNV</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4" t="str">
        <f>VLOOKUP(A302,[4]bd_lista!A:C,3,FALSE)</f>
        <v>Gobierno Autónomo Municipal de Mocomoco</v>
      </c>
      <c r="C302" s="325" t="str">
        <f>+VLOOKUP(A302,Contactos!$A$4:$F$544,6,FALSE)</f>
        <v>HNV</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4" t="str">
        <f>VLOOKUP(A303,[4]bd_lista!A:C,3,FALSE)</f>
        <v>Gobierno Autónomo Municipal de Carabuco</v>
      </c>
      <c r="C303" s="325" t="str">
        <f>+VLOOKUP(A303,Contactos!$A$4:$F$544,6,FALSE)</f>
        <v>HNV</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4" t="str">
        <f>VLOOKUP(A304,[4]bd_lista!A:C,3,FALSE)</f>
        <v>Gobierno Autónomo Municipal de Apolo</v>
      </c>
      <c r="C304" s="325" t="str">
        <f>+VLOOKUP(A304,Contactos!$A$4:$F$544,6,FALSE)</f>
        <v>HNV</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4" t="str">
        <f>VLOOKUP(A305,[4]bd_lista!A:C,3,FALSE)</f>
        <v>Gobierno Autónomo Municipal de Pelechuco</v>
      </c>
      <c r="C305" s="325" t="str">
        <f>+VLOOKUP(A305,Contactos!$A$4:$F$544,6,FALSE)</f>
        <v>HNV</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4" t="str">
        <f>VLOOKUP(A306,[4]bd_lista!A:C,3,FALSE)</f>
        <v>Gobierno Autónomo Municipal de Luribay</v>
      </c>
      <c r="C306" s="325" t="str">
        <f>+VLOOKUP(A306,Contactos!$A$4:$F$544,6,FALSE)</f>
        <v>HNV</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4" t="str">
        <f>VLOOKUP(A307,[4]bd_lista!A:C,3,FALSE)</f>
        <v>Gobierno Autónomo Municipal de Sapahaqui</v>
      </c>
      <c r="C307" s="325" t="str">
        <f>+VLOOKUP(A307,Contactos!$A$4:$F$544,6,FALSE)</f>
        <v>HNV</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4" t="str">
        <f>VLOOKUP(A308,[4]bd_lista!A:C,3,FALSE)</f>
        <v>Gobierno Autónomo Municipal de Yaco</v>
      </c>
      <c r="C308" s="325" t="str">
        <f>+VLOOKUP(A308,Contactos!$A$4:$F$544,6,FALSE)</f>
        <v>HNV</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4" t="str">
        <f>VLOOKUP(A309,[4]bd_lista!A:C,3,FALSE)</f>
        <v>Gobierno Autónomo Municipal de Malla</v>
      </c>
      <c r="C309" s="325" t="str">
        <f>+VLOOKUP(A309,Contactos!$A$4:$F$544,6,FALSE)</f>
        <v>HNV</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4" t="str">
        <f>VLOOKUP(A310,[4]bd_lista!A:C,3,FALSE)</f>
        <v>Gobierno Autónomo Municipal de Cairoma</v>
      </c>
      <c r="C310" s="325" t="str">
        <f>+VLOOKUP(A310,Contactos!$A$4:$F$544,6,FALSE)</f>
        <v>HNV</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4" t="str">
        <f>VLOOKUP(A311,[4]bd_lista!A:C,3,FALSE)</f>
        <v>Gobierno Autónomo Municipal de Chulumani (Villa de la Libertad)</v>
      </c>
      <c r="C311" s="325" t="str">
        <f>+VLOOKUP(A311,Contactos!$A$4:$F$544,6,FALSE)</f>
        <v>HNV</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4" t="str">
        <f>VLOOKUP(A312,[4]bd_lista!A:C,3,FALSE)</f>
        <v>Gobierno Autónomo Municipal de Irupana (Villa de Lanza)</v>
      </c>
      <c r="C312" s="325" t="str">
        <f>+VLOOKUP(A312,Contactos!$A$4:$F$544,6,FALSE)</f>
        <v>HNV</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4" t="str">
        <f>VLOOKUP(A313,[4]bd_lista!A:C,3,FALSE)</f>
        <v>Gobierno Autónomo Municipal de Yanacachi</v>
      </c>
      <c r="C313" s="325" t="str">
        <f>+VLOOKUP(A313,Contactos!$A$4:$F$544,6,FALSE)</f>
        <v>HNV</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4" t="str">
        <f>VLOOKUP(A314,[4]bd_lista!A:C,3,FALSE)</f>
        <v>Gobierno Autónomo Municipal de Palos Blancos</v>
      </c>
      <c r="C314" s="325" t="str">
        <f>+VLOOKUP(A314,Contactos!$A$4:$F$544,6,FALSE)</f>
        <v>HNV</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4" t="str">
        <f>VLOOKUP(A315,[4]bd_lista!A:C,3,FALSE)</f>
        <v>Gobierno Autónomo Municipal de La Asunta</v>
      </c>
      <c r="C315" s="325" t="str">
        <f>+VLOOKUP(A315,Contactos!$A$4:$F$544,6,FALSE)</f>
        <v>HNV</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4" t="str">
        <f>VLOOKUP(A316,[4]bd_lista!A:C,3,FALSE)</f>
        <v>Gobierno Autónomo Municipal de Pucarani</v>
      </c>
      <c r="C316" s="325" t="str">
        <f>+VLOOKUP(A316,Contactos!$A$4:$F$544,6,FALSE)</f>
        <v>HNV</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4" t="str">
        <f>VLOOKUP(A317,[4]bd_lista!A:C,3,FALSE)</f>
        <v>Gobierno Autónomo Municipal de Laja</v>
      </c>
      <c r="C317" s="325" t="str">
        <f>+VLOOKUP(A317,Contactos!$A$4:$F$544,6,FALSE)</f>
        <v>HNV</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4" t="str">
        <f>VLOOKUP(A318,[4]bd_lista!A:C,3,FALSE)</f>
        <v>Gobierno Autónomo Municipal de Batallas</v>
      </c>
      <c r="C318" s="325" t="str">
        <f>+VLOOKUP(A318,Contactos!$A$4:$F$544,6,FALSE)</f>
        <v>HNV</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4" t="str">
        <f>VLOOKUP(A319,[4]bd_lista!A:C,3,FALSE)</f>
        <v>Gobierno Autónomo Municipal de Puerto Pérez</v>
      </c>
      <c r="C319" s="325" t="str">
        <f>+VLOOKUP(A319,Contactos!$A$4:$F$544,6,FALSE)</f>
        <v>HNV</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4" t="str">
        <f>VLOOKUP(A320,[4]bd_lista!A:C,3,FALSE)</f>
        <v>Gobierno Autónomo Municipal de Coroico</v>
      </c>
      <c r="C320" s="325" t="str">
        <f>+VLOOKUP(A320,Contactos!$A$4:$F$544,6,FALSE)</f>
        <v>HNV</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4" t="str">
        <f>VLOOKUP(A321,[4]bd_lista!A:C,3,FALSE)</f>
        <v>Gobierno Autónomo Municipal de Coripata</v>
      </c>
      <c r="C321" s="325" t="str">
        <f>+VLOOKUP(A321,Contactos!$A$4:$F$544,6,FALSE)</f>
        <v>HNV</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4" t="str">
        <f>VLOOKUP(A322,[4]bd_lista!A:C,3,FALSE)</f>
        <v>Gobierno Autónomo Municipal de Ixiamas</v>
      </c>
      <c r="C322" s="325" t="str">
        <f>+VLOOKUP(A322,Contactos!$A$4:$F$544,6,FALSE)</f>
        <v>HNV</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4" t="str">
        <f>VLOOKUP(A323,[4]bd_lista!A:C,3,FALSE)</f>
        <v>Gobierno Autónomo Municipal de San Buenaventura</v>
      </c>
      <c r="C323" s="325" t="str">
        <f>+VLOOKUP(A323,Contactos!$A$4:$F$544,6,FALSE)</f>
        <v>HNV</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4" t="str">
        <f>VLOOKUP(A324,[4]bd_lista!A:C,3,FALSE)</f>
        <v>Gobierno Autónomo Municipal de General Juan José Pérez (Charazani)</v>
      </c>
      <c r="C324" s="325" t="str">
        <f>+VLOOKUP(A324,Contactos!$A$4:$F$544,6,FALSE)</f>
        <v>HNV</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4" t="str">
        <f>VLOOKUP(A325,[4]bd_lista!A:C,3,FALSE)</f>
        <v>Gobierno Autónomo Municipal de Curva</v>
      </c>
      <c r="C325" s="325" t="str">
        <f>+VLOOKUP(A325,Contactos!$A$4:$F$544,6,FALSE)</f>
        <v>HNV</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4" t="str">
        <f>VLOOKUP(A326,[4]bd_lista!A:C,3,FALSE)</f>
        <v>Gobierno Autónomo Municipal de San Pedro de Curahuara</v>
      </c>
      <c r="C326" s="325" t="str">
        <f>+VLOOKUP(A326,Contactos!$A$4:$F$544,6,FALSE)</f>
        <v>HNV</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4" t="str">
        <f>VLOOKUP(A327,[4]bd_lista!A:C,3,FALSE)</f>
        <v>Gobierno Autónomo Municipal de Papel Pampa</v>
      </c>
      <c r="C327" s="325" t="str">
        <f>+VLOOKUP(A327,Contactos!$A$4:$F$544,6,FALSE)</f>
        <v>HNV</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4" t="str">
        <f>VLOOKUP(A328,[4]bd_lista!A:C,3,FALSE)</f>
        <v>Gobierno Autónomo Municipal de Chacarilla</v>
      </c>
      <c r="C328" s="325" t="str">
        <f>+VLOOKUP(A328,Contactos!$A$4:$F$544,6,FALSE)</f>
        <v>HNV</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4" t="str">
        <f>VLOOKUP(A329,[4]bd_lista!A:C,3,FALSE)</f>
        <v>Gobierno Autónomo Municipal de Santiago de Machaca</v>
      </c>
      <c r="C329" s="325" t="str">
        <f>+VLOOKUP(A329,Contactos!$A$4:$F$544,6,FALSE)</f>
        <v>HNV</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4" t="str">
        <f>VLOOKUP(A330,[4]bd_lista!A:C,3,FALSE)</f>
        <v>Gobierno Autónomo Municipal de Catacora</v>
      </c>
      <c r="C330" s="325" t="str">
        <f>+VLOOKUP(A330,Contactos!$A$4:$F$544,6,FALSE)</f>
        <v>HNV</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4" t="str">
        <f>VLOOKUP(A331,[4]bd_lista!A:C,3,FALSE)</f>
        <v>Gobierno Autónomo Municipal de Mapiri</v>
      </c>
      <c r="C331" s="325" t="str">
        <f>+VLOOKUP(A331,Contactos!$A$4:$F$544,6,FALSE)</f>
        <v>HNV</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4" t="str">
        <f>VLOOKUP(A332,[4]bd_lista!A:C,3,FALSE)</f>
        <v>Gobierno Autónomo Municipal de Teoponte</v>
      </c>
      <c r="C332" s="325" t="str">
        <f>+VLOOKUP(A332,Contactos!$A$4:$F$544,6,FALSE)</f>
        <v>HNV</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4" t="str">
        <f>VLOOKUP(A333,[4]bd_lista!A:C,3,FALSE)</f>
        <v>Gobierno Autónomo Municipal de San Andrés de Machaca</v>
      </c>
      <c r="C333" s="325" t="str">
        <f>+VLOOKUP(A333,Contactos!$A$4:$F$544,6,FALSE)</f>
        <v>HNV</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4" t="str">
        <f>VLOOKUP(A334,[4]bd_lista!A:C,3,FALSE)</f>
        <v>Gobierno Autónomo Municipal de Jesús de Machaca</v>
      </c>
      <c r="C334" s="325" t="str">
        <f>+VLOOKUP(A334,Contactos!$A$4:$F$544,6,FALSE)</f>
        <v>HNV</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4" t="str">
        <f>VLOOKUP(A335,[4]bd_lista!A:C,3,FALSE)</f>
        <v>Gobierno Autónomo Municipal de Taraco</v>
      </c>
      <c r="C335" s="325" t="str">
        <f>+VLOOKUP(A335,Contactos!$A$4:$F$544,6,FALSE)</f>
        <v>HNV</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4" t="str">
        <f>VLOOKUP(A336,[4]bd_lista!A:C,3,FALSE)</f>
        <v>Gobierno Autónomo Municipal de Huarina</v>
      </c>
      <c r="C336" s="325" t="str">
        <f>+VLOOKUP(A336,Contactos!$A$4:$F$544,6,FALSE)</f>
        <v>HNV</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4" t="str">
        <f>VLOOKUP(A337,[4]bd_lista!A:C,3,FALSE)</f>
        <v>Gobierno Autónomo Municipal de Santiago de Huata</v>
      </c>
      <c r="C337" s="325" t="str">
        <f>+VLOOKUP(A337,Contactos!$A$4:$F$544,6,FALSE)</f>
        <v>HNV</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4" t="str">
        <f>VLOOKUP(A338,[4]bd_lista!A:C,3,FALSE)</f>
        <v>Gobierno Autónomo Municipal de Escoma</v>
      </c>
      <c r="C338" s="325" t="str">
        <f>+VLOOKUP(A338,Contactos!$A$4:$F$544,6,FALSE)</f>
        <v>HNV</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4" t="str">
        <f>VLOOKUP(A339,[4]bd_lista!A:C,3,FALSE)</f>
        <v>Gobierno Autónomo Municipal de Humanata</v>
      </c>
      <c r="C339" s="325" t="str">
        <f>+VLOOKUP(A339,Contactos!$A$4:$F$544,6,FALSE)</f>
        <v>HNV</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4" t="str">
        <f>VLOOKUP(A340,[4]bd_lista!A:C,3,FALSE)</f>
        <v>Gobierno Autónomo Municipal de Alto Beni</v>
      </c>
      <c r="C340" s="325" t="str">
        <f>+VLOOKUP(A340,Contactos!$A$4:$F$544,6,FALSE)</f>
        <v>HNV</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4" t="str">
        <f>VLOOKUP(A341,[4]bd_lista!A:C,3,FALSE)</f>
        <v>Gobierno Autónomo Municipal de Huatajata</v>
      </c>
      <c r="C341" s="325" t="str">
        <f>+VLOOKUP(A341,Contactos!$A$4:$F$544,6,FALSE)</f>
        <v>HNV</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4" t="str">
        <f>VLOOKUP(A342,[4]bd_lista!A:C,3,FALSE)</f>
        <v>Gobierno Autónomo Municipal de Chua Cocani</v>
      </c>
      <c r="C342" s="325" t="str">
        <f>+VLOOKUP(A342,Contactos!$A$4:$F$544,6,FALSE)</f>
        <v>HNV</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4" t="str">
        <f>VLOOKUP(A343,[4]bd_lista!A:C,3,FALSE)</f>
        <v>Gobierno Autónomo Municipal de Cochabamba</v>
      </c>
      <c r="C343" s="325" t="str">
        <f>+VLOOKUP(A343,Contactos!$A$4:$F$544,6,FALSE)</f>
        <v>HNV</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4" t="str">
        <f>VLOOKUP(A344,[4]bd_lista!A:C,3,FALSE)</f>
        <v>Gobierno Autónomo Municipal de Quillacollo</v>
      </c>
      <c r="C344" s="325" t="str">
        <f>+VLOOKUP(A344,Contactos!$A$4:$F$544,6,FALSE)</f>
        <v>HNV</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4" t="str">
        <f>VLOOKUP(A345,[4]bd_lista!A:C,3,FALSE)</f>
        <v>Gobierno Autónomo Municipal de Sipe Sipe</v>
      </c>
      <c r="C345" s="325" t="str">
        <f>+VLOOKUP(A345,Contactos!$A$4:$F$544,6,FALSE)</f>
        <v>HNV</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4" t="str">
        <f>VLOOKUP(A346,[4]bd_lista!A:C,3,FALSE)</f>
        <v>Gobierno Autónomo Municipal de Tiquipaya</v>
      </c>
      <c r="C346" s="325" t="str">
        <f>+VLOOKUP(A346,Contactos!$A$4:$F$544,6,FALSE)</f>
        <v>HNV</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4" t="str">
        <f>VLOOKUP(A347,[4]bd_lista!A:C,3,FALSE)</f>
        <v>Gobierno Autónomo Municipal de Vinto</v>
      </c>
      <c r="C347" s="325" t="str">
        <f>+VLOOKUP(A347,Contactos!$A$4:$F$544,6,FALSE)</f>
        <v>HNV</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4" t="str">
        <f>VLOOKUP(A348,[4]bd_lista!A:C,3,FALSE)</f>
        <v>Gobierno Autónomo Municipal de Colcapirhua</v>
      </c>
      <c r="C348" s="325" t="str">
        <f>+VLOOKUP(A348,Contactos!$A$4:$F$544,6,FALSE)</f>
        <v>HNV</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4" t="str">
        <f>VLOOKUP(A349,[4]bd_lista!A:C,3,FALSE)</f>
        <v>Gobierno Autónomo Municipal de Aiquile</v>
      </c>
      <c r="C349" s="325" t="str">
        <f>+VLOOKUP(A349,Contactos!$A$4:$F$544,6,FALSE)</f>
        <v>HNV</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4" t="str">
        <f>VLOOKUP(A350,[4]bd_lista!A:C,3,FALSE)</f>
        <v>Gobierno Autónomo Municipal de Pasorapa</v>
      </c>
      <c r="C350" s="325" t="str">
        <f>+VLOOKUP(A350,Contactos!$A$4:$F$544,6,FALSE)</f>
        <v>HNV</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4" t="str">
        <f>VLOOKUP(A351,[4]bd_lista!A:C,3,FALSE)</f>
        <v>Gobierno Autónomo Municipal de Omereque</v>
      </c>
      <c r="C351" s="325" t="str">
        <f>+VLOOKUP(A351,Contactos!$A$4:$F$544,6,FALSE)</f>
        <v>HNV</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4" t="str">
        <f>VLOOKUP(A352,[4]bd_lista!A:C,3,FALSE)</f>
        <v>Gobierno Autónomo Municipal de Independencia</v>
      </c>
      <c r="C352" s="325" t="str">
        <f>+VLOOKUP(A352,Contactos!$A$4:$F$544,6,FALSE)</f>
        <v>HNV</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4" t="str">
        <f>VLOOKUP(A353,[4]bd_lista!A:C,3,FALSE)</f>
        <v>Gobierno Autónomo Municipal de Morochata</v>
      </c>
      <c r="C353" s="325" t="str">
        <f>+VLOOKUP(A353,Contactos!$A$4:$F$544,6,FALSE)</f>
        <v>HNV</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4" t="str">
        <f>VLOOKUP(A354,[4]bd_lista!A:C,3,FALSE)</f>
        <v>Gobierno Autónomo Municipal de Sacaba</v>
      </c>
      <c r="C354" s="325" t="str">
        <f>+VLOOKUP(A354,Contactos!$A$4:$F$544,6,FALSE)</f>
        <v>HNV</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4" t="str">
        <f>VLOOKUP(A355,[4]bd_lista!A:C,3,FALSE)</f>
        <v>Gobierno Autónomo Municipal de Colomi</v>
      </c>
      <c r="C355" s="325" t="str">
        <f>+VLOOKUP(A355,Contactos!$A$4:$F$544,6,FALSE)</f>
        <v>HNV</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4" t="str">
        <f>VLOOKUP(A356,[4]bd_lista!A:C,3,FALSE)</f>
        <v>Gobierno Autónomo Municipal de Villa Tunari</v>
      </c>
      <c r="C356" s="325" t="str">
        <f>+VLOOKUP(A356,Contactos!$A$4:$F$544,6,FALSE)</f>
        <v>HNV</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4" t="str">
        <f>VLOOKUP(A357,[4]bd_lista!A:C,3,FALSE)</f>
        <v>Gobierno Autónomo Municipal de Punata</v>
      </c>
      <c r="C357" s="325" t="str">
        <f>+VLOOKUP(A357,Contactos!$A$4:$F$544,6,FALSE)</f>
        <v>HNV</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4" t="str">
        <f>VLOOKUP(A358,[4]bd_lista!A:C,3,FALSE)</f>
        <v>Gobierno Autónomo Municipal de Villa Rivero</v>
      </c>
      <c r="C358" s="325" t="str">
        <f>+VLOOKUP(A358,Contactos!$A$4:$F$544,6,FALSE)</f>
        <v>HNV</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4" t="str">
        <f>VLOOKUP(A359,[4]bd_lista!A:C,3,FALSE)</f>
        <v>Gobierno Autónomo Municipal de San Benito (Villa José Quintín Mendoza)</v>
      </c>
      <c r="C359" s="325" t="str">
        <f>+VLOOKUP(A359,Contactos!$A$4:$F$544,6,FALSE)</f>
        <v>HNV</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4" t="str">
        <f>VLOOKUP(A360,[4]bd_lista!A:C,3,FALSE)</f>
        <v>Gobierno Autónomo Municipal de Tacachi</v>
      </c>
      <c r="C360" s="325" t="str">
        <f>+VLOOKUP(A360,Contactos!$A$4:$F$544,6,FALSE)</f>
        <v>HNV</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4" t="str">
        <f>VLOOKUP(A361,[4]bd_lista!A:C,3,FALSE)</f>
        <v>Gobierno Autónomo Municipal Villa Gualberto Villarroel</v>
      </c>
      <c r="C361" s="325" t="str">
        <f>+VLOOKUP(A361,Contactos!$A$4:$F$544,6,FALSE)</f>
        <v>HNV</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4" t="str">
        <f>VLOOKUP(A362,[4]bd_lista!A:C,3,FALSE)</f>
        <v>Gobierno Autónomo Municipal de Tarata</v>
      </c>
      <c r="C362" s="325" t="str">
        <f>+VLOOKUP(A362,Contactos!$A$4:$F$544,6,FALSE)</f>
        <v>HNV</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4" t="str">
        <f>VLOOKUP(A363,[4]bd_lista!A:C,3,FALSE)</f>
        <v>Gobierno Autónomo Municipal de Anzaldo</v>
      </c>
      <c r="C363" s="325" t="str">
        <f>+VLOOKUP(A363,Contactos!$A$4:$F$544,6,FALSE)</f>
        <v>HNV</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4" t="str">
        <f>VLOOKUP(A364,[4]bd_lista!A:C,3,FALSE)</f>
        <v>Gobierno Autónomo Municipal de Arbieto</v>
      </c>
      <c r="C364" s="325" t="str">
        <f>+VLOOKUP(A364,Contactos!$A$4:$F$544,6,FALSE)</f>
        <v>HNV</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4" t="str">
        <f>VLOOKUP(A365,[4]bd_lista!A:C,3,FALSE)</f>
        <v>Gobierno Autónomo Municipal de Sacabamba</v>
      </c>
      <c r="C365" s="325" t="str">
        <f>+VLOOKUP(A365,Contactos!$A$4:$F$544,6,FALSE)</f>
        <v>HNV</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4" t="str">
        <f>VLOOKUP(A366,[4]bd_lista!A:C,3,FALSE)</f>
        <v>Gobierno Autónomo Municipal de Cliza</v>
      </c>
      <c r="C366" s="325" t="str">
        <f>+VLOOKUP(A366,Contactos!$A$4:$F$544,6,FALSE)</f>
        <v>HNV</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4" t="str">
        <f>VLOOKUP(A367,[4]bd_lista!A:C,3,FALSE)</f>
        <v>Gobierno Autónomo Municipal de Toco</v>
      </c>
      <c r="C367" s="325" t="str">
        <f>+VLOOKUP(A367,Contactos!$A$4:$F$544,6,FALSE)</f>
        <v>HNV</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4" t="str">
        <f>VLOOKUP(A368,[4]bd_lista!A:C,3,FALSE)</f>
        <v>Gobierno Autónomo Municipal de Tolata</v>
      </c>
      <c r="C368" s="325" t="str">
        <f>+VLOOKUP(A368,Contactos!$A$4:$F$544,6,FALSE)</f>
        <v>HNV</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4" t="str">
        <f>VLOOKUP(A369,[4]bd_lista!A:C,3,FALSE)</f>
        <v>Gobierno Autónomo Municipal de Capinota</v>
      </c>
      <c r="C369" s="325" t="str">
        <f>+VLOOKUP(A369,Contactos!$A$4:$F$544,6,FALSE)</f>
        <v>HNV</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4" t="str">
        <f>VLOOKUP(A370,[4]bd_lista!A:C,3,FALSE)</f>
        <v>Gobierno Autónomo Municipal de Santivañez</v>
      </c>
      <c r="C370" s="325" t="str">
        <f>+VLOOKUP(A370,Contactos!$A$4:$F$544,6,FALSE)</f>
        <v>HNV</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4" t="str">
        <f>VLOOKUP(A371,[4]bd_lista!A:C,3,FALSE)</f>
        <v>Gobierno Autónomo Municipal de Sicaya</v>
      </c>
      <c r="C371" s="325" t="str">
        <f>+VLOOKUP(A371,Contactos!$A$4:$F$544,6,FALSE)</f>
        <v>HNV</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4" t="str">
        <f>VLOOKUP(A372,[4]bd_lista!A:C,3,FALSE)</f>
        <v>Gobierno Autónomo Municipal de Tapacari</v>
      </c>
      <c r="C372" s="325" t="str">
        <f>+VLOOKUP(A372,Contactos!$A$4:$F$544,6,FALSE)</f>
        <v>HNV</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4" t="str">
        <f>VLOOKUP(A373,[4]bd_lista!A:C,3,FALSE)</f>
        <v>Gobierno Autónomo Municipal de Totora</v>
      </c>
      <c r="C373" s="325" t="str">
        <f>+VLOOKUP(A373,Contactos!$A$4:$F$544,6,FALSE)</f>
        <v>HNV</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4" t="str">
        <f>VLOOKUP(A374,[4]bd_lista!A:C,3,FALSE)</f>
        <v>Gobierno Autónomo Municipal de Pojo</v>
      </c>
      <c r="C374" s="325" t="str">
        <f>+VLOOKUP(A374,Contactos!$A$4:$F$544,6,FALSE)</f>
        <v>HNV</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4" t="str">
        <f>VLOOKUP(A375,[4]bd_lista!A:C,3,FALSE)</f>
        <v>Gobierno Autónomo Municipal de Pocona</v>
      </c>
      <c r="C375" s="325" t="str">
        <f>+VLOOKUP(A375,Contactos!$A$4:$F$544,6,FALSE)</f>
        <v>HNV</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4" t="str">
        <f>VLOOKUP(A376,[4]bd_lista!A:C,3,FALSE)</f>
        <v>Gobierno Autónomo Municipal de Chimoré</v>
      </c>
      <c r="C376" s="325" t="str">
        <f>+VLOOKUP(A376,Contactos!$A$4:$F$544,6,FALSE)</f>
        <v>HNV</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4" t="str">
        <f>VLOOKUP(A377,[4]bd_lista!A:C,3,FALSE)</f>
        <v>Gobierno Autónomo Municipal de Puerto Villarroel</v>
      </c>
      <c r="C377" s="325" t="str">
        <f>+VLOOKUP(A377,Contactos!$A$4:$F$544,6,FALSE)</f>
        <v>HNV</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4" t="str">
        <f>VLOOKUP(A378,[4]bd_lista!A:C,3,FALSE)</f>
        <v>Gobierno Autónomo Municipal de Arani</v>
      </c>
      <c r="C378" s="325" t="str">
        <f>+VLOOKUP(A378,Contactos!$A$4:$F$544,6,FALSE)</f>
        <v>HNV</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4" t="str">
        <f>VLOOKUP(A379,[4]bd_lista!A:C,3,FALSE)</f>
        <v>Gobierno Autónomo Municipal de Vacas</v>
      </c>
      <c r="C379" s="325" t="str">
        <f>+VLOOKUP(A379,Contactos!$A$4:$F$544,6,FALSE)</f>
        <v>HNV</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4" t="str">
        <f>VLOOKUP(A380,[4]bd_lista!A:C,3,FALSE)</f>
        <v>Gobierno Autónomo Municipal de Arque</v>
      </c>
      <c r="C380" s="325" t="str">
        <f>+VLOOKUP(A380,Contactos!$A$4:$F$544,6,FALSE)</f>
        <v>HNV</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4" t="str">
        <f>VLOOKUP(A381,[4]bd_lista!A:C,3,FALSE)</f>
        <v>Gobierno Autónomo Municipal de Tacopaya</v>
      </c>
      <c r="C381" s="325" t="str">
        <f>+VLOOKUP(A381,Contactos!$A$4:$F$544,6,FALSE)</f>
        <v>HNV</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24" t="str">
        <f>VLOOKUP(A382,[4]bd_lista!A:C,3,FALSE)</f>
        <v>Gobierno Autónomo Municipal de Bolivar</v>
      </c>
      <c r="C382" s="325" t="str">
        <f>+VLOOKUP(A382,Contactos!$A$4:$F$544,6,FALSE)</f>
        <v>HNV</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4" t="str">
        <f>VLOOKUP(A383,[4]bd_lista!A:C,3,FALSE)</f>
        <v>Gobierno Autónomo Municipal de Tiraque</v>
      </c>
      <c r="C383" s="325" t="str">
        <f>+VLOOKUP(A383,Contactos!$A$4:$F$544,6,FALSE)</f>
        <v>HNV</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4" t="str">
        <f>VLOOKUP(A384,[4]bd_lista!A:C,3,FALSE)</f>
        <v>Gobierno Autónomo Municipal de Mizque</v>
      </c>
      <c r="C384" s="325" t="str">
        <f>+VLOOKUP(A384,Contactos!$A$4:$F$544,6,FALSE)</f>
        <v>HNV</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4" t="str">
        <f>VLOOKUP(A385,[4]bd_lista!A:C,3,FALSE)</f>
        <v>Gobierno Autónomo Municipal de Vila Vila</v>
      </c>
      <c r="C385" s="325" t="str">
        <f>+VLOOKUP(A385,Contactos!$A$4:$F$544,6,FALSE)</f>
        <v>HNV</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4" t="str">
        <f>VLOOKUP(A386,[4]bd_lista!A:C,3,FALSE)</f>
        <v>Gobierno Autónomo Municipal de Alalay</v>
      </c>
      <c r="C386" s="325" t="str">
        <f>+VLOOKUP(A386,Contactos!$A$4:$F$544,6,FALSE)</f>
        <v>HNV</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4" t="str">
        <f>VLOOKUP(A387,[4]bd_lista!A:C,3,FALSE)</f>
        <v>Gobierno Autónomo Municipal de Entre Rios</v>
      </c>
      <c r="C387" s="325" t="str">
        <f>+VLOOKUP(A387,Contactos!$A$4:$F$544,6,FALSE)</f>
        <v>HNV</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4" t="str">
        <f>VLOOKUP(A388,[4]bd_lista!A:C,3,FALSE)</f>
        <v>Gobierno Autónomo Municipal de Cocapata</v>
      </c>
      <c r="C388" s="325" t="str">
        <f>+VLOOKUP(A388,Contactos!$A$4:$F$544,6,FALSE)</f>
        <v>HNV</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4" t="str">
        <f>VLOOKUP(A389,[4]bd_lista!A:C,3,FALSE)</f>
        <v>Gobierno Autónomo Municipal de Shinahota</v>
      </c>
      <c r="C389" s="325" t="str">
        <f>+VLOOKUP(A389,Contactos!$A$4:$F$544,6,FALSE)</f>
        <v>HNV</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4" t="str">
        <f>VLOOKUP(A390,[4]bd_lista!A:C,3,FALSE)</f>
        <v>Gobierno Autónomo Municipal de Oruro</v>
      </c>
      <c r="C390" s="325" t="str">
        <f>+VLOOKUP(A390,Contactos!$A$4:$F$544,6,FALSE)</f>
        <v>HNV</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4" t="str">
        <f>VLOOKUP(A391,[4]bd_lista!A:C,3,FALSE)</f>
        <v>Gobierno Autónomo Municipal de Caracollo</v>
      </c>
      <c r="C391" s="325" t="str">
        <f>+VLOOKUP(A391,Contactos!$A$4:$F$544,6,FALSE)</f>
        <v>HNV</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4" t="str">
        <f>VLOOKUP(A392,[4]bd_lista!A:C,3,FALSE)</f>
        <v>Gobierno Autónomo Municipal de El Choro</v>
      </c>
      <c r="C392" s="325" t="str">
        <f>+VLOOKUP(A392,Contactos!$A$4:$F$544,6,FALSE)</f>
        <v>HNV</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4" t="str">
        <f>VLOOKUP(A393,[4]bd_lista!A:C,3,FALSE)</f>
        <v>Gobierno Autónomo Municipal de Challapata</v>
      </c>
      <c r="C393" s="325" t="str">
        <f>+VLOOKUP(A393,Contactos!$A$4:$F$544,6,FALSE)</f>
        <v>HNV</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4" t="str">
        <f>VLOOKUP(A394,[4]bd_lista!A:C,3,FALSE)</f>
        <v>Gobierno Autónomo Municipal de Santuario de Quillacas</v>
      </c>
      <c r="C394" s="325" t="str">
        <f>+VLOOKUP(A394,Contactos!$A$4:$F$544,6,FALSE)</f>
        <v>HNV</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4" t="str">
        <f>VLOOKUP(A395,[4]bd_lista!A:C,3,FALSE)</f>
        <v>Gobierno Autónomo Municipal de Huanuni</v>
      </c>
      <c r="C395" s="325" t="str">
        <f>+VLOOKUP(A395,Contactos!$A$4:$F$544,6,FALSE)</f>
        <v>HNV</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4" t="str">
        <f>VLOOKUP(A396,[4]bd_lista!A:C,3,FALSE)</f>
        <v>Gobierno Autónomo Municipal de Machacamarca</v>
      </c>
      <c r="C396" s="325" t="str">
        <f>+VLOOKUP(A396,Contactos!$A$4:$F$544,6,FALSE)</f>
        <v>HNV</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4" t="str">
        <f>VLOOKUP(A397,[4]bd_lista!A:C,3,FALSE)</f>
        <v>Gobierno Autónomo Municipal de Poopó (Villa Poopó)</v>
      </c>
      <c r="C397" s="325" t="str">
        <f>+VLOOKUP(A397,Contactos!$A$4:$F$544,6,FALSE)</f>
        <v>HNV</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4" t="str">
        <f>VLOOKUP(A398,[4]bd_lista!A:C,3,FALSE)</f>
        <v>Gobierno Autónomo Municipal de Pazña</v>
      </c>
      <c r="C398" s="325" t="str">
        <f>+VLOOKUP(A398,Contactos!$A$4:$F$544,6,FALSE)</f>
        <v>HNV</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4" t="str">
        <f>VLOOKUP(A399,[4]bd_lista!A:C,3,FALSE)</f>
        <v>Gobierno Autónomo Municipal de Antequera</v>
      </c>
      <c r="C399" s="325" t="str">
        <f>+VLOOKUP(A399,Contactos!$A$4:$F$544,6,FALSE)</f>
        <v>HNV</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4" t="str">
        <f>VLOOKUP(A400,[4]bd_lista!A:C,3,FALSE)</f>
        <v>Gobierno Autónomo Municipal de Eucaliptus</v>
      </c>
      <c r="C400" s="325" t="str">
        <f>+VLOOKUP(A400,Contactos!$A$4:$F$544,6,FALSE)</f>
        <v>HNV</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4" t="str">
        <f>VLOOKUP(A401,[4]bd_lista!A:C,3,FALSE)</f>
        <v>Gobierno Autónomo Municipal de Santiago de Huari</v>
      </c>
      <c r="C401" s="325" t="str">
        <f>+VLOOKUP(A401,Contactos!$A$4:$F$544,6,FALSE)</f>
        <v>HNV</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4" t="str">
        <f>VLOOKUP(A402,[4]bd_lista!A:C,3,FALSE)</f>
        <v>Gobierno Autónomo Municipal de Totora</v>
      </c>
      <c r="C402" s="325" t="str">
        <f>+VLOOKUP(A402,Contactos!$A$4:$F$544,6,FALSE)</f>
        <v>HNV</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4" t="str">
        <f>VLOOKUP(A403,[4]bd_lista!A:C,3,FALSE)</f>
        <v>Gobierno Autónomo Municipal de Corque</v>
      </c>
      <c r="C403" s="325" t="str">
        <f>+VLOOKUP(A403,Contactos!$A$4:$F$544,6,FALSE)</f>
        <v>HNV</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4" t="str">
        <f>VLOOKUP(A404,[4]bd_lista!A:C,3,FALSE)</f>
        <v>Gobierno Autónomo Municipal de Choquecota</v>
      </c>
      <c r="C404" s="325" t="str">
        <f>+VLOOKUP(A404,Contactos!$A$4:$F$544,6,FALSE)</f>
        <v>HNV</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4" t="str">
        <f>VLOOKUP(A405,[4]bd_lista!A:C,3,FALSE)</f>
        <v>Gobierno Autónomo Municipal de Curahuara de Carangas</v>
      </c>
      <c r="C405" s="325" t="str">
        <f>+VLOOKUP(A405,Contactos!$A$4:$F$544,6,FALSE)</f>
        <v>HNV</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4" t="str">
        <f>VLOOKUP(A406,[4]bd_lista!A:C,3,FALSE)</f>
        <v>Gobierno Autónomo Municipal de Turco</v>
      </c>
      <c r="C406" s="325" t="str">
        <f>+VLOOKUP(A406,Contactos!$A$4:$F$544,6,FALSE)</f>
        <v>HNV</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4" t="str">
        <f>VLOOKUP(A407,[4]bd_lista!A:C,3,FALSE)</f>
        <v>Gobierno Autónomo Municipal de Huachacalla</v>
      </c>
      <c r="C407" s="325" t="str">
        <f>+VLOOKUP(A407,Contactos!$A$4:$F$544,6,FALSE)</f>
        <v>HNV</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4" t="str">
        <f>VLOOKUP(A408,[4]bd_lista!A:C,3,FALSE)</f>
        <v>Gobierno Autónomo Municipal de Escara</v>
      </c>
      <c r="C408" s="325" t="str">
        <f>+VLOOKUP(A408,Contactos!$A$4:$F$544,6,FALSE)</f>
        <v>HNV</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4" t="str">
        <f>VLOOKUP(A409,[4]bd_lista!A:C,3,FALSE)</f>
        <v>Gobierno Autónomo Municipal de Cruz de Machacamarca</v>
      </c>
      <c r="C409" s="325" t="str">
        <f>+VLOOKUP(A409,Contactos!$A$4:$F$544,6,FALSE)</f>
        <v>HNV</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4" t="str">
        <f>VLOOKUP(A410,[4]bd_lista!A:C,3,FALSE)</f>
        <v>Gobierno Autónomo Municipal de Yunguyo de Litoral</v>
      </c>
      <c r="C410" s="325" t="str">
        <f>+VLOOKUP(A410,Contactos!$A$4:$F$544,6,FALSE)</f>
        <v>HNV</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4" t="str">
        <f>VLOOKUP(A411,[4]bd_lista!A:C,3,FALSE)</f>
        <v>Gobierno Autónomo Municipal de Esmeralda</v>
      </c>
      <c r="C411" s="325" t="str">
        <f>+VLOOKUP(A411,Contactos!$A$4:$F$544,6,FALSE)</f>
        <v>HNV</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4" t="str">
        <f>VLOOKUP(A412,[4]bd_lista!A:C,3,FALSE)</f>
        <v>Gobierno Autónomo Municipal de Toledo</v>
      </c>
      <c r="C412" s="325" t="str">
        <f>+VLOOKUP(A412,Contactos!$A$4:$F$544,6,FALSE)</f>
        <v>HNV</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4" t="str">
        <f>VLOOKUP(A413,[4]bd_lista!A:C,3,FALSE)</f>
        <v>Gobierno Autónomo Municipal de Andamarca (Santiago de Andamarca)</v>
      </c>
      <c r="C413" s="325" t="str">
        <f>+VLOOKUP(A413,Contactos!$A$4:$F$544,6,FALSE)</f>
        <v>HNV</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4" t="str">
        <f>VLOOKUP(A414,[4]bd_lista!A:C,3,FALSE)</f>
        <v>Gobierno Autónomo Municipal de Belén de Andamarca</v>
      </c>
      <c r="C414" s="325" t="str">
        <f>+VLOOKUP(A414,Contactos!$A$4:$F$544,6,FALSE)</f>
        <v>HNV</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4" t="str">
        <f>VLOOKUP(A415,[4]bd_lista!A:C,3,FALSE)</f>
        <v>Gobierno Autónomo Municipal de Salinas de G. Mendoza</v>
      </c>
      <c r="C415" s="325" t="str">
        <f>+VLOOKUP(A415,Contactos!$A$4:$F$544,6,FALSE)</f>
        <v>HNV</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4" t="str">
        <f>VLOOKUP(A416,[4]bd_lista!A:C,3,FALSE)</f>
        <v>Gobierno Autónomo Municipal de Pampa Aullagas</v>
      </c>
      <c r="C416" s="325" t="str">
        <f>+VLOOKUP(A416,Contactos!$A$4:$F$544,6,FALSE)</f>
        <v>HNV</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4" t="str">
        <f>VLOOKUP(A417,[4]bd_lista!A:C,3,FALSE)</f>
        <v>Gobierno Autónomo Municipal de La Rivera</v>
      </c>
      <c r="C417" s="325" t="str">
        <f>+VLOOKUP(A417,Contactos!$A$4:$F$544,6,FALSE)</f>
        <v>HNV</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4" t="str">
        <f>VLOOKUP(A418,[4]bd_lista!A:C,3,FALSE)</f>
        <v>Gobierno Autónomo Municipal de Todos Santos</v>
      </c>
      <c r="C418" s="325" t="str">
        <f>+VLOOKUP(A418,Contactos!$A$4:$F$544,6,FALSE)</f>
        <v>HNV</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4" t="str">
        <f>VLOOKUP(A419,[4]bd_lista!A:C,3,FALSE)</f>
        <v>Gobierno Autónomo Municipal de Carangas</v>
      </c>
      <c r="C419" s="325" t="str">
        <f>+VLOOKUP(A419,Contactos!$A$4:$F$544,6,FALSE)</f>
        <v>HNV</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4" t="str">
        <f>VLOOKUP(A420,[4]bd_lista!A:C,3,FALSE)</f>
        <v>Gobierno Autónomo Municipal de Sabaya</v>
      </c>
      <c r="C420" s="325" t="str">
        <f>+VLOOKUP(A420,Contactos!$A$4:$F$544,6,FALSE)</f>
        <v>HNV</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4" t="str">
        <f>VLOOKUP(A421,[4]bd_lista!A:C,3,FALSE)</f>
        <v>Gobierno Autónomo Municipal de Coipasa</v>
      </c>
      <c r="C421" s="325" t="str">
        <f>+VLOOKUP(A421,Contactos!$A$4:$F$544,6,FALSE)</f>
        <v>HNV</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4" t="str">
        <f>VLOOKUP(A422,[4]bd_lista!A:C,3,FALSE)</f>
        <v>Gobierno Autónomo Municipal de Huayllamarca (Santiago de Huayllamarca)</v>
      </c>
      <c r="C422" s="325" t="str">
        <f>+VLOOKUP(A422,Contactos!$A$4:$F$544,6,FALSE)</f>
        <v>HNV</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4" t="str">
        <f>VLOOKUP(A423,[4]bd_lista!A:C,3,FALSE)</f>
        <v>Gobierno Autónomo Municipal de Soracachi</v>
      </c>
      <c r="C423" s="325" t="str">
        <f>+VLOOKUP(A423,Contactos!$A$4:$F$544,6,FALSE)</f>
        <v>HNV</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4" t="str">
        <f>VLOOKUP(A424,[4]bd_lista!A:C,3,FALSE)</f>
        <v>Gobierno Autónomo Municipal de Potosí</v>
      </c>
      <c r="C424" s="325" t="str">
        <f>+VLOOKUP(A424,Contactos!$A$4:$F$544,6,FALSE)</f>
        <v>HNV</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4" t="str">
        <f>VLOOKUP(A425,[4]bd_lista!A:C,3,FALSE)</f>
        <v>Gobierno Autónomo Municipal de Tinguipaya</v>
      </c>
      <c r="C425" s="325" t="str">
        <f>+VLOOKUP(A425,Contactos!$A$4:$F$544,6,FALSE)</f>
        <v>HNV</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4" t="str">
        <f>VLOOKUP(A426,[4]bd_lista!A:C,3,FALSE)</f>
        <v>Gobierno Autónomo Municipal de Yocalla</v>
      </c>
      <c r="C426" s="325" t="str">
        <f>+VLOOKUP(A426,Contactos!$A$4:$F$544,6,FALSE)</f>
        <v>HNV</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4" t="str">
        <f>VLOOKUP(A427,[4]bd_lista!A:C,3,FALSE)</f>
        <v>Gobierno Autónomo Municipal de Urmiri</v>
      </c>
      <c r="C427" s="325" t="str">
        <f>+VLOOKUP(A427,Contactos!$A$4:$F$544,6,FALSE)</f>
        <v>HNV</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4" t="str">
        <f>VLOOKUP(A428,[4]bd_lista!A:C,3,FALSE)</f>
        <v>Gobierno Autónomo Municipal de Uncía</v>
      </c>
      <c r="C428" s="325" t="str">
        <f>+VLOOKUP(A428,Contactos!$A$4:$F$544,6,FALSE)</f>
        <v>HNV</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4" t="str">
        <f>VLOOKUP(A429,[4]bd_lista!A:C,3,FALSE)</f>
        <v>Gobierno Autónomo Municipal de Chayanta</v>
      </c>
      <c r="C429" s="325" t="str">
        <f>+VLOOKUP(A429,Contactos!$A$4:$F$544,6,FALSE)</f>
        <v>HNV</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4" t="str">
        <f>VLOOKUP(A430,[4]bd_lista!A:C,3,FALSE)</f>
        <v>Gobierno Autónomo Municipal de Llallagua</v>
      </c>
      <c r="C430" s="325" t="str">
        <f>+VLOOKUP(A430,Contactos!$A$4:$F$544,6,FALSE)</f>
        <v>HNV</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4" t="str">
        <f>VLOOKUP(A431,[4]bd_lista!A:C,3,FALSE)</f>
        <v>Gobierno Autónomo Municipal de Betanzos</v>
      </c>
      <c r="C431" s="325" t="str">
        <f>+VLOOKUP(A431,Contactos!$A$4:$F$544,6,FALSE)</f>
        <v>HNV</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4" t="str">
        <f>VLOOKUP(A432,[4]bd_lista!A:C,3,FALSE)</f>
        <v>Gobierno Autónomo Municipal de Chaqui</v>
      </c>
      <c r="C432" s="325" t="str">
        <f>+VLOOKUP(A432,Contactos!$A$4:$F$544,6,FALSE)</f>
        <v>HNV</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4" t="str">
        <f>VLOOKUP(A433,[4]bd_lista!A:C,3,FALSE)</f>
        <v>Gobierno Autónomo Municipal de Tacobamba</v>
      </c>
      <c r="C433" s="325" t="str">
        <f>+VLOOKUP(A433,Contactos!$A$4:$F$544,6,FALSE)</f>
        <v>HNV</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4" t="str">
        <f>VLOOKUP(A434,[4]bd_lista!A:C,3,FALSE)</f>
        <v>Gobierno Autónomo Municipal de Colquechaca</v>
      </c>
      <c r="C434" s="325" t="str">
        <f>+VLOOKUP(A434,Contactos!$A$4:$F$544,6,FALSE)</f>
        <v>HNV</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4" t="str">
        <f>VLOOKUP(A435,[4]bd_lista!A:C,3,FALSE)</f>
        <v>Gobierno Autónomo Municipal de Ravelo</v>
      </c>
      <c r="C435" s="325" t="str">
        <f>+VLOOKUP(A435,Contactos!$A$4:$F$544,6,FALSE)</f>
        <v>HNV</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4" t="str">
        <f>VLOOKUP(A436,[4]bd_lista!A:C,3,FALSE)</f>
        <v>Gobierno Autónomo Municipal de Pocoata</v>
      </c>
      <c r="C436" s="325" t="str">
        <f>+VLOOKUP(A436,Contactos!$A$4:$F$544,6,FALSE)</f>
        <v>HNV</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24" t="str">
        <f>VLOOKUP(A437,[4]bd_lista!A:C,3,FALSE)</f>
        <v>Gobierno Autónomo Municipal de Ocurí</v>
      </c>
      <c r="C437" s="325" t="str">
        <f>+VLOOKUP(A437,Contactos!$A$4:$F$544,6,FALSE)</f>
        <v>HNV</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4" t="str">
        <f>VLOOKUP(A438,[4]bd_lista!A:C,3,FALSE)</f>
        <v>Gobierno Autónomo Municipal de San Pedro de Buena Vista</v>
      </c>
      <c r="C438" s="325" t="str">
        <f>+VLOOKUP(A438,Contactos!$A$4:$F$544,6,FALSE)</f>
        <v>HNV</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4" t="str">
        <f>VLOOKUP(A439,[4]bd_lista!A:C,3,FALSE)</f>
        <v>Gobierno Autónomo Municipal de Toro Toro</v>
      </c>
      <c r="C439" s="325" t="str">
        <f>+VLOOKUP(A439,Contactos!$A$4:$F$544,6,FALSE)</f>
        <v>HNV</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4" t="str">
        <f>VLOOKUP(A440,[4]bd_lista!A:C,3,FALSE)</f>
        <v>Gobierno Autónomo Municipal de Cotagaita</v>
      </c>
      <c r="C440" s="325" t="str">
        <f>+VLOOKUP(A440,Contactos!$A$4:$F$544,6,FALSE)</f>
        <v>HNV</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4" t="str">
        <f>VLOOKUP(A441,[4]bd_lista!A:C,3,FALSE)</f>
        <v>Gobierno Autónomo Municipal de Vitichi</v>
      </c>
      <c r="C441" s="325" t="str">
        <f>+VLOOKUP(A441,Contactos!$A$4:$F$544,6,FALSE)</f>
        <v>HNV</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4" t="str">
        <f>VLOOKUP(A442,[4]bd_lista!A:C,3,FALSE)</f>
        <v>Gobierno Autónomo Municipal de Tupiza</v>
      </c>
      <c r="C442" s="325" t="str">
        <f>+VLOOKUP(A442,Contactos!$A$4:$F$544,6,FALSE)</f>
        <v>HNV</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4" t="str">
        <f>VLOOKUP(A443,[4]bd_lista!A:C,3,FALSE)</f>
        <v>Gobierno Autónomo Municipal de Atocha</v>
      </c>
      <c r="C443" s="325" t="str">
        <f>+VLOOKUP(A443,Contactos!$A$4:$F$544,6,FALSE)</f>
        <v>HNV</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4" t="str">
        <f>VLOOKUP(A444,[4]bd_lista!A:C,3,FALSE)</f>
        <v>Gobierno Autónomo Municipal de Colcha"K" (Villa Martín)</v>
      </c>
      <c r="C444" s="325" t="str">
        <f>+VLOOKUP(A444,Contactos!$A$4:$F$544,6,FALSE)</f>
        <v>HNV</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4" t="str">
        <f>VLOOKUP(A445,[4]bd_lista!A:C,3,FALSE)</f>
        <v>Gobierno Autónomo Municipal de San Pedro de Quemes</v>
      </c>
      <c r="C445" s="325" t="str">
        <f>+VLOOKUP(A445,Contactos!$A$4:$F$544,6,FALSE)</f>
        <v>HNV</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4" t="str">
        <f>VLOOKUP(A446,[4]bd_lista!A:C,3,FALSE)</f>
        <v>Gobierno Autónomo Municipal de San Pablo de Lípez</v>
      </c>
      <c r="C446" s="325" t="str">
        <f>+VLOOKUP(A446,Contactos!$A$4:$F$544,6,FALSE)</f>
        <v>HNV</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4" t="str">
        <f>VLOOKUP(A447,[4]bd_lista!A:C,3,FALSE)</f>
        <v>Gobierno Autónomo Municipal de Mojinete</v>
      </c>
      <c r="C447" s="325" t="str">
        <f>+VLOOKUP(A447,Contactos!$A$4:$F$544,6,FALSE)</f>
        <v>HNV</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4" t="str">
        <f>VLOOKUP(A448,[4]bd_lista!A:C,3,FALSE)</f>
        <v>Gobierno Autónomo Municipal de San Antonio de Esmoruco</v>
      </c>
      <c r="C448" s="325" t="str">
        <f>+VLOOKUP(A448,Contactos!$A$4:$F$544,6,FALSE)</f>
        <v>HNV</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4" t="str">
        <f>VLOOKUP(A449,[4]bd_lista!A:C,3,FALSE)</f>
        <v>Gobierno Autónomo Municipal de Sacaca (Villa de Sacaca)</v>
      </c>
      <c r="C449" s="325" t="str">
        <f>+VLOOKUP(A449,Contactos!$A$4:$F$544,6,FALSE)</f>
        <v>HNV</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4" t="str">
        <f>VLOOKUP(A450,[4]bd_lista!A:C,3,FALSE)</f>
        <v>Gobierno Autónomo Municipal de Caripuyo</v>
      </c>
      <c r="C450" s="325" t="str">
        <f>+VLOOKUP(A450,Contactos!$A$4:$F$544,6,FALSE)</f>
        <v>HNV</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4" t="str">
        <f>VLOOKUP(A451,[4]bd_lista!A:C,3,FALSE)</f>
        <v>Gobierno Autónomo Municipal de Puna (Villa Talavera)</v>
      </c>
      <c r="C451" s="325" t="str">
        <f>+VLOOKUP(A451,Contactos!$A$4:$F$544,6,FALSE)</f>
        <v>HNV</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4" t="str">
        <f>VLOOKUP(A452,[4]bd_lista!A:C,3,FALSE)</f>
        <v>Gobierno Autónomo Municipal de Caiza "D"</v>
      </c>
      <c r="C452" s="325" t="str">
        <f>+VLOOKUP(A452,Contactos!$A$4:$F$544,6,FALSE)</f>
        <v>HNV</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4" t="str">
        <f>VLOOKUP(A453,[4]bd_lista!A:C,3,FALSE)</f>
        <v>Gobierno Autónomo Municipal de Uyuni</v>
      </c>
      <c r="C453" s="325" t="str">
        <f>+VLOOKUP(A453,Contactos!$A$4:$F$544,6,FALSE)</f>
        <v>HNV</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4" t="str">
        <f>VLOOKUP(A454,[4]bd_lista!A:C,3,FALSE)</f>
        <v>Gobierno Autónomo Municipal de Tomave</v>
      </c>
      <c r="C454" s="325" t="str">
        <f>+VLOOKUP(A454,Contactos!$A$4:$F$544,6,FALSE)</f>
        <v>HNV</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4" t="str">
        <f>VLOOKUP(A455,[4]bd_lista!A:C,3,FALSE)</f>
        <v>Gobierno Autónomo Municipal de Porco</v>
      </c>
      <c r="C455" s="325" t="str">
        <f>+VLOOKUP(A455,Contactos!$A$4:$F$544,6,FALSE)</f>
        <v>HNV</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4" t="str">
        <f>VLOOKUP(A456,[4]bd_lista!A:C,3,FALSE)</f>
        <v>Gobierno Autónomo Municipal de Arampampa</v>
      </c>
      <c r="C456" s="325" t="str">
        <f>+VLOOKUP(A456,Contactos!$A$4:$F$544,6,FALSE)</f>
        <v>HNV</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4" t="str">
        <f>VLOOKUP(A457,[4]bd_lista!A:C,3,FALSE)</f>
        <v>Gobierno Autónomo Municipal de Acasio</v>
      </c>
      <c r="C457" s="325" t="str">
        <f>+VLOOKUP(A457,Contactos!$A$4:$F$544,6,FALSE)</f>
        <v>HNV</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4" t="str">
        <f>VLOOKUP(A458,[4]bd_lista!A:C,3,FALSE)</f>
        <v>Gobierno Autónomo Municipal de Llica</v>
      </c>
      <c r="C458" s="325" t="str">
        <f>+VLOOKUP(A458,Contactos!$A$4:$F$544,6,FALSE)</f>
        <v>HNV</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4" t="str">
        <f>VLOOKUP(A459,[4]bd_lista!A:C,3,FALSE)</f>
        <v>Gobierno Autónomo Municipal de Tahua</v>
      </c>
      <c r="C459" s="325" t="str">
        <f>+VLOOKUP(A459,Contactos!$A$4:$F$544,6,FALSE)</f>
        <v>HNV</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4" t="str">
        <f>VLOOKUP(A460,[4]bd_lista!A:C,3,FALSE)</f>
        <v>Gobierno Autónomo Municipal de Villazón</v>
      </c>
      <c r="C460" s="325" t="str">
        <f>+VLOOKUP(A460,Contactos!$A$4:$F$544,6,FALSE)</f>
        <v>HNV</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4" t="str">
        <f>VLOOKUP(A461,[4]bd_lista!A:C,3,FALSE)</f>
        <v>Gobierno Autónomo Municipal de San Agustín</v>
      </c>
      <c r="C461" s="325" t="str">
        <f>+VLOOKUP(A461,Contactos!$A$4:$F$544,6,FALSE)</f>
        <v>HNV</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4" t="str">
        <f>VLOOKUP(A462,[4]bd_lista!A:C,3,FALSE)</f>
        <v>Gobierno Autónomo Municipal de Ckochas</v>
      </c>
      <c r="C462" s="325" t="str">
        <f>+VLOOKUP(A462,Contactos!$A$4:$F$544,6,FALSE)</f>
        <v>HNV</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4" t="str">
        <f>VLOOKUP(A463,[4]bd_lista!A:C,3,FALSE)</f>
        <v>Gobierno Autónomo Municipal de Chuquihuta Ayllu Jucumani</v>
      </c>
      <c r="C463" s="325" t="str">
        <f>+VLOOKUP(A463,Contactos!$A$4:$F$544,6,FALSE)</f>
        <v>HNV</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4" t="str">
        <f>VLOOKUP(A464,[4]bd_lista!A:C,3,FALSE)</f>
        <v>Gobierno Autónomo Municipal de Tarija</v>
      </c>
      <c r="C464" s="325" t="str">
        <f>+VLOOKUP(A464,Contactos!$A$4:$F$544,6,FALSE)</f>
        <v>HNV</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4" t="str">
        <f>VLOOKUP(A465,[4]bd_lista!A:C,3,FALSE)</f>
        <v>Gobierno Autónomo Municipal de Padcaya</v>
      </c>
      <c r="C465" s="325" t="str">
        <f>+VLOOKUP(A465,Contactos!$A$4:$F$544,6,FALSE)</f>
        <v>HNV</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4" t="str">
        <f>VLOOKUP(A466,[4]bd_lista!A:C,3,FALSE)</f>
        <v>Gobierno Autónomo Municipal de Bermejo</v>
      </c>
      <c r="C466" s="325" t="str">
        <f>+VLOOKUP(A466,Contactos!$A$4:$F$544,6,FALSE)</f>
        <v>HNV</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4" t="str">
        <f>VLOOKUP(A467,[4]bd_lista!A:C,3,FALSE)</f>
        <v>Gobierno Autónomo Municipal de Yacuiba</v>
      </c>
      <c r="C467" s="325" t="str">
        <f>+VLOOKUP(A467,Contactos!$A$4:$F$544,6,FALSE)</f>
        <v>HNV</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4" t="str">
        <f>VLOOKUP(A468,[4]bd_lista!A:C,3,FALSE)</f>
        <v>Gobierno Autónomo Municipal de Caraparí</v>
      </c>
      <c r="C468" s="325" t="str">
        <f>+VLOOKUP(A468,Contactos!$A$4:$F$544,6,FALSE)</f>
        <v>HNV</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4" t="str">
        <f>VLOOKUP(A469,[4]bd_lista!A:C,3,FALSE)</f>
        <v>Gobierno Autónomo Municipal de Villamontes</v>
      </c>
      <c r="C469" s="325" t="str">
        <f>+VLOOKUP(A469,Contactos!$A$4:$F$544,6,FALSE)</f>
        <v>HNV</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4" t="str">
        <f>VLOOKUP(A470,[4]bd_lista!A:C,3,FALSE)</f>
        <v>Gobierno Autónomo Municipal de Uriondo (Concepción)</v>
      </c>
      <c r="C470" s="325" t="str">
        <f>+VLOOKUP(A470,Contactos!$A$4:$F$544,6,FALSE)</f>
        <v>HNV</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4" t="str">
        <f>VLOOKUP(A471,[4]bd_lista!A:C,3,FALSE)</f>
        <v>Gobierno Autónomo Municipal de Yunchara</v>
      </c>
      <c r="C471" s="325" t="str">
        <f>+VLOOKUP(A471,Contactos!$A$4:$F$544,6,FALSE)</f>
        <v>HNV</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4" t="str">
        <f>VLOOKUP(A472,[4]bd_lista!A:C,3,FALSE)</f>
        <v>Gobierno Autónomo Municipal de San Lorenzo</v>
      </c>
      <c r="C472" s="325" t="str">
        <f>+VLOOKUP(A472,Contactos!$A$4:$F$544,6,FALSE)</f>
        <v>HNV</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4" t="str">
        <f>VLOOKUP(A473,[4]bd_lista!A:C,3,FALSE)</f>
        <v>Gobierno Autónomo Municipal de El Puente</v>
      </c>
      <c r="C473" s="325" t="str">
        <f>+VLOOKUP(A473,Contactos!$A$4:$F$544,6,FALSE)</f>
        <v>HNV</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4" t="str">
        <f>VLOOKUP(A474,[4]bd_lista!A:C,3,FALSE)</f>
        <v>Gobierno Autónomo Municipal de Entre Ríos</v>
      </c>
      <c r="C474" s="325" t="str">
        <f>+VLOOKUP(A474,Contactos!$A$4:$F$544,6,FALSE)</f>
        <v>HNV</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4" t="str">
        <f>VLOOKUP(A475,[4]bd_lista!A:C,3,FALSE)</f>
        <v>Gobierno Autónomo Municipal de Santa Cruz de La Sierra</v>
      </c>
      <c r="C475" s="325" t="str">
        <f>+VLOOKUP(A475,Contactos!$A$4:$F$544,6,FALSE)</f>
        <v>HNV</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4" t="str">
        <f>VLOOKUP(A476,[4]bd_lista!A:C,3,FALSE)</f>
        <v>Gobierno Autónomo Municipal de Cotoca</v>
      </c>
      <c r="C476" s="325" t="str">
        <f>+VLOOKUP(A476,Contactos!$A$4:$F$544,6,FALSE)</f>
        <v>HNV</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4" t="str">
        <f>VLOOKUP(A477,[4]bd_lista!A:C,3,FALSE)</f>
        <v>Gobierno Autónomo Municipal de Porongo (Ayacucho)</v>
      </c>
      <c r="C477" s="325" t="str">
        <f>+VLOOKUP(A477,Contactos!$A$4:$F$544,6,FALSE)</f>
        <v>HNV</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4" t="str">
        <f>VLOOKUP(A478,[4]bd_lista!A:C,3,FALSE)</f>
        <v>Gobierno Autónomo Municipal de La Guardia</v>
      </c>
      <c r="C478" s="325" t="str">
        <f>+VLOOKUP(A478,Contactos!$A$4:$F$544,6,FALSE)</f>
        <v>HNV</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4" t="str">
        <f>VLOOKUP(A479,[4]bd_lista!A:C,3,FALSE)</f>
        <v>Gobierno Autónomo Municipal de El Torno</v>
      </c>
      <c r="C479" s="325" t="str">
        <f>+VLOOKUP(A479,Contactos!$A$4:$F$544,6,FALSE)</f>
        <v>HNV</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4" t="str">
        <f>VLOOKUP(A480,[4]bd_lista!A:C,3,FALSE)</f>
        <v>Gobierno Autónomo Municipal de Warnes</v>
      </c>
      <c r="C480" s="325" t="str">
        <f>+VLOOKUP(A480,Contactos!$A$4:$F$544,6,FALSE)</f>
        <v>HNV</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4" t="str">
        <f>VLOOKUP(A481,[4]bd_lista!A:C,3,FALSE)</f>
        <v>Gobierno Autónomo Municipal de San Ignacio (San Ignacio de Velasco)</v>
      </c>
      <c r="C481" s="325" t="str">
        <f>+VLOOKUP(A481,Contactos!$A$4:$F$544,6,FALSE)</f>
        <v>HNV</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4" t="str">
        <f>VLOOKUP(A482,[4]bd_lista!A:C,3,FALSE)</f>
        <v>Gobierno Autónomo Municipal de San Miguel (San Miguel de Velasco)</v>
      </c>
      <c r="C482" s="325" t="str">
        <f>+VLOOKUP(A482,Contactos!$A$4:$F$544,6,FALSE)</f>
        <v>HNV</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4" t="str">
        <f>VLOOKUP(A483,[4]bd_lista!A:C,3,FALSE)</f>
        <v>Gobierno Autónomo Municipal de San Rafael</v>
      </c>
      <c r="C483" s="325" t="str">
        <f>+VLOOKUP(A483,Contactos!$A$4:$F$544,6,FALSE)</f>
        <v>HNV</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4" t="str">
        <f>VLOOKUP(A484,[4]bd_lista!A:C,3,FALSE)</f>
        <v>Gobierno Autónomo Municipal de Buena Vista</v>
      </c>
      <c r="C484" s="325" t="str">
        <f>+VLOOKUP(A484,Contactos!$A$4:$F$544,6,FALSE)</f>
        <v>HNV</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4" t="str">
        <f>VLOOKUP(A485,[4]bd_lista!A:C,3,FALSE)</f>
        <v>Gobierno Autónomo Municipal de San Carlos</v>
      </c>
      <c r="C485" s="325" t="str">
        <f>+VLOOKUP(A485,Contactos!$A$4:$F$544,6,FALSE)</f>
        <v>HNV</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4" t="str">
        <f>VLOOKUP(A486,[4]bd_lista!A:C,3,FALSE)</f>
        <v>Gobierno Autónomo Municipal de Yapacaní</v>
      </c>
      <c r="C486" s="325" t="str">
        <f>+VLOOKUP(A486,Contactos!$A$4:$F$544,6,FALSE)</f>
        <v>HNV</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4" t="str">
        <f>VLOOKUP(A487,[4]bd_lista!A:C,3,FALSE)</f>
        <v>Gobierno Autónomo Municipal de San José</v>
      </c>
      <c r="C487" s="325" t="str">
        <f>+VLOOKUP(A487,Contactos!$A$4:$F$544,6,FALSE)</f>
        <v>HNV</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4" t="str">
        <f>VLOOKUP(A488,[4]bd_lista!A:C,3,FALSE)</f>
        <v>Gobierno Autónomo Municipal de Pailón</v>
      </c>
      <c r="C488" s="325" t="str">
        <f>+VLOOKUP(A488,Contactos!$A$4:$F$544,6,FALSE)</f>
        <v>HNV</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4" t="str">
        <f>VLOOKUP(A489,[4]bd_lista!A:C,3,FALSE)</f>
        <v>Gobierno Autónomo Municipal de Roboré</v>
      </c>
      <c r="C489" s="325" t="str">
        <f>+VLOOKUP(A489,Contactos!$A$4:$F$544,6,FALSE)</f>
        <v>HNV</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4" t="str">
        <f>VLOOKUP(A490,[4]bd_lista!A:C,3,FALSE)</f>
        <v>Gobierno Autónomo Municipal de Portachuelo</v>
      </c>
      <c r="C490" s="325" t="str">
        <f>+VLOOKUP(A490,Contactos!$A$4:$F$544,6,FALSE)</f>
        <v>HNV</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4" t="str">
        <f>VLOOKUP(A491,[4]bd_lista!A:C,3,FALSE)</f>
        <v>Gobierno Autónomo Municipal de Santa Rosa del Sara</v>
      </c>
      <c r="C491" s="325" t="str">
        <f>+VLOOKUP(A491,Contactos!$A$4:$F$544,6,FALSE)</f>
        <v>HNV</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4" t="str">
        <f>VLOOKUP(A492,[4]bd_lista!A:C,3,FALSE)</f>
        <v>Gobierno Autónomo Municipal de Lagunillas</v>
      </c>
      <c r="C492" s="325" t="str">
        <f>+VLOOKUP(A492,Contactos!$A$4:$F$544,6,FALSE)</f>
        <v>HNV</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4" t="str">
        <f>VLOOKUP(A493,[4]bd_lista!A:C,3,FALSE)</f>
        <v>Gobierno Autónomo Municipal de Cabezas</v>
      </c>
      <c r="C493" s="325" t="str">
        <f>+VLOOKUP(A493,Contactos!$A$4:$F$544,6,FALSE)</f>
        <v>HNV</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4" t="str">
        <f>VLOOKUP(A494,[4]bd_lista!A:C,3,FALSE)</f>
        <v>Gobierno Autónomo Municipal de Cuevo</v>
      </c>
      <c r="C494" s="325" t="str">
        <f>+VLOOKUP(A494,Contactos!$A$4:$F$544,6,FALSE)</f>
        <v>HNV</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4" t="str">
        <f>VLOOKUP(A495,[4]bd_lista!A:C,3,FALSE)</f>
        <v>Gobierno Autónomo Municipal de Gutiérrez</v>
      </c>
      <c r="C495" s="325" t="str">
        <f>+VLOOKUP(A495,Contactos!$A$4:$F$544,6,FALSE)</f>
        <v>HNV</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4" t="str">
        <f>VLOOKUP(A496,[4]bd_lista!A:C,3,FALSE)</f>
        <v>Gobierno Autónomo Municipal de Camiri</v>
      </c>
      <c r="C496" s="325" t="str">
        <f>+VLOOKUP(A496,Contactos!$A$4:$F$544,6,FALSE)</f>
        <v>HNV</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4" t="str">
        <f>VLOOKUP(A497,[4]bd_lista!A:C,3,FALSE)</f>
        <v>Gobierno Autónomo Municipal de Boyuibe</v>
      </c>
      <c r="C497" s="325" t="str">
        <f>+VLOOKUP(A497,Contactos!$A$4:$F$544,6,FALSE)</f>
        <v>HNV</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4" t="str">
        <f>VLOOKUP(A498,[4]bd_lista!A:C,3,FALSE)</f>
        <v>Gobierno Autónomo Municipal de Vallegrande</v>
      </c>
      <c r="C498" s="325" t="str">
        <f>+VLOOKUP(A498,Contactos!$A$4:$F$544,6,FALSE)</f>
        <v>HNV</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4" t="str">
        <f>VLOOKUP(A499,[4]bd_lista!A:C,3,FALSE)</f>
        <v>Gobierno Autónomo Municipal de Trigal</v>
      </c>
      <c r="C499" s="325" t="str">
        <f>+VLOOKUP(A499,Contactos!$A$4:$F$544,6,FALSE)</f>
        <v>HNV</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4" t="str">
        <f>VLOOKUP(A500,[4]bd_lista!A:C,3,FALSE)</f>
        <v>Gobierno Autónomo Municipal de Moro Moro</v>
      </c>
      <c r="C500" s="325" t="str">
        <f>+VLOOKUP(A500,Contactos!$A$4:$F$544,6,FALSE)</f>
        <v>HNV</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4" t="str">
        <f>VLOOKUP(A501,[4]bd_lista!A:C,3,FALSE)</f>
        <v>Gobierno Autónomo Municipal de Postrer Valle</v>
      </c>
      <c r="C501" s="325" t="str">
        <f>+VLOOKUP(A501,Contactos!$A$4:$F$544,6,FALSE)</f>
        <v>HNV</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4" t="str">
        <f>VLOOKUP(A502,[4]bd_lista!A:C,3,FALSE)</f>
        <v>Gobierno Autónomo Municipal de Pucara</v>
      </c>
      <c r="C502" s="325" t="str">
        <f>+VLOOKUP(A502,Contactos!$A$4:$F$544,6,FALSE)</f>
        <v>HNV</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4" t="str">
        <f>VLOOKUP(A503,[4]bd_lista!A:C,3,FALSE)</f>
        <v>Gobierno Autónomo Municipal de Samaipata</v>
      </c>
      <c r="C503" s="325" t="str">
        <f>+VLOOKUP(A503,Contactos!$A$4:$F$544,6,FALSE)</f>
        <v>HNV</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4" t="str">
        <f>VLOOKUP(A504,[4]bd_lista!A:C,3,FALSE)</f>
        <v>Gobierno Autónomo Municipal de Pampa Grande</v>
      </c>
      <c r="C504" s="325" t="str">
        <f>+VLOOKUP(A504,Contactos!$A$4:$F$544,6,FALSE)</f>
        <v>HNV</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4" t="str">
        <f>VLOOKUP(A505,[4]bd_lista!A:C,3,FALSE)</f>
        <v>Gobierno Autónomo Municipal de Mairana</v>
      </c>
      <c r="C505" s="325" t="str">
        <f>+VLOOKUP(A505,Contactos!$A$4:$F$544,6,FALSE)</f>
        <v>HNV</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4" t="str">
        <f>VLOOKUP(A506,[4]bd_lista!A:C,3,FALSE)</f>
        <v>Gobierno Autónomo Municipal de Quirusillas</v>
      </c>
      <c r="C506" s="325" t="str">
        <f>+VLOOKUP(A506,Contactos!$A$4:$F$544,6,FALSE)</f>
        <v>HNV</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4" t="str">
        <f>VLOOKUP(A507,[4]bd_lista!A:C,3,FALSE)</f>
        <v>Gobierno Autónomo Municipal de Montero</v>
      </c>
      <c r="C507" s="325" t="str">
        <f>+VLOOKUP(A507,Contactos!$A$4:$F$544,6,FALSE)</f>
        <v>HNV</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4" t="str">
        <f>VLOOKUP(A508,[4]bd_lista!A:C,3,FALSE)</f>
        <v>Gobierno Autónomo Municipal de General Agustín Saavedra</v>
      </c>
      <c r="C508" s="325" t="str">
        <f>+VLOOKUP(A508,Contactos!$A$4:$F$544,6,FALSE)</f>
        <v>HNV</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4" t="str">
        <f>VLOOKUP(A509,[4]bd_lista!A:C,3,FALSE)</f>
        <v>Gobierno Autónomo Municipal de Mineros</v>
      </c>
      <c r="C509" s="325" t="str">
        <f>+VLOOKUP(A509,Contactos!$A$4:$F$544,6,FALSE)</f>
        <v>HNV</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4" t="str">
        <f>VLOOKUP(A510,[4]bd_lista!A:C,3,FALSE)</f>
        <v>Gobierno Autónomo Municipal de Concepción</v>
      </c>
      <c r="C510" s="325" t="str">
        <f>+VLOOKUP(A510,Contactos!$A$4:$F$544,6,FALSE)</f>
        <v>HNV</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4" t="str">
        <f>VLOOKUP(A511,[4]bd_lista!A:C,3,FALSE)</f>
        <v>Gobierno Autónomo Municipal de San Javier</v>
      </c>
      <c r="C511" s="325" t="str">
        <f>+VLOOKUP(A511,Contactos!$A$4:$F$544,6,FALSE)</f>
        <v>HNV</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4" t="str">
        <f>VLOOKUP(A512,[4]bd_lista!A:C,3,FALSE)</f>
        <v>Gobierno Autónomo Municipal de San Julián</v>
      </c>
      <c r="C512" s="325" t="str">
        <f>+VLOOKUP(A512,Contactos!$A$4:$F$544,6,FALSE)</f>
        <v>HNV</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4" t="str">
        <f>VLOOKUP(A513,[4]bd_lista!A:C,3,FALSE)</f>
        <v>Gobierno Autónomo Municipal de San Matías</v>
      </c>
      <c r="C513" s="325" t="str">
        <f>+VLOOKUP(A513,Contactos!$A$4:$F$544,6,FALSE)</f>
        <v>HNV</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4" t="str">
        <f>VLOOKUP(A514,[4]bd_lista!A:C,3,FALSE)</f>
        <v>Gobierno Autónomo Municipal de Comarapa</v>
      </c>
      <c r="C514" s="325" t="str">
        <f>+VLOOKUP(A514,Contactos!$A$4:$F$544,6,FALSE)</f>
        <v>HNV</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4" t="str">
        <f>VLOOKUP(A515,[4]bd_lista!A:C,3,FALSE)</f>
        <v>Gobierno Autónomo Municipal de Saipina</v>
      </c>
      <c r="C515" s="325" t="str">
        <f>+VLOOKUP(A515,Contactos!$A$4:$F$544,6,FALSE)</f>
        <v>HNV</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4" t="str">
        <f>VLOOKUP(A516,[4]bd_lista!A:C,3,FALSE)</f>
        <v>Gobierno Autónomo Municipal de Puerto Suárez</v>
      </c>
      <c r="C516" s="325" t="str">
        <f>+VLOOKUP(A516,Contactos!$A$4:$F$544,6,FALSE)</f>
        <v>HNV</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4" t="str">
        <f>VLOOKUP(A517,[4]bd_lista!A:C,3,FALSE)</f>
        <v>Gobierno Autónomo Municipal de Puerto Quijarro</v>
      </c>
      <c r="C517" s="325" t="str">
        <f>+VLOOKUP(A517,Contactos!$A$4:$F$544,6,FALSE)</f>
        <v>HNV</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4" t="str">
        <f>VLOOKUP(A518,[4]bd_lista!A:C,3,FALSE)</f>
        <v>Gobierno Autónomo Municipal de Ascención de Guarayos</v>
      </c>
      <c r="C518" s="325" t="str">
        <f>+VLOOKUP(A518,Contactos!$A$4:$F$544,6,FALSE)</f>
        <v>HNV</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4" t="str">
        <f>VLOOKUP(A519,[4]bd_lista!A:C,3,FALSE)</f>
        <v>Gobierno Autónomo Municipal de Urubicha</v>
      </c>
      <c r="C519" s="325" t="str">
        <f>+VLOOKUP(A519,Contactos!$A$4:$F$544,6,FALSE)</f>
        <v>HNV</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4" t="str">
        <f>VLOOKUP(A520,[4]bd_lista!A:C,3,FALSE)</f>
        <v>Gobierno Autónomo Municipal de El Puente</v>
      </c>
      <c r="C520" s="325" t="str">
        <f>+VLOOKUP(A520,Contactos!$A$4:$F$544,6,FALSE)</f>
        <v>HNV</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4" t="str">
        <f>VLOOKUP(A521,[4]bd_lista!A:C,3,FALSE)</f>
        <v>Gobierno Autónomo Municipal de Okinawa Uno</v>
      </c>
      <c r="C521" s="325" t="str">
        <f>+VLOOKUP(A521,Contactos!$A$4:$F$544,6,FALSE)</f>
        <v>HNV</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4" t="str">
        <f>VLOOKUP(A522,[4]bd_lista!A:C,3,FALSE)</f>
        <v>Gobierno Autónomo Municipal de San Antonio de Lomerio</v>
      </c>
      <c r="C522" s="325" t="str">
        <f>+VLOOKUP(A522,Contactos!$A$4:$F$544,6,FALSE)</f>
        <v>HNV</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4" t="str">
        <f>VLOOKUP(A523,[4]bd_lista!A:C,3,FALSE)</f>
        <v>Gobierno Autónomo Municipal de San Ramón</v>
      </c>
      <c r="C523" s="325" t="str">
        <f>+VLOOKUP(A523,Contactos!$A$4:$F$544,6,FALSE)</f>
        <v>HNV</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4" t="str">
        <f>VLOOKUP(A524,[4]bd_lista!A:C,3,FALSE)</f>
        <v>Gobierno Autónomo Municipal de El Carmen Rivero Tórrez</v>
      </c>
      <c r="C524" s="325" t="str">
        <f>+VLOOKUP(A524,Contactos!$A$4:$F$544,6,FALSE)</f>
        <v>HNV</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4" t="str">
        <f>VLOOKUP(A525,[4]bd_lista!A:C,3,FALSE)</f>
        <v>Gobierno Autónomo Municipal de San Juan</v>
      </c>
      <c r="C525" s="325" t="str">
        <f>+VLOOKUP(A525,Contactos!$A$4:$F$544,6,FALSE)</f>
        <v>HNV</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4" t="str">
        <f>VLOOKUP(A526,[4]bd_lista!A:C,3,FALSE)</f>
        <v>Gobierno Autónomo Municipal de Fernández Alonso</v>
      </c>
      <c r="C526" s="325" t="str">
        <f>+VLOOKUP(A526,Contactos!$A$4:$F$544,6,FALSE)</f>
        <v>HNV</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4" t="str">
        <f>VLOOKUP(A527,[4]bd_lista!A:C,3,FALSE)</f>
        <v>Gobierno Autónomo Municipal de San Pedro</v>
      </c>
      <c r="C527" s="325" t="str">
        <f>+VLOOKUP(A527,Contactos!$A$4:$F$544,6,FALSE)</f>
        <v>HNV</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4" t="str">
        <f>VLOOKUP(A528,[4]bd_lista!A:C,3,FALSE)</f>
        <v>Gobierno Autónomo Municipal de Cuatro Cañadas</v>
      </c>
      <c r="C528" s="325" t="str">
        <f>+VLOOKUP(A528,Contactos!$A$4:$F$544,6,FALSE)</f>
        <v>HNV</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4" t="str">
        <f>VLOOKUP(A529,[4]bd_lista!A:C,3,FALSE)</f>
        <v>Gobierno Autónomo Municipal de Colpa Bélgica</v>
      </c>
      <c r="C529" s="325" t="str">
        <f>+VLOOKUP(A529,Contactos!$A$4:$F$544,6,FALSE)</f>
        <v>HNV</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4" t="str">
        <f>VLOOKUP(A530,[4]bd_lista!A:C,3,FALSE)</f>
        <v>Gobierno Autónomo Municipal de Trinidad</v>
      </c>
      <c r="C530" s="325" t="str">
        <f>+VLOOKUP(A530,Contactos!$A$4:$F$544,6,FALSE)</f>
        <v>HNV</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4" t="str">
        <f>VLOOKUP(A531,[4]bd_lista!A:C,3,FALSE)</f>
        <v>Gobierno Autónomo Municipal de San Javier</v>
      </c>
      <c r="C531" s="325" t="str">
        <f>+VLOOKUP(A531,Contactos!$A$4:$F$544,6,FALSE)</f>
        <v>HNV</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4" t="str">
        <f>VLOOKUP(A532,[4]bd_lista!A:C,3,FALSE)</f>
        <v>Gobierno Autónomo Municipal de Riberalta</v>
      </c>
      <c r="C532" s="325" t="str">
        <f>+VLOOKUP(A532,Contactos!$A$4:$F$544,6,FALSE)</f>
        <v>HNV</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4" t="str">
        <f>VLOOKUP(A533,[4]bd_lista!A:C,3,FALSE)</f>
        <v>Gobierno Autónomo Municipal de Puerto Guayaramerín</v>
      </c>
      <c r="C533" s="325" t="str">
        <f>+VLOOKUP(A533,Contactos!$A$4:$F$544,6,FALSE)</f>
        <v>HNV</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4" t="str">
        <f>VLOOKUP(A534,[4]bd_lista!A:C,3,FALSE)</f>
        <v>Gobierno Autónomo Municipal de Reyes</v>
      </c>
      <c r="C534" s="325" t="str">
        <f>+VLOOKUP(A534,Contactos!$A$4:$F$544,6,FALSE)</f>
        <v>HNV</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4" t="str">
        <f>VLOOKUP(A535,[4]bd_lista!A:C,3,FALSE)</f>
        <v>Gobierno Autónomo Municipal de Puerto Rurrenabaque</v>
      </c>
      <c r="C535" s="325" t="str">
        <f>+VLOOKUP(A535,Contactos!$A$4:$F$544,6,FALSE)</f>
        <v>HNV</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4" t="str">
        <f>VLOOKUP(A536,[4]bd_lista!A:C,3,FALSE)</f>
        <v>Gobierno Autónomo Municipal de San Borja</v>
      </c>
      <c r="C536" s="325" t="str">
        <f>+VLOOKUP(A536,Contactos!$A$4:$F$544,6,FALSE)</f>
        <v>HNV</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4" t="str">
        <f>VLOOKUP(A537,[4]bd_lista!A:C,3,FALSE)</f>
        <v>Gobierno Autónomo Municipal de Santa Rosa</v>
      </c>
      <c r="C537" s="325" t="str">
        <f>+VLOOKUP(A537,Contactos!$A$4:$F$544,6,FALSE)</f>
        <v>HNV</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4" t="str">
        <f>VLOOKUP(A538,[4]bd_lista!A:C,3,FALSE)</f>
        <v>Gobierno Autónomo Municipal de Santa Ana</v>
      </c>
      <c r="C538" s="325" t="str">
        <f>+VLOOKUP(A538,Contactos!$A$4:$F$544,6,FALSE)</f>
        <v>HNV</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4" t="str">
        <f>VLOOKUP(A539,[4]bd_lista!A:C,3,FALSE)</f>
        <v>Gobierno Autónomo Municipal de San Ignacio</v>
      </c>
      <c r="C539" s="325" t="str">
        <f>+VLOOKUP(A539,Contactos!$A$4:$F$544,6,FALSE)</f>
        <v>HNV</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4" t="str">
        <f>VLOOKUP(A540,[4]bd_lista!A:C,3,FALSE)</f>
        <v>Gobierno Autónomo Municipal de Loreto</v>
      </c>
      <c r="C540" s="325" t="str">
        <f>+VLOOKUP(A540,Contactos!$A$4:$F$544,6,FALSE)</f>
        <v>HNV</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4" t="str">
        <f>VLOOKUP(A541,[4]bd_lista!A:C,3,FALSE)</f>
        <v>Gobierno Autónomo Municipal de San Andrés</v>
      </c>
      <c r="C541" s="325" t="str">
        <f>+VLOOKUP(A541,Contactos!$A$4:$F$544,6,FALSE)</f>
        <v>HNV</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4" t="str">
        <f>VLOOKUP(A542,[4]bd_lista!A:C,3,FALSE)</f>
        <v>Gobierno Autónomo Municipal de San Joaquín</v>
      </c>
      <c r="C542" s="325" t="str">
        <f>+VLOOKUP(A542,Contactos!$A$4:$F$544,6,FALSE)</f>
        <v>HNV</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4" t="str">
        <f>VLOOKUP(A543,[4]bd_lista!A:C,3,FALSE)</f>
        <v>Gobierno Autónomo Municipal de San Ramón</v>
      </c>
      <c r="C543" s="325" t="str">
        <f>+VLOOKUP(A543,Contactos!$A$4:$F$544,6,FALSE)</f>
        <v>HNV</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4" t="str">
        <f>VLOOKUP(A544,[4]bd_lista!A:C,3,FALSE)</f>
        <v>Gobierno Autónomo Municipal de Puerto Síles</v>
      </c>
      <c r="C544" s="325" t="str">
        <f>+VLOOKUP(A544,Contactos!$A$4:$F$544,6,FALSE)</f>
        <v>HNV</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4" t="str">
        <f>VLOOKUP(A545,[4]bd_lista!A:C,3,FALSE)</f>
        <v>Gobierno Autónomo Municipal de Magdalena</v>
      </c>
      <c r="C545" s="325" t="str">
        <f>+VLOOKUP(A545,Contactos!$A$4:$F$544,6,FALSE)</f>
        <v>HNV</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4" t="str">
        <f>VLOOKUP(A546,[4]bd_lista!A:C,3,FALSE)</f>
        <v>Gobierno Autónomo Municipal de Baures</v>
      </c>
      <c r="C546" s="325" t="str">
        <f>+VLOOKUP(A546,Contactos!$A$4:$F$544,6,FALSE)</f>
        <v>HNV</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4" t="str">
        <f>VLOOKUP(A547,[4]bd_lista!A:C,3,FALSE)</f>
        <v>Gobierno Autónomo Municipal de Huacaraje</v>
      </c>
      <c r="C547" s="325" t="str">
        <f>+VLOOKUP(A547,Contactos!$A$4:$F$544,6,FALSE)</f>
        <v>HNV</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4" t="str">
        <f>VLOOKUP(A548,[4]bd_lista!A:C,3,FALSE)</f>
        <v>Gobierno Autónomo Municipal de Exaltación</v>
      </c>
      <c r="C548" s="325" t="str">
        <f>+VLOOKUP(A548,Contactos!$A$4:$F$544,6,FALSE)</f>
        <v>HNV</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4" t="str">
        <f>VLOOKUP(A549,[4]bd_lista!A:C,3,FALSE)</f>
        <v>Gobierno Autónomo Municipal de Cobija</v>
      </c>
      <c r="C549" s="325" t="str">
        <f>+VLOOKUP(A549,Contactos!$A$4:$F$544,6,FALSE)</f>
        <v>HNV</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4" t="str">
        <f>VLOOKUP(A550,[4]bd_lista!A:C,3,FALSE)</f>
        <v>Gobierno Autónomo Municipal de Porvenir</v>
      </c>
      <c r="C550" s="325" t="str">
        <f>+VLOOKUP(A550,Contactos!$A$4:$F$544,6,FALSE)</f>
        <v>HNV</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4" t="str">
        <f>VLOOKUP(A551,[4]bd_lista!A:C,3,FALSE)</f>
        <v>Gobierno Autónomo Municipal de Bolpebra</v>
      </c>
      <c r="C551" s="325" t="str">
        <f>+VLOOKUP(A551,Contactos!$A$4:$F$544,6,FALSE)</f>
        <v>HNV</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4" t="str">
        <f>VLOOKUP(A552,[4]bd_lista!A:C,3,FALSE)</f>
        <v>Gobierno Autónomo Municipal de Bella Flor</v>
      </c>
      <c r="C552" s="325" t="str">
        <f>+VLOOKUP(A552,Contactos!$A$4:$F$544,6,FALSE)</f>
        <v>HNV</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4" t="str">
        <f>VLOOKUP(A553,[4]bd_lista!A:C,3,FALSE)</f>
        <v>Gobierno Autónomo Municipal de Puerto Rico</v>
      </c>
      <c r="C553" s="325" t="str">
        <f>+VLOOKUP(A553,Contactos!$A$4:$F$544,6,FALSE)</f>
        <v>HNV</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4" t="str">
        <f>VLOOKUP(A554,[4]bd_lista!A:C,3,FALSE)</f>
        <v>Gobierno Autónomo Municipal de San Pedro</v>
      </c>
      <c r="C554" s="325" t="str">
        <f>+VLOOKUP(A554,Contactos!$A$4:$F$544,6,FALSE)</f>
        <v>HNV</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4" t="str">
        <f>VLOOKUP(A555,[4]bd_lista!A:C,3,FALSE)</f>
        <v>Gobierno Autónomo Municipal de Filadelfia</v>
      </c>
      <c r="C555" s="325" t="str">
        <f>+VLOOKUP(A555,Contactos!$A$4:$F$544,6,FALSE)</f>
        <v>HNV</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4" t="str">
        <f>VLOOKUP(A556,[4]bd_lista!A:C,3,FALSE)</f>
        <v>Gobierno Autónomo Municipal de Puerto Gonzalo Moreno</v>
      </c>
      <c r="C556" s="325" t="str">
        <f>+VLOOKUP(A556,Contactos!$A$4:$F$544,6,FALSE)</f>
        <v>HNV</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4" t="str">
        <f>VLOOKUP(A557,[4]bd_lista!A:C,3,FALSE)</f>
        <v>Gobierno Autónomo Municipal de San Lorenzo</v>
      </c>
      <c r="C557" s="325" t="str">
        <f>+VLOOKUP(A557,Contactos!$A$4:$F$544,6,FALSE)</f>
        <v>HNV</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4" t="str">
        <f>VLOOKUP(A558,[4]bd_lista!A:C,3,FALSE)</f>
        <v>Gobierno Autónomo Municipal de Sena</v>
      </c>
      <c r="C558" s="325" t="str">
        <f>+VLOOKUP(A558,Contactos!$A$4:$F$544,6,FALSE)</f>
        <v>HNV</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4" t="str">
        <f>VLOOKUP(A559,[4]bd_lista!A:C,3,FALSE)</f>
        <v>Gobierno Autónomo Municipal de Santa Rosa del Abuná</v>
      </c>
      <c r="C559" s="325" t="str">
        <f>+VLOOKUP(A559,Contactos!$A$4:$F$544,6,FALSE)</f>
        <v>HNV</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4" t="str">
        <f>VLOOKUP(A560,[4]bd_lista!A:C,3,FALSE)</f>
        <v>Gobierno Autónomo Municipal de Ingavi (Humaita)</v>
      </c>
      <c r="C560" s="325" t="str">
        <f>+VLOOKUP(A560,Contactos!$A$4:$F$544,6,FALSE)</f>
        <v>HNV</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4" t="str">
        <f>VLOOKUP(A561,[4]bd_lista!A:C,3,FALSE)</f>
        <v>Gobierno Autónomo Municipal de Nueva Esperanza</v>
      </c>
      <c r="C561" s="325" t="str">
        <f>+VLOOKUP(A561,Contactos!$A$4:$F$544,6,FALSE)</f>
        <v>HNV</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4" t="str">
        <f>VLOOKUP(A562,[4]bd_lista!A:C,3,FALSE)</f>
        <v>Gobierno Autónomo Municipal de Villa Nueva (Loma Alta)</v>
      </c>
      <c r="C562" s="325" t="str">
        <f>+VLOOKUP(A562,Contactos!$A$4:$F$544,6,FALSE)</f>
        <v>HNV</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4" t="str">
        <f>VLOOKUP(A563,[4]bd_lista!A:C,3,FALSE)</f>
        <v>Gobierno Autónomo Municipal de Santos Mercado</v>
      </c>
      <c r="C563" s="325" t="str">
        <f>+VLOOKUP(A563,Contactos!$A$4:$F$544,6,FALSE)</f>
        <v>HNV</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4" t="str">
        <f>VLOOKUP(A564,[4]bd_lista!A:C,3,FALSE)</f>
        <v>Empresa Municipal de Gestión de Residuos Sólidos</v>
      </c>
      <c r="C564" s="325" t="e">
        <f>+VLOOKUP(A564,Contactos!$A$4:$F$544,6,FALSE)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4" t="str">
        <f>VLOOKUP(A565,[4]bd_lista!A:C,3,FALSE)</f>
        <v>Empresa Municipal de Agua Potable y Alcantarillado Sacaba</v>
      </c>
      <c r="C565" s="325">
        <f>+VLOOKUP(A565,Contactos!$A$4:$F$544,6,FALSE)</f>
        <v>0</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4" t="str">
        <f>VLOOKUP(A566,[4]bd_lista!A:C,3,FALSE)</f>
        <v>Empresa Municipal de Areas Verdes y Recreación alternativa</v>
      </c>
      <c r="C566" s="325">
        <f>+VLOOKUP(A566,Contactos!$A$4:$F$544,6,FALSE)</f>
        <v>0</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4" t="str">
        <f>VLOOKUP(A567,[4]bd_lista!A:C,3,FALSE)</f>
        <v>SERVICIO DE ENCAUZAMIENTO DE RIOS (SEARPI)</v>
      </c>
      <c r="C567" s="325" t="e">
        <f>+VLOOKUP(A567,Contactos!$A$4:$F$544,6,FALSE)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4" t="str">
        <f>VLOOKUP(A568,[4]bd_lista!A:C,3,FALSE)</f>
        <v>EMPRESA MUNICIPAL DE AGUA POTABLE Y ALCANTARILLADO VIACHA</v>
      </c>
      <c r="C568" s="325">
        <f>+VLOOKUP(A568,Contactos!$A$4:$F$544,6,FALSE)</f>
        <v>0</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4" t="str">
        <f>VLOOKUP(A569,[4]bd_lista!A:C,3,FALSE)</f>
        <v>ENTIDAD MUNICIPAL DE ASEO URBANO SUCRE</v>
      </c>
      <c r="C569" s="325" t="e">
        <f>+VLOOKUP(A569,Contactos!$A$4:$F$544,6,FALSE)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4" t="str">
        <f>VLOOKUP(A570,[4]bd_lista!A:C,3,FALSE)</f>
        <v>EMPRESA MUNICIPAL DE AREAS VERDES SUCRE</v>
      </c>
      <c r="C570" s="325" t="e">
        <f>+VLOOKUP(A570,Contactos!$A$4:$F$544,6,FALSE)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4" t="str">
        <f>VLOOKUP(A571,[4]bd_lista!A:C,3,FALSE)</f>
        <v xml:space="preserve">Empresa Municipal de Servicio de Aseo </v>
      </c>
      <c r="C571" s="325" t="e">
        <f>+VLOOKUP(A571,Contactos!$A$4:$F$544,6,FALSE)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4" t="str">
        <f>VLOOKUP(A572,[4]bd_lista!A:C,3,FALSE)</f>
        <v>Empresa Municipal de Áreas Verdes, Parques y Forestación</v>
      </c>
      <c r="C572" s="325" t="e">
        <f>+VLOOKUP(A572,Contactos!$A$4:$F$544,6,FALSE)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4" t="str">
        <f>VLOOKUP(A573,[4]bd_lista!A:C,3,FALSE)</f>
        <v>Empresa Municipal de Asfaltos y Vías</v>
      </c>
      <c r="C573" s="325" t="e">
        <f>+VLOOKUP(A573,Contactos!$A$4:$F$544,6,FALSE)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4" t="str">
        <f>VLOOKUP(A574,[4]bd_lista!A:C,3,FALSE)</f>
        <v>Entidad Descentralizada UMMIPRE PROMAN</v>
      </c>
      <c r="C574" s="325" t="e">
        <f>+VLOOKUP(A574,Contactos!$A$4:$F$544,6,FALSE)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4" t="str">
        <f>VLOOKUP(A575,[4]bd_lista!A:C,3,FALSE)</f>
        <v>EMPRESA PÚBLICA DEPARTAMENTAL ESTRATÉGICA DE AGUAS - LA PAZ</v>
      </c>
      <c r="C575" s="325">
        <f>+VLOOKUP(A575,Contactos!$A$4:$F$544,6,FALSE)</f>
        <v>0</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4" t="str">
        <f>VLOOKUP(A576,[4]bd_lista!A:C,3,FALSE)</f>
        <v>EMPRESA PUBLICA MUNICIPAL DE SERVICIOS DE AGUA Y ALCANTARRILLADO SANITARIO DE COBIJA</v>
      </c>
      <c r="C576" s="325" t="e">
        <f>+VLOOKUP(A576,Contactos!$A$4:$F$544,6,FALSE)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4" t="str">
        <f>VLOOKUP(A577,[4]bd_lista!A:C,3,FALSE)</f>
        <v>ENTIDAD MATADERO FRIGORIFICO MUNICIPAL DE TARIJA</v>
      </c>
      <c r="C577" s="325" t="e">
        <f>+VLOOKUP(A577,Contactos!$A$4:$F$544,6,FALSE)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4" t="str">
        <f>VLOOKUP(A578,[4]bd_lista!A:C,3,FALSE)</f>
        <v>ENTIDAD ASEO MUNICIPAL DE TARIJA</v>
      </c>
      <c r="C578" s="325" t="e">
        <f>+VLOOKUP(A578,Contactos!$A$4:$F$544,6,FALSE)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4" t="str">
        <f>VLOOKUP(A579,[4]bd_lista!A:C,3,FALSE)</f>
        <v>ENTIDAD OBRAS PUBLICAS MUNICIPALES DE TARIJA</v>
      </c>
      <c r="C579" s="325" t="e">
        <f>+VLOOKUP(A579,Contactos!$A$4:$F$544,6,FALSE)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4" t="str">
        <f>VLOOKUP(A580,[4]bd_lista!A:C,3,FALSE)</f>
        <v>ENTIDAD ORDENAMIENTO TERRITORIAL DE TARIJA</v>
      </c>
      <c r="C580" s="325" t="e">
        <f>+VLOOKUP(A580,Contactos!$A$4:$F$544,6,FALSE)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4" t="str">
        <f>VLOOKUP(A581,[4]bd_lista!A:C,3,FALSE)</f>
        <v>ENTIDAD ORDEN Y SEGURIDAD CIUDADANA MUNICIPAL DE TARIJA</v>
      </c>
      <c r="C581" s="325" t="e">
        <f>+VLOOKUP(A581,Contactos!$A$4:$F$544,6,FALSE)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4" t="str">
        <f>VLOOKUP(A582,[4]bd_lista!A:C,3,FALSE)</f>
        <v>EMPRESA MUNICIPAL AUTONOMA DE AGUA POTABLE Y ALCANTARILLADO  DE YACUIBA</v>
      </c>
      <c r="C582" s="325" t="e">
        <f>+VLOOKUP(A582,Contactos!$A$4:$F$544,6,FALSE)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4" t="str">
        <f>VLOOKUP(A583,[4]bd_lista!A:C,3,FALSE)</f>
        <v>EMPRESA MUNICIPAL DE AGUA POTABLE Y ALCANTARILLADO SANITARIO DE URIONDO</v>
      </c>
      <c r="C583" s="325" t="e">
        <f>+VLOOKUP(A583,Contactos!$A$4:$F$544,6,FALSE)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4" t="str">
        <f>VLOOKUP(A584,[4]bd_lista!A:C,3,FALSE)</f>
        <v>EMPRESA PÚBLICA DEPARTAMENTAL DE SERVICIOS ELECTRICOS TARIJA - SETAR</v>
      </c>
      <c r="C584" s="325" t="e">
        <f>+VLOOKUP(A584,Contactos!$A$4:$F$544,6,FALSE)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4" t="str">
        <f>VLOOKUP(A585,[4]bd_lista!A:C,3,FALSE)</f>
        <v>ENTIDAD DESCENTRALIZADA MUNICIPAL TERMINAL DE BUSES LA PAZ</v>
      </c>
      <c r="C585" s="325" t="e">
        <f>+VLOOKUP(A585,Contactos!$A$4:$F$544,6,FALSE)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4" t="str">
        <f>VLOOKUP(A586,[4]bd_lista!A:C,3,FALSE)</f>
        <v>ENTIDAD DIRECCIÓN DE LA TERMINAL DE BUSES DE TARIJA</v>
      </c>
      <c r="C586" s="325" t="e">
        <f>+VLOOKUP(A586,Contactos!$A$4:$F$544,6,FALSE)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4" t="str">
        <f>VLOOKUP(A587,[4]bd_lista!A:C,3,FALSE)</f>
        <v>ENTIDAD DESCENTRALIZADA MUNICIPAL DE MAQUINARIA Y EQUIPO</v>
      </c>
      <c r="C587" s="325" t="e">
        <f>+VLOOKUP(A587,Contactos!$A$4:$F$544,6,FALSE)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4" t="str">
        <f>VLOOKUP(A588,[4]bd_lista!A:C,3,FALSE)</f>
        <v>ENTIDAD MUNICIPAL DE ASEO POTOSI</v>
      </c>
      <c r="C588" s="325" t="e">
        <f>+VLOOKUP(A588,Contactos!$A$4:$F$544,6,FALSE)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4" t="str">
        <f>VLOOKUP(A589,[4]bd_lista!A:C,3,FALSE)</f>
        <v>EMPRESA PÚBLICA DEPARTAMENTAL FÁBRICA DE CALAMINAS Y CLAVOS POTOSI</v>
      </c>
      <c r="C589" s="325" t="e">
        <f>+VLOOKUP(A589,Contactos!$A$4:$F$544,6,FALSE)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4" t="str">
        <f>VLOOKUP(A590,[4]bd_lista!A:C,3,FALSE)</f>
        <v>ENTIDAD DESCENTRALIZADA MUNICIPAL DE CEMENTERIOS DE LA PAZ</v>
      </c>
      <c r="C590" s="325" t="e">
        <f>+VLOOKUP(A590,Contactos!$A$4:$F$544,6,FALSE)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4" t="str">
        <f>VLOOKUP(A591,[4]bd_lista!A:C,3,FALSE)</f>
        <v xml:space="preserve">EMPRESA PRESTADORA DE SERVICIO DE AGUA POTABLE Y ALCANTARILLADO </v>
      </c>
      <c r="C591" s="325" t="e">
        <f>+VLOOKUP(A591,Contactos!$A$4:$F$544,6,FALSE)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4" t="str">
        <f>VLOOKUP(A592,[4]bd_lista!A:C,3,FALSE)</f>
        <v>EMPRESA MUNICIPAL FABRICA DE JOYAS</v>
      </c>
      <c r="C592" s="325" t="e">
        <f>+VLOOKUP(A592,Contactos!$A$4:$F$544,6,FALSE)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4" t="str">
        <f>VLOOKUP(A593,[4]bd_lista!A:C,3,FALSE)</f>
        <v>EMPRESA MUNICIPAL DE DISTRIBUCION DE ENERGIA ELECTRICA LLALLAGUA</v>
      </c>
      <c r="C593" s="325" t="e">
        <f>+VLOOKUP(A593,Contactos!$A$4:$F$544,6,FALSE)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4" t="str">
        <f>VLOOKUP(A594,[4]bd_lista!A:C,3,FALSE)</f>
        <v>Gobierno Autónomo Indígena Originario Campesino del Territorio de Raqaypampa</v>
      </c>
      <c r="C594" s="325" t="e">
        <f>+VLOOKUP(A594,Contactos!$A$4:$F$544,6,FALSE)</f>
        <v>#N/A</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4" t="str">
        <f>VLOOKUP(A595,[4]bd_lista!A:C,3,FALSE)</f>
        <v>GAIOC de la Nación Originaria Uru Chipaya</v>
      </c>
      <c r="C595" s="325" t="e">
        <f>+VLOOKUP(A595,Contactos!$A$4:$F$544,6,FALSE)</f>
        <v>#N/A</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4" t="str">
        <f>VLOOKUP(A596,[4]bd_lista!A:C,3,FALSE)</f>
        <v>Gobierno Autónomo Regional del Gran Chaco</v>
      </c>
      <c r="C596" s="325" t="e">
        <f>+VLOOKUP(A596,Contactos!$A$4:$F$544,6,FALSE)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4" t="str">
        <f>VLOOKUP(A597,[4]bd_lista!A:C,3,FALSE)</f>
        <v>Acreedores</v>
      </c>
      <c r="C597" s="325" t="e">
        <f>+VLOOKUP(A597,Contactos!$A$4:$F$544,6,FALSE)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1366</v>
      </c>
      <c r="B598" s="324" t="str">
        <f>VLOOKUP(A598,[4]bd_lista!A:C,3,FALSE)</f>
        <v>Área de Conciliación y Recolección de Datos</v>
      </c>
      <c r="C598" s="325" t="e">
        <f>+VLOOKUP(A598,Contactos!$A$4:$F$544,6,FALSE)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4" t="s">
        <v>1262</v>
      </c>
      <c r="C599" s="325" t="e">
        <f>+VLOOKUP(A599,Contactos!$A$4:$F$544,6,FALSE)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4" t="str">
        <f>VLOOKUP(A600,[4]bd_lista!A:C,3,FALSE)</f>
        <v>No Identificado</v>
      </c>
      <c r="C600" s="325" t="e">
        <f>+VLOOKUP(A600,Contactos!$A$4:$F$544,6,FALSE)</f>
        <v>#N/A</v>
      </c>
      <c r="D600" s="61">
        <v>0</v>
      </c>
      <c r="E600" s="61">
        <v>0</v>
      </c>
      <c r="F600" s="61">
        <v>0</v>
      </c>
      <c r="G600" s="61">
        <v>1128466.4400000002</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1128466.4400000002</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32617003.98</v>
      </c>
      <c r="E602" s="101">
        <f t="shared" si="10"/>
        <v>32769532.169999998</v>
      </c>
      <c r="F602" s="101">
        <f t="shared" si="10"/>
        <v>649290221.44999981</v>
      </c>
      <c r="G602" s="101">
        <f t="shared" si="10"/>
        <v>40428314.159999989</v>
      </c>
      <c r="H602" s="101">
        <f t="shared" si="10"/>
        <v>0</v>
      </c>
      <c r="I602" s="101">
        <f t="shared" si="10"/>
        <v>0</v>
      </c>
      <c r="J602" s="101">
        <f t="shared" si="10"/>
        <v>1010369.53</v>
      </c>
      <c r="K602" s="101">
        <f t="shared" si="10"/>
        <v>47563831.120000005</v>
      </c>
      <c r="L602" s="101">
        <f t="shared" si="10"/>
        <v>0</v>
      </c>
      <c r="M602" s="101">
        <f t="shared" si="10"/>
        <v>5800</v>
      </c>
      <c r="N602" s="101">
        <f t="shared" si="10"/>
        <v>183824.86000000002</v>
      </c>
      <c r="O602" s="101">
        <f t="shared" si="10"/>
        <v>6335043.7999999998</v>
      </c>
      <c r="P602" s="101">
        <f t="shared" si="10"/>
        <v>0</v>
      </c>
      <c r="Q602" s="101">
        <f t="shared" si="10"/>
        <v>1441888409.02</v>
      </c>
      <c r="R602" s="101">
        <f t="shared" si="10"/>
        <v>1526.45</v>
      </c>
      <c r="S602" s="101">
        <f t="shared" si="10"/>
        <v>858961</v>
      </c>
      <c r="T602" s="101">
        <f t="shared" si="10"/>
        <v>58283875.110000007</v>
      </c>
      <c r="U602" s="101">
        <f t="shared" si="10"/>
        <v>432429363.63999999</v>
      </c>
      <c r="V602" s="101">
        <f t="shared" si="10"/>
        <v>53490966.109999999</v>
      </c>
      <c r="W602" s="101">
        <f t="shared" si="10"/>
        <v>0</v>
      </c>
      <c r="X602" s="101">
        <f t="shared" si="10"/>
        <v>241198650.13999999</v>
      </c>
      <c r="Y602" s="101">
        <f t="shared" si="10"/>
        <v>84006061.75</v>
      </c>
      <c r="Z602" s="101">
        <f t="shared" si="10"/>
        <v>23426892.522599999</v>
      </c>
      <c r="AA602" s="101">
        <f t="shared" si="10"/>
        <v>23426892.522599999</v>
      </c>
      <c r="AB602" s="101">
        <f t="shared" si="10"/>
        <v>100.02</v>
      </c>
      <c r="AC602" s="101">
        <f t="shared" si="10"/>
        <v>0</v>
      </c>
      <c r="AD602" s="101">
        <f t="shared" si="10"/>
        <v>100.02</v>
      </c>
      <c r="AE602" s="101">
        <f t="shared" si="10"/>
        <v>539248309.63999999</v>
      </c>
      <c r="AF602" s="101">
        <f t="shared" si="10"/>
        <v>0</v>
      </c>
      <c r="AG602" s="101">
        <f t="shared" si="10"/>
        <v>0</v>
      </c>
      <c r="AH602" s="101">
        <f t="shared" si="10"/>
        <v>694.78</v>
      </c>
      <c r="AI602" s="101">
        <f t="shared" si="10"/>
        <v>1780.79</v>
      </c>
      <c r="AJ602" s="101">
        <f t="shared" si="10"/>
        <v>0</v>
      </c>
      <c r="AK602" s="101">
        <f t="shared" si="10"/>
        <v>181749810.28</v>
      </c>
      <c r="AL602" s="101">
        <f t="shared" si="10"/>
        <v>0</v>
      </c>
      <c r="AM602" s="101">
        <f t="shared" si="10"/>
        <v>0.19</v>
      </c>
      <c r="AN602" s="101">
        <f t="shared" si="10"/>
        <v>0</v>
      </c>
      <c r="AO602" s="101">
        <f t="shared" si="10"/>
        <v>1166315.73</v>
      </c>
      <c r="AP602" s="101">
        <f t="shared" si="10"/>
        <v>0</v>
      </c>
      <c r="AQ602" s="101">
        <f t="shared" si="10"/>
        <v>3875571641.2352023</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1267</v>
      </c>
      <c r="F617" s="203" t="s">
        <v>1269</v>
      </c>
      <c r="G617" s="203" t="s">
        <v>1270</v>
      </c>
      <c r="H617" s="203" t="s">
        <v>1271</v>
      </c>
      <c r="I617" s="203"/>
    </row>
    <row r="618" spans="3:43" ht="15.75">
      <c r="E618" s="207" t="s">
        <v>1268</v>
      </c>
      <c r="F618" s="204">
        <f>+SUM(G602:V602)</f>
        <v>2082480284.8</v>
      </c>
      <c r="G618" s="205">
        <f>+SUMIFS('CUT MN'!P8:P1157,'CUT MN'!A8:A1157,"&lt;&gt;IDH")+SUMIFS('CUT MN'!Q8:Q1157,'CUT MN'!A8:A1157,"&lt;&gt;IDH")+CVD_AUTO!H41</f>
        <v>2082480284.8000002</v>
      </c>
      <c r="H618" s="205">
        <f t="shared" ref="H618:H623" si="11">+F618-G618</f>
        <v>0</v>
      </c>
      <c r="I618" s="233"/>
      <c r="J618" s="46" t="b">
        <f t="shared" ref="J618:J624" si="12">+F618=G618</f>
        <v>1</v>
      </c>
    </row>
    <row r="619" spans="3:43" ht="15.75">
      <c r="E619" s="208" t="s">
        <v>1272</v>
      </c>
      <c r="F619" s="205">
        <f>+SUM(AB602:AN602)</f>
        <v>721000795.71999991</v>
      </c>
      <c r="G619" s="205">
        <f>+'CUT ME'!P101+'CUT ME'!Q101</f>
        <v>721000795.72000003</v>
      </c>
      <c r="H619" s="205">
        <f t="shared" si="11"/>
        <v>0</v>
      </c>
      <c r="I619" s="233"/>
      <c r="J619" s="46" t="b">
        <f t="shared" si="12"/>
        <v>1</v>
      </c>
    </row>
    <row r="620" spans="3:43" ht="15.75">
      <c r="E620" s="208" t="s">
        <v>1273</v>
      </c>
      <c r="F620" s="205">
        <f>+D602+E602</f>
        <v>65386536.149999999</v>
      </c>
      <c r="G620" s="205">
        <f>+'TRL MN'!P44</f>
        <v>65386536.150000006</v>
      </c>
      <c r="H620" s="205">
        <f t="shared" si="11"/>
        <v>0</v>
      </c>
      <c r="I620" s="233"/>
      <c r="J620" s="46" t="b">
        <f t="shared" si="12"/>
        <v>1</v>
      </c>
    </row>
    <row r="621" spans="3:43" ht="15.75">
      <c r="E621" s="208" t="s">
        <v>1274</v>
      </c>
      <c r="F621" s="205">
        <f>+Z602+AA602</f>
        <v>46853785.045199998</v>
      </c>
      <c r="G621" s="205">
        <f>+'TRL ME'!P29</f>
        <v>46853785.04519999</v>
      </c>
      <c r="H621" s="205">
        <f t="shared" si="11"/>
        <v>0</v>
      </c>
      <c r="I621" s="233"/>
      <c r="J621" s="46" t="b">
        <f t="shared" si="12"/>
        <v>1</v>
      </c>
    </row>
    <row r="622" spans="3:43" ht="15.75">
      <c r="E622" s="208" t="s">
        <v>25</v>
      </c>
      <c r="F622" s="205">
        <f>+F602</f>
        <v>649290221.44999981</v>
      </c>
      <c r="G622" s="205">
        <f>+CDI!H82</f>
        <v>649290221.44999981</v>
      </c>
      <c r="H622" s="205">
        <f t="shared" si="11"/>
        <v>0</v>
      </c>
      <c r="I622" s="233"/>
      <c r="J622" s="46" t="b">
        <f t="shared" si="12"/>
        <v>1</v>
      </c>
    </row>
    <row r="623" spans="3:43">
      <c r="E623" s="206" t="s">
        <v>676</v>
      </c>
      <c r="F623" s="205">
        <f>+Y602</f>
        <v>84006061.75</v>
      </c>
      <c r="G623" s="205">
        <f>+'TCR MN'!F64</f>
        <v>84006061.750000015</v>
      </c>
      <c r="H623" s="205">
        <f t="shared" si="11"/>
        <v>0</v>
      </c>
      <c r="I623" s="233"/>
      <c r="J623" s="46" t="b">
        <f t="shared" si="12"/>
        <v>1</v>
      </c>
    </row>
    <row r="624" spans="3:43">
      <c r="E624" s="206" t="s">
        <v>676</v>
      </c>
      <c r="F624" s="205">
        <f>+X602+AO602</f>
        <v>242364965.86999997</v>
      </c>
      <c r="G624" s="205">
        <f>+'TFD MN'!F16+'TFD ME'!G9</f>
        <v>242364965.86999997</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zoomScale="115" zoomScaleNormal="100" zoomScaleSheetLayoutView="115" workbookViewId="0">
      <selection activeCell="B1" sqref="B1"/>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641</v>
      </c>
      <c r="C3" s="49"/>
    </row>
    <row r="4" spans="1:3" ht="56.25">
      <c r="A4" s="49"/>
      <c r="B4" s="52" t="s">
        <v>1255</v>
      </c>
      <c r="C4" s="49"/>
    </row>
    <row r="5" spans="1:3" ht="22.5">
      <c r="A5" s="49"/>
      <c r="B5" s="52" t="s">
        <v>617</v>
      </c>
      <c r="C5" s="49"/>
    </row>
    <row r="6" spans="1:3" ht="15.75" thickBot="1">
      <c r="A6" s="49"/>
      <c r="B6" s="52" t="s">
        <v>628</v>
      </c>
      <c r="C6" s="49"/>
    </row>
    <row r="7" spans="1:3">
      <c r="A7" s="49"/>
      <c r="B7" s="53" t="s">
        <v>563</v>
      </c>
      <c r="C7" s="49"/>
    </row>
    <row r="8" spans="1:3">
      <c r="A8" s="49"/>
      <c r="B8" s="54" t="s">
        <v>564</v>
      </c>
      <c r="C8" s="49"/>
    </row>
    <row r="9" spans="1:3" ht="23.25" thickBot="1">
      <c r="A9" s="49"/>
      <c r="B9" s="55" t="s">
        <v>1403</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618</v>
      </c>
      <c r="C13" s="49"/>
    </row>
    <row r="14" spans="1:3" ht="34.5" hidden="1" thickBot="1">
      <c r="A14" s="49"/>
      <c r="B14" s="58" t="s">
        <v>632</v>
      </c>
      <c r="C14" s="49"/>
    </row>
    <row r="15" spans="1:3" ht="34.5" hidden="1" thickBot="1">
      <c r="A15" s="49"/>
      <c r="B15" s="59" t="s">
        <v>629</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619</v>
      </c>
      <c r="C20" s="49"/>
    </row>
    <row r="21" spans="1:3" ht="15.75" thickBot="1">
      <c r="A21" s="49"/>
      <c r="B21" s="55" t="s">
        <v>572</v>
      </c>
      <c r="C21" s="49"/>
    </row>
    <row r="22" spans="1:3">
      <c r="A22" s="49"/>
      <c r="B22" s="56" t="s">
        <v>573</v>
      </c>
      <c r="C22" s="49"/>
    </row>
    <row r="23" spans="1:3">
      <c r="A23" s="49"/>
      <c r="B23" s="54" t="s">
        <v>620</v>
      </c>
      <c r="C23" s="49"/>
    </row>
    <row r="24" spans="1:3" ht="23.25" thickBot="1">
      <c r="A24" s="49"/>
      <c r="B24" s="55" t="s">
        <v>574</v>
      </c>
      <c r="C24" s="49"/>
    </row>
    <row r="25" spans="1:3">
      <c r="A25" s="49"/>
      <c r="B25" s="56" t="s">
        <v>1356</v>
      </c>
      <c r="C25" s="49"/>
    </row>
    <row r="26" spans="1:3">
      <c r="A26" s="49"/>
      <c r="B26" s="54" t="s">
        <v>575</v>
      </c>
      <c r="C26" s="49"/>
    </row>
    <row r="27" spans="1:3" ht="15.75" thickBot="1">
      <c r="A27" s="49"/>
      <c r="B27" s="55" t="s">
        <v>576</v>
      </c>
      <c r="C27" s="49"/>
    </row>
    <row r="28" spans="1:3">
      <c r="A28" s="49"/>
      <c r="B28" s="56" t="s">
        <v>1404</v>
      </c>
      <c r="C28" s="49"/>
    </row>
    <row r="29" spans="1:3" ht="45.75" thickBot="1">
      <c r="A29" s="49"/>
      <c r="B29" s="55" t="s">
        <v>1358</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621</v>
      </c>
      <c r="C36" s="49"/>
    </row>
    <row r="37" spans="1:3">
      <c r="A37" s="49"/>
      <c r="B37" s="54" t="s">
        <v>583</v>
      </c>
      <c r="C37" s="49"/>
    </row>
    <row r="38" spans="1:3" ht="15.75" thickBot="1">
      <c r="A38" s="49"/>
      <c r="B38" s="55" t="s">
        <v>582</v>
      </c>
      <c r="C38" s="49"/>
    </row>
    <row r="39" spans="1:3">
      <c r="A39" s="49"/>
      <c r="B39" s="56" t="s">
        <v>630</v>
      </c>
      <c r="C39" s="49"/>
    </row>
    <row r="40" spans="1:3">
      <c r="A40" s="49"/>
      <c r="B40" s="54" t="s">
        <v>622</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1359</v>
      </c>
      <c r="C44" s="49"/>
    </row>
    <row r="45" spans="1:3" ht="22.5">
      <c r="A45" s="49"/>
      <c r="B45" s="54" t="s">
        <v>631</v>
      </c>
      <c r="C45" s="49"/>
    </row>
    <row r="46" spans="1:3" ht="34.5" thickBot="1">
      <c r="A46" s="49"/>
      <c r="B46" s="274" t="s">
        <v>1360</v>
      </c>
      <c r="C46" s="49"/>
    </row>
    <row r="47" spans="1:3" ht="12" customHeight="1">
      <c r="A47" s="49"/>
      <c r="B47" s="56" t="s">
        <v>1352</v>
      </c>
      <c r="C47" s="49"/>
    </row>
    <row r="48" spans="1:3" ht="22.5">
      <c r="A48" s="49"/>
      <c r="B48" s="54" t="s">
        <v>1361</v>
      </c>
      <c r="C48" s="49"/>
    </row>
    <row r="49" spans="1:3" ht="33.75">
      <c r="A49" s="49"/>
      <c r="B49" s="54" t="s">
        <v>1353</v>
      </c>
      <c r="C49" s="49"/>
    </row>
    <row r="50" spans="1:3">
      <c r="A50" s="49"/>
      <c r="B50" s="54" t="s">
        <v>1354</v>
      </c>
      <c r="C50" s="49"/>
    </row>
    <row r="51" spans="1:3">
      <c r="A51" s="49"/>
      <c r="B51" s="54" t="s">
        <v>623</v>
      </c>
      <c r="C51" s="49"/>
    </row>
    <row r="52" spans="1:3" ht="22.5">
      <c r="A52" s="49"/>
      <c r="B52" s="54" t="s">
        <v>624</v>
      </c>
      <c r="C52" s="49"/>
    </row>
    <row r="53" spans="1:3" ht="23.25" thickBot="1">
      <c r="A53" s="49"/>
      <c r="B53" s="55" t="s">
        <v>1355</v>
      </c>
      <c r="C53" s="49"/>
    </row>
    <row r="54" spans="1:3" ht="13.5" customHeight="1">
      <c r="A54" s="160"/>
      <c r="B54" s="161" t="s">
        <v>679</v>
      </c>
      <c r="C54" s="49"/>
    </row>
    <row r="55" spans="1:3" ht="22.5">
      <c r="A55" s="49"/>
      <c r="B55" s="54" t="s">
        <v>680</v>
      </c>
      <c r="C55" s="49"/>
    </row>
    <row r="56" spans="1:3" ht="23.25" thickBot="1">
      <c r="A56" s="49"/>
      <c r="B56" s="55" t="s">
        <v>678</v>
      </c>
      <c r="C56" s="49"/>
    </row>
    <row r="57" spans="1:3" ht="1.5" customHeight="1">
      <c r="A57" s="49"/>
      <c r="B57" s="159"/>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177"/>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673</v>
      </c>
      <c r="B2" s="115"/>
      <c r="C2" s="115"/>
      <c r="D2" s="115"/>
      <c r="E2" s="115"/>
      <c r="F2" s="115"/>
      <c r="G2" s="115"/>
      <c r="H2" s="115"/>
      <c r="I2" s="115"/>
      <c r="J2" s="73"/>
      <c r="K2" s="73"/>
      <c r="L2" s="115"/>
      <c r="M2" s="73"/>
      <c r="N2" s="112"/>
      <c r="O2" s="112"/>
      <c r="P2" s="112"/>
      <c r="Q2" s="112"/>
      <c r="R2" s="73"/>
      <c r="S2" s="73"/>
    </row>
    <row r="3" spans="1:20">
      <c r="A3" s="115" t="s">
        <v>1516</v>
      </c>
      <c r="B3" s="115"/>
      <c r="C3" s="115"/>
      <c r="D3" s="115"/>
      <c r="E3" s="115"/>
      <c r="F3" s="115"/>
      <c r="G3" s="115"/>
      <c r="H3" s="115"/>
      <c r="I3" s="115"/>
      <c r="J3" s="73"/>
      <c r="K3" s="73"/>
      <c r="L3" s="115"/>
      <c r="M3" s="73"/>
      <c r="N3" s="112"/>
      <c r="O3" s="112"/>
      <c r="P3" s="112"/>
      <c r="Q3" s="112"/>
      <c r="R3" s="73"/>
      <c r="S3" s="73"/>
    </row>
    <row r="4" spans="1:20">
      <c r="A4" s="65" t="s">
        <v>1517</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5" t="s">
        <v>1480</v>
      </c>
      <c r="B6" s="466"/>
      <c r="C6" s="103"/>
      <c r="D6" s="67"/>
      <c r="E6" s="67"/>
      <c r="F6" s="67"/>
      <c r="G6" s="67"/>
      <c r="H6" s="67"/>
      <c r="I6" s="71"/>
      <c r="J6" s="465" t="s">
        <v>1482</v>
      </c>
      <c r="K6" s="466"/>
      <c r="L6" s="465" t="s">
        <v>1483</v>
      </c>
      <c r="M6" s="466"/>
      <c r="N6" s="463" t="s">
        <v>1484</v>
      </c>
      <c r="O6" s="464"/>
      <c r="P6" s="463" t="s">
        <v>1485</v>
      </c>
      <c r="Q6" s="464"/>
      <c r="R6" s="67"/>
      <c r="S6" s="67"/>
    </row>
    <row r="7" spans="1:20" ht="44.25" customHeight="1">
      <c r="A7" s="347" t="s">
        <v>655</v>
      </c>
      <c r="B7" s="347" t="s">
        <v>656</v>
      </c>
      <c r="C7" s="348" t="s">
        <v>662</v>
      </c>
      <c r="D7" s="348" t="s">
        <v>1479</v>
      </c>
      <c r="E7" s="348" t="s">
        <v>650</v>
      </c>
      <c r="F7" s="348" t="s">
        <v>651</v>
      </c>
      <c r="G7" s="348" t="s">
        <v>653</v>
      </c>
      <c r="H7" s="350" t="s">
        <v>1481</v>
      </c>
      <c r="I7" s="348" t="s">
        <v>654</v>
      </c>
      <c r="J7" s="347" t="s">
        <v>657</v>
      </c>
      <c r="K7" s="347" t="s">
        <v>660</v>
      </c>
      <c r="L7" s="347" t="s">
        <v>658</v>
      </c>
      <c r="M7" s="347" t="s">
        <v>659</v>
      </c>
      <c r="N7" s="349" t="s">
        <v>1305</v>
      </c>
      <c r="O7" s="349" t="s">
        <v>1306</v>
      </c>
      <c r="P7" s="349" t="s">
        <v>1291</v>
      </c>
      <c r="Q7" s="348" t="s">
        <v>1292</v>
      </c>
      <c r="R7" s="348" t="s">
        <v>664</v>
      </c>
      <c r="S7" s="348" t="s">
        <v>1486</v>
      </c>
      <c r="T7" s="350" t="s">
        <v>1357</v>
      </c>
    </row>
    <row r="8" spans="1:20" ht="38.25">
      <c r="A8" s="191">
        <v>35</v>
      </c>
      <c r="B8" s="68"/>
      <c r="C8" s="212" t="s">
        <v>43</v>
      </c>
      <c r="D8" s="213">
        <v>45293</v>
      </c>
      <c r="E8" s="191" t="s">
        <v>1518</v>
      </c>
      <c r="F8" s="191" t="s">
        <v>3</v>
      </c>
      <c r="G8" s="191">
        <v>2166377</v>
      </c>
      <c r="H8" s="68"/>
      <c r="I8" s="197" t="s">
        <v>2565</v>
      </c>
      <c r="J8" s="68"/>
      <c r="K8" s="68"/>
      <c r="L8" s="68"/>
      <c r="M8" s="68"/>
      <c r="N8" s="358"/>
      <c r="O8" s="358"/>
      <c r="P8" s="214">
        <v>0</v>
      </c>
      <c r="Q8" s="214">
        <v>1140</v>
      </c>
      <c r="R8" s="68" t="s">
        <v>3632</v>
      </c>
      <c r="S8" s="359"/>
      <c r="T8" s="275"/>
    </row>
    <row r="9" spans="1:20" ht="63.75">
      <c r="A9" s="191">
        <v>46</v>
      </c>
      <c r="B9" s="68"/>
      <c r="C9" s="212" t="s">
        <v>1371</v>
      </c>
      <c r="D9" s="213">
        <v>45293</v>
      </c>
      <c r="E9" s="191" t="s">
        <v>1519</v>
      </c>
      <c r="F9" s="191" t="s">
        <v>3</v>
      </c>
      <c r="G9" s="191">
        <v>2166388</v>
      </c>
      <c r="H9" s="68"/>
      <c r="I9" s="197" t="s">
        <v>2566</v>
      </c>
      <c r="J9" s="68"/>
      <c r="K9" s="68"/>
      <c r="L9" s="68"/>
      <c r="M9" s="68"/>
      <c r="N9" s="358"/>
      <c r="O9" s="358"/>
      <c r="P9" s="214">
        <v>0</v>
      </c>
      <c r="Q9" s="214">
        <v>1666</v>
      </c>
      <c r="R9" s="68" t="s">
        <v>3632</v>
      </c>
      <c r="S9" s="359"/>
      <c r="T9" s="275"/>
    </row>
    <row r="10" spans="1:20" ht="51">
      <c r="A10" s="191">
        <v>47</v>
      </c>
      <c r="B10" s="68"/>
      <c r="C10" s="212" t="s">
        <v>45</v>
      </c>
      <c r="D10" s="213">
        <v>45293</v>
      </c>
      <c r="E10" s="191" t="s">
        <v>1520</v>
      </c>
      <c r="F10" s="191" t="s">
        <v>3</v>
      </c>
      <c r="G10" s="191">
        <v>2166396</v>
      </c>
      <c r="H10" s="68"/>
      <c r="I10" s="197" t="s">
        <v>2567</v>
      </c>
      <c r="J10" s="68"/>
      <c r="K10" s="68"/>
      <c r="L10" s="68"/>
      <c r="M10" s="68"/>
      <c r="N10" s="358"/>
      <c r="O10" s="358"/>
      <c r="P10" s="214">
        <v>0</v>
      </c>
      <c r="Q10" s="214">
        <v>150000</v>
      </c>
      <c r="R10" s="68" t="s">
        <v>3632</v>
      </c>
      <c r="S10" s="359"/>
      <c r="T10" s="275"/>
    </row>
    <row r="11" spans="1:20" ht="63.75">
      <c r="A11" s="191">
        <v>594</v>
      </c>
      <c r="B11" s="68"/>
      <c r="C11" s="212" t="s">
        <v>88</v>
      </c>
      <c r="D11" s="213">
        <v>45293</v>
      </c>
      <c r="E11" s="191" t="s">
        <v>1521</v>
      </c>
      <c r="F11" s="191" t="s">
        <v>3</v>
      </c>
      <c r="G11" s="191">
        <v>2166413</v>
      </c>
      <c r="H11" s="68"/>
      <c r="I11" s="197" t="s">
        <v>2568</v>
      </c>
      <c r="J11" s="68"/>
      <c r="K11" s="68"/>
      <c r="L11" s="68"/>
      <c r="M11" s="68"/>
      <c r="N11" s="358"/>
      <c r="O11" s="358"/>
      <c r="P11" s="214">
        <v>0</v>
      </c>
      <c r="Q11" s="214">
        <v>529</v>
      </c>
      <c r="R11" s="68" t="s">
        <v>3632</v>
      </c>
      <c r="S11" s="359"/>
      <c r="T11" s="275"/>
    </row>
    <row r="12" spans="1:20" ht="51">
      <c r="A12" s="191">
        <v>578</v>
      </c>
      <c r="B12" s="68"/>
      <c r="C12" s="212" t="s">
        <v>168</v>
      </c>
      <c r="D12" s="213">
        <v>45293</v>
      </c>
      <c r="E12" s="191" t="s">
        <v>1522</v>
      </c>
      <c r="F12" s="191" t="s">
        <v>3</v>
      </c>
      <c r="G12" s="191">
        <v>2166415</v>
      </c>
      <c r="H12" s="68"/>
      <c r="I12" s="197" t="s">
        <v>2569</v>
      </c>
      <c r="J12" s="68"/>
      <c r="K12" s="68"/>
      <c r="L12" s="68"/>
      <c r="M12" s="68"/>
      <c r="N12" s="358"/>
      <c r="O12" s="358"/>
      <c r="P12" s="214">
        <v>0</v>
      </c>
      <c r="Q12" s="214">
        <v>4020</v>
      </c>
      <c r="R12" s="68" t="s">
        <v>3632</v>
      </c>
      <c r="S12" s="359"/>
      <c r="T12" s="275"/>
    </row>
    <row r="13" spans="1:20" ht="51">
      <c r="A13" s="191">
        <v>578</v>
      </c>
      <c r="B13" s="68"/>
      <c r="C13" s="212" t="s">
        <v>168</v>
      </c>
      <c r="D13" s="213">
        <v>45293</v>
      </c>
      <c r="E13" s="191" t="s">
        <v>1523</v>
      </c>
      <c r="F13" s="191" t="s">
        <v>3</v>
      </c>
      <c r="G13" s="191">
        <v>2166416</v>
      </c>
      <c r="H13" s="68"/>
      <c r="I13" s="197" t="s">
        <v>2570</v>
      </c>
      <c r="J13" s="68"/>
      <c r="K13" s="68"/>
      <c r="L13" s="68"/>
      <c r="M13" s="68"/>
      <c r="N13" s="358"/>
      <c r="O13" s="358"/>
      <c r="P13" s="214">
        <v>0</v>
      </c>
      <c r="Q13" s="214">
        <v>11279.33</v>
      </c>
      <c r="R13" s="68" t="s">
        <v>3632</v>
      </c>
      <c r="S13" s="359"/>
      <c r="T13" s="275"/>
    </row>
    <row r="14" spans="1:20" ht="51">
      <c r="A14" s="191">
        <v>291</v>
      </c>
      <c r="B14" s="68"/>
      <c r="C14" s="212" t="s">
        <v>119</v>
      </c>
      <c r="D14" s="213">
        <v>45293</v>
      </c>
      <c r="E14" s="191" t="s">
        <v>1524</v>
      </c>
      <c r="F14" s="191" t="s">
        <v>3</v>
      </c>
      <c r="G14" s="191">
        <v>2166418</v>
      </c>
      <c r="H14" s="68"/>
      <c r="I14" s="197" t="s">
        <v>2571</v>
      </c>
      <c r="J14" s="68"/>
      <c r="K14" s="68"/>
      <c r="L14" s="68"/>
      <c r="M14" s="68"/>
      <c r="N14" s="358"/>
      <c r="O14" s="358"/>
      <c r="P14" s="214">
        <v>0</v>
      </c>
      <c r="Q14" s="214">
        <v>21396.01</v>
      </c>
      <c r="R14" s="68" t="s">
        <v>3632</v>
      </c>
      <c r="S14" s="359"/>
      <c r="T14" s="275"/>
    </row>
    <row r="15" spans="1:20" ht="51">
      <c r="A15" s="191">
        <v>291</v>
      </c>
      <c r="B15" s="68"/>
      <c r="C15" s="212" t="s">
        <v>119</v>
      </c>
      <c r="D15" s="213">
        <v>45293</v>
      </c>
      <c r="E15" s="191" t="s">
        <v>1525</v>
      </c>
      <c r="F15" s="191" t="s">
        <v>3</v>
      </c>
      <c r="G15" s="191">
        <v>2166419</v>
      </c>
      <c r="H15" s="68"/>
      <c r="I15" s="197" t="s">
        <v>2572</v>
      </c>
      <c r="J15" s="68"/>
      <c r="K15" s="68"/>
      <c r="L15" s="68"/>
      <c r="M15" s="68"/>
      <c r="N15" s="358"/>
      <c r="O15" s="358"/>
      <c r="P15" s="214">
        <v>0</v>
      </c>
      <c r="Q15" s="214">
        <v>21386.19</v>
      </c>
      <c r="R15" s="68" t="s">
        <v>3632</v>
      </c>
      <c r="S15" s="359"/>
      <c r="T15" s="275"/>
    </row>
    <row r="16" spans="1:20" ht="51">
      <c r="A16" s="191">
        <v>291</v>
      </c>
      <c r="B16" s="68"/>
      <c r="C16" s="212" t="s">
        <v>119</v>
      </c>
      <c r="D16" s="213">
        <v>45293</v>
      </c>
      <c r="E16" s="191" t="s">
        <v>1526</v>
      </c>
      <c r="F16" s="191" t="s">
        <v>3</v>
      </c>
      <c r="G16" s="191">
        <v>2166420</v>
      </c>
      <c r="H16" s="68"/>
      <c r="I16" s="197" t="s">
        <v>2573</v>
      </c>
      <c r="J16" s="68"/>
      <c r="K16" s="68"/>
      <c r="L16" s="68"/>
      <c r="M16" s="68"/>
      <c r="N16" s="358"/>
      <c r="O16" s="358"/>
      <c r="P16" s="214">
        <v>0</v>
      </c>
      <c r="Q16" s="214">
        <v>21134.09</v>
      </c>
      <c r="R16" s="68" t="s">
        <v>3632</v>
      </c>
      <c r="S16" s="359"/>
      <c r="T16" s="275"/>
    </row>
    <row r="17" spans="1:20" ht="51">
      <c r="A17" s="191">
        <v>291</v>
      </c>
      <c r="B17" s="68"/>
      <c r="C17" s="212" t="s">
        <v>119</v>
      </c>
      <c r="D17" s="213">
        <v>45293</v>
      </c>
      <c r="E17" s="191" t="s">
        <v>1527</v>
      </c>
      <c r="F17" s="191" t="s">
        <v>3</v>
      </c>
      <c r="G17" s="191">
        <v>2166421</v>
      </c>
      <c r="H17" s="68"/>
      <c r="I17" s="197" t="s">
        <v>2574</v>
      </c>
      <c r="J17" s="68"/>
      <c r="K17" s="68"/>
      <c r="L17" s="68"/>
      <c r="M17" s="68"/>
      <c r="N17" s="358"/>
      <c r="O17" s="358"/>
      <c r="P17" s="214">
        <v>0</v>
      </c>
      <c r="Q17" s="214">
        <v>23658.35</v>
      </c>
      <c r="R17" s="68" t="s">
        <v>3632</v>
      </c>
      <c r="S17" s="359"/>
      <c r="T17" s="275"/>
    </row>
    <row r="18" spans="1:20" ht="51">
      <c r="A18" s="191">
        <v>291</v>
      </c>
      <c r="B18" s="68"/>
      <c r="C18" s="212" t="s">
        <v>119</v>
      </c>
      <c r="D18" s="213">
        <v>45293</v>
      </c>
      <c r="E18" s="191" t="s">
        <v>1528</v>
      </c>
      <c r="F18" s="191" t="s">
        <v>3</v>
      </c>
      <c r="G18" s="191">
        <v>2166422</v>
      </c>
      <c r="H18" s="68"/>
      <c r="I18" s="197" t="s">
        <v>2575</v>
      </c>
      <c r="J18" s="68"/>
      <c r="K18" s="68"/>
      <c r="L18" s="68"/>
      <c r="M18" s="68"/>
      <c r="N18" s="358"/>
      <c r="O18" s="358"/>
      <c r="P18" s="214">
        <v>0</v>
      </c>
      <c r="Q18" s="214">
        <v>30920.35</v>
      </c>
      <c r="R18" s="68" t="s">
        <v>3632</v>
      </c>
      <c r="S18" s="359"/>
      <c r="T18" s="275"/>
    </row>
    <row r="19" spans="1:20" ht="51">
      <c r="A19" s="191">
        <v>513</v>
      </c>
      <c r="B19" s="68"/>
      <c r="C19" s="212" t="s">
        <v>160</v>
      </c>
      <c r="D19" s="213">
        <v>45293</v>
      </c>
      <c r="E19" s="191" t="s">
        <v>1529</v>
      </c>
      <c r="F19" s="191" t="s">
        <v>3</v>
      </c>
      <c r="G19" s="191">
        <v>2166424</v>
      </c>
      <c r="H19" s="68"/>
      <c r="I19" s="197" t="s">
        <v>2576</v>
      </c>
      <c r="J19" s="68"/>
      <c r="K19" s="68"/>
      <c r="L19" s="68"/>
      <c r="M19" s="68"/>
      <c r="N19" s="358"/>
      <c r="O19" s="358"/>
      <c r="P19" s="214">
        <v>0</v>
      </c>
      <c r="Q19" s="214">
        <v>24273.599999999999</v>
      </c>
      <c r="R19" s="68" t="s">
        <v>3632</v>
      </c>
      <c r="S19" s="359"/>
      <c r="T19" s="275"/>
    </row>
    <row r="20" spans="1:20" ht="51">
      <c r="A20" s="191">
        <v>86</v>
      </c>
      <c r="B20" s="68"/>
      <c r="C20" s="212" t="s">
        <v>50</v>
      </c>
      <c r="D20" s="213">
        <v>45293</v>
      </c>
      <c r="E20" s="191" t="s">
        <v>1530</v>
      </c>
      <c r="F20" s="191" t="s">
        <v>3</v>
      </c>
      <c r="G20" s="191">
        <v>2166427</v>
      </c>
      <c r="H20" s="68"/>
      <c r="I20" s="197" t="s">
        <v>2577</v>
      </c>
      <c r="J20" s="68"/>
      <c r="K20" s="68"/>
      <c r="L20" s="68"/>
      <c r="M20" s="68"/>
      <c r="N20" s="358"/>
      <c r="O20" s="358"/>
      <c r="P20" s="214">
        <v>0</v>
      </c>
      <c r="Q20" s="214">
        <v>13530</v>
      </c>
      <c r="R20" s="68" t="s">
        <v>3632</v>
      </c>
      <c r="S20" s="359"/>
      <c r="T20" s="275"/>
    </row>
    <row r="21" spans="1:20" ht="38.25">
      <c r="A21" s="191">
        <v>224</v>
      </c>
      <c r="B21" s="68"/>
      <c r="C21" s="212" t="s">
        <v>95</v>
      </c>
      <c r="D21" s="213">
        <v>45293</v>
      </c>
      <c r="E21" s="191" t="s">
        <v>1531</v>
      </c>
      <c r="F21" s="191" t="s">
        <v>3</v>
      </c>
      <c r="G21" s="191">
        <v>2166433</v>
      </c>
      <c r="H21" s="68"/>
      <c r="I21" s="197" t="s">
        <v>2578</v>
      </c>
      <c r="J21" s="68"/>
      <c r="K21" s="68"/>
      <c r="L21" s="68"/>
      <c r="M21" s="68"/>
      <c r="N21" s="358"/>
      <c r="O21" s="358"/>
      <c r="P21" s="214">
        <v>0</v>
      </c>
      <c r="Q21" s="214">
        <v>100</v>
      </c>
      <c r="R21" s="68" t="s">
        <v>3632</v>
      </c>
      <c r="S21" s="359"/>
      <c r="T21" s="275"/>
    </row>
    <row r="22" spans="1:20" ht="51">
      <c r="A22" s="191">
        <v>591</v>
      </c>
      <c r="B22" s="68"/>
      <c r="C22" s="212" t="s">
        <v>672</v>
      </c>
      <c r="D22" s="213">
        <v>45293</v>
      </c>
      <c r="E22" s="191" t="s">
        <v>1532</v>
      </c>
      <c r="F22" s="191" t="s">
        <v>3</v>
      </c>
      <c r="G22" s="191">
        <v>2166434</v>
      </c>
      <c r="H22" s="68"/>
      <c r="I22" s="197" t="s">
        <v>2579</v>
      </c>
      <c r="J22" s="68"/>
      <c r="K22" s="68"/>
      <c r="L22" s="68"/>
      <c r="M22" s="68"/>
      <c r="N22" s="358"/>
      <c r="O22" s="358"/>
      <c r="P22" s="214">
        <v>0</v>
      </c>
      <c r="Q22" s="214">
        <v>1744</v>
      </c>
      <c r="R22" s="68" t="s">
        <v>3632</v>
      </c>
      <c r="S22" s="359"/>
      <c r="T22" s="275"/>
    </row>
    <row r="23" spans="1:20" ht="38.25">
      <c r="A23" s="191">
        <v>15</v>
      </c>
      <c r="B23" s="68"/>
      <c r="C23" s="212" t="s">
        <v>39</v>
      </c>
      <c r="D23" s="213">
        <v>45293</v>
      </c>
      <c r="E23" s="191" t="s">
        <v>1533</v>
      </c>
      <c r="F23" s="191" t="s">
        <v>3</v>
      </c>
      <c r="G23" s="191">
        <v>2166435</v>
      </c>
      <c r="H23" s="68"/>
      <c r="I23" s="197" t="s">
        <v>2580</v>
      </c>
      <c r="J23" s="68"/>
      <c r="K23" s="68"/>
      <c r="L23" s="68"/>
      <c r="M23" s="68"/>
      <c r="N23" s="358"/>
      <c r="O23" s="358"/>
      <c r="P23" s="214">
        <v>0</v>
      </c>
      <c r="Q23" s="214">
        <v>239</v>
      </c>
      <c r="R23" s="68" t="s">
        <v>3632</v>
      </c>
      <c r="S23" s="359"/>
      <c r="T23" s="275"/>
    </row>
    <row r="24" spans="1:20" ht="51">
      <c r="A24" s="191">
        <v>650</v>
      </c>
      <c r="B24" s="68"/>
      <c r="C24" s="212" t="s">
        <v>175</v>
      </c>
      <c r="D24" s="213">
        <v>45293</v>
      </c>
      <c r="E24" s="191" t="s">
        <v>1534</v>
      </c>
      <c r="F24" s="191" t="s">
        <v>3</v>
      </c>
      <c r="G24" s="191">
        <v>2166436</v>
      </c>
      <c r="H24" s="68"/>
      <c r="I24" s="197" t="s">
        <v>2581</v>
      </c>
      <c r="J24" s="68"/>
      <c r="K24" s="68"/>
      <c r="L24" s="68"/>
      <c r="M24" s="68"/>
      <c r="N24" s="358"/>
      <c r="O24" s="358"/>
      <c r="P24" s="214">
        <v>0</v>
      </c>
      <c r="Q24" s="214">
        <v>100</v>
      </c>
      <c r="R24" s="68" t="s">
        <v>3632</v>
      </c>
      <c r="S24" s="359"/>
      <c r="T24" s="275"/>
    </row>
    <row r="25" spans="1:20" ht="51">
      <c r="A25" s="191">
        <v>15</v>
      </c>
      <c r="B25" s="68"/>
      <c r="C25" s="212" t="s">
        <v>39</v>
      </c>
      <c r="D25" s="213">
        <v>45293</v>
      </c>
      <c r="E25" s="191" t="s">
        <v>1535</v>
      </c>
      <c r="F25" s="191" t="s">
        <v>3</v>
      </c>
      <c r="G25" s="191">
        <v>2166448</v>
      </c>
      <c r="H25" s="68"/>
      <c r="I25" s="197" t="s">
        <v>2582</v>
      </c>
      <c r="J25" s="68"/>
      <c r="K25" s="68"/>
      <c r="L25" s="68"/>
      <c r="M25" s="68"/>
      <c r="N25" s="358"/>
      <c r="O25" s="358"/>
      <c r="P25" s="214">
        <v>0</v>
      </c>
      <c r="Q25" s="214">
        <v>173</v>
      </c>
      <c r="R25" s="68" t="s">
        <v>3632</v>
      </c>
      <c r="S25" s="359"/>
      <c r="T25" s="275"/>
    </row>
    <row r="26" spans="1:20" ht="51">
      <c r="A26" s="191">
        <v>595</v>
      </c>
      <c r="B26" s="68"/>
      <c r="C26" s="212" t="s">
        <v>611</v>
      </c>
      <c r="D26" s="213">
        <v>45293</v>
      </c>
      <c r="E26" s="191" t="s">
        <v>1536</v>
      </c>
      <c r="F26" s="191" t="s">
        <v>3</v>
      </c>
      <c r="G26" s="191">
        <v>2166452</v>
      </c>
      <c r="H26" s="68"/>
      <c r="I26" s="197" t="s">
        <v>2583</v>
      </c>
      <c r="J26" s="68"/>
      <c r="K26" s="68"/>
      <c r="L26" s="68"/>
      <c r="M26" s="68"/>
      <c r="N26" s="358"/>
      <c r="O26" s="358"/>
      <c r="P26" s="214">
        <v>0</v>
      </c>
      <c r="Q26" s="214">
        <v>315.02999999999997</v>
      </c>
      <c r="R26" s="68" t="s">
        <v>3632</v>
      </c>
      <c r="S26" s="359"/>
      <c r="T26" s="275"/>
    </row>
    <row r="27" spans="1:20" ht="51">
      <c r="A27" s="191" t="s">
        <v>550</v>
      </c>
      <c r="B27" s="68"/>
      <c r="C27" s="212" t="s">
        <v>589</v>
      </c>
      <c r="D27" s="213">
        <v>45293</v>
      </c>
      <c r="E27" s="191" t="s">
        <v>1537</v>
      </c>
      <c r="F27" s="191" t="s">
        <v>3</v>
      </c>
      <c r="G27" s="191">
        <v>2166455</v>
      </c>
      <c r="H27" s="68"/>
      <c r="I27" s="197" t="s">
        <v>2584</v>
      </c>
      <c r="J27" s="68"/>
      <c r="K27" s="68"/>
      <c r="L27" s="68"/>
      <c r="M27" s="68"/>
      <c r="N27" s="358"/>
      <c r="O27" s="358"/>
      <c r="P27" s="214">
        <v>0</v>
      </c>
      <c r="Q27" s="214">
        <v>1320</v>
      </c>
      <c r="R27" s="68" t="s">
        <v>3632</v>
      </c>
      <c r="S27" s="359"/>
      <c r="T27" s="275"/>
    </row>
    <row r="28" spans="1:20" ht="38.25">
      <c r="A28" s="191">
        <v>283</v>
      </c>
      <c r="B28" s="68"/>
      <c r="C28" s="212" t="s">
        <v>115</v>
      </c>
      <c r="D28" s="213">
        <v>45293</v>
      </c>
      <c r="E28" s="191" t="s">
        <v>1538</v>
      </c>
      <c r="F28" s="191" t="s">
        <v>6</v>
      </c>
      <c r="G28" s="191">
        <v>1935438</v>
      </c>
      <c r="H28" s="68"/>
      <c r="I28" s="197" t="s">
        <v>2585</v>
      </c>
      <c r="J28" s="68"/>
      <c r="K28" s="68"/>
      <c r="L28" s="68"/>
      <c r="M28" s="68"/>
      <c r="N28" s="358"/>
      <c r="O28" s="358"/>
      <c r="P28" s="214">
        <v>0</v>
      </c>
      <c r="Q28" s="214">
        <v>285399.39</v>
      </c>
      <c r="R28" s="68" t="s">
        <v>3632</v>
      </c>
      <c r="S28" s="359"/>
      <c r="T28" s="275"/>
    </row>
    <row r="29" spans="1:20" ht="102">
      <c r="A29" s="191" t="s">
        <v>542</v>
      </c>
      <c r="B29" s="68"/>
      <c r="C29" s="212" t="s">
        <v>689</v>
      </c>
      <c r="D29" s="213">
        <v>45293</v>
      </c>
      <c r="E29" s="191" t="s">
        <v>1539</v>
      </c>
      <c r="F29" s="191" t="s">
        <v>20</v>
      </c>
      <c r="G29" s="191">
        <v>1080345</v>
      </c>
      <c r="H29" s="68"/>
      <c r="I29" s="197" t="s">
        <v>2586</v>
      </c>
      <c r="J29" s="68"/>
      <c r="K29" s="68"/>
      <c r="L29" s="68"/>
      <c r="M29" s="68"/>
      <c r="N29" s="358"/>
      <c r="O29" s="358"/>
      <c r="P29" s="214">
        <v>8550000</v>
      </c>
      <c r="Q29" s="214">
        <v>0</v>
      </c>
      <c r="R29" s="68" t="s">
        <v>3632</v>
      </c>
      <c r="S29" s="359"/>
      <c r="T29" s="275"/>
    </row>
    <row r="30" spans="1:20" ht="102">
      <c r="A30" s="191">
        <v>41</v>
      </c>
      <c r="B30" s="68"/>
      <c r="C30" s="212" t="s">
        <v>44</v>
      </c>
      <c r="D30" s="213">
        <v>45293</v>
      </c>
      <c r="E30" s="191" t="s">
        <v>1540</v>
      </c>
      <c r="F30" s="191" t="s">
        <v>600</v>
      </c>
      <c r="G30" s="191">
        <v>7479864</v>
      </c>
      <c r="H30" s="68"/>
      <c r="I30" s="197" t="s">
        <v>2587</v>
      </c>
      <c r="J30" s="68"/>
      <c r="K30" s="68"/>
      <c r="L30" s="68"/>
      <c r="M30" s="68"/>
      <c r="N30" s="358"/>
      <c r="O30" s="358"/>
      <c r="P30" s="214">
        <v>0</v>
      </c>
      <c r="Q30" s="214">
        <v>29754</v>
      </c>
      <c r="R30" s="68" t="s">
        <v>3632</v>
      </c>
      <c r="S30" s="359"/>
      <c r="T30" s="275"/>
    </row>
    <row r="31" spans="1:20" ht="51">
      <c r="A31" s="191">
        <v>117</v>
      </c>
      <c r="B31" s="68"/>
      <c r="C31" s="212" t="s">
        <v>54</v>
      </c>
      <c r="D31" s="213">
        <v>45293</v>
      </c>
      <c r="E31" s="191" t="s">
        <v>1549</v>
      </c>
      <c r="F31" s="191" t="s">
        <v>10</v>
      </c>
      <c r="G31" s="191">
        <v>1080350</v>
      </c>
      <c r="H31" s="68"/>
      <c r="I31" s="197" t="s">
        <v>2596</v>
      </c>
      <c r="J31" s="68"/>
      <c r="K31" s="68"/>
      <c r="L31" s="68"/>
      <c r="M31" s="68"/>
      <c r="N31" s="358"/>
      <c r="O31" s="358"/>
      <c r="P31" s="214">
        <v>50</v>
      </c>
      <c r="Q31" s="214">
        <v>0</v>
      </c>
      <c r="R31" s="68" t="s">
        <v>3632</v>
      </c>
      <c r="S31" s="359"/>
      <c r="T31" s="275"/>
    </row>
    <row r="32" spans="1:20" ht="76.5">
      <c r="A32" s="191">
        <v>117</v>
      </c>
      <c r="B32" s="68"/>
      <c r="C32" s="212" t="s">
        <v>54</v>
      </c>
      <c r="D32" s="213">
        <v>45293</v>
      </c>
      <c r="E32" s="191" t="s">
        <v>1551</v>
      </c>
      <c r="F32" s="191" t="s">
        <v>10</v>
      </c>
      <c r="G32" s="191">
        <v>1080347</v>
      </c>
      <c r="H32" s="68"/>
      <c r="I32" s="197" t="s">
        <v>2598</v>
      </c>
      <c r="J32" s="68"/>
      <c r="K32" s="68"/>
      <c r="L32" s="68"/>
      <c r="M32" s="68"/>
      <c r="N32" s="358"/>
      <c r="O32" s="358"/>
      <c r="P32" s="214">
        <v>50</v>
      </c>
      <c r="Q32" s="214">
        <v>0</v>
      </c>
      <c r="R32" s="68" t="s">
        <v>3632</v>
      </c>
      <c r="S32" s="359"/>
      <c r="T32" s="275"/>
    </row>
    <row r="33" spans="1:20" ht="76.5">
      <c r="A33" s="191">
        <v>513</v>
      </c>
      <c r="B33" s="68"/>
      <c r="C33" s="212" t="s">
        <v>160</v>
      </c>
      <c r="D33" s="213">
        <v>45293</v>
      </c>
      <c r="E33" s="191" t="s">
        <v>1552</v>
      </c>
      <c r="F33" s="191" t="s">
        <v>10</v>
      </c>
      <c r="G33" s="191">
        <v>1080355</v>
      </c>
      <c r="H33" s="68"/>
      <c r="I33" s="197" t="s">
        <v>2599</v>
      </c>
      <c r="J33" s="68"/>
      <c r="K33" s="68"/>
      <c r="L33" s="68"/>
      <c r="M33" s="68"/>
      <c r="N33" s="358"/>
      <c r="O33" s="358"/>
      <c r="P33" s="214">
        <v>50</v>
      </c>
      <c r="Q33" s="214">
        <v>0</v>
      </c>
      <c r="R33" s="68" t="s">
        <v>3632</v>
      </c>
      <c r="S33" s="359"/>
      <c r="T33" s="275"/>
    </row>
    <row r="34" spans="1:20" ht="63.75">
      <c r="A34" s="191" t="s">
        <v>542</v>
      </c>
      <c r="B34" s="68"/>
      <c r="C34" s="212" t="s">
        <v>689</v>
      </c>
      <c r="D34" s="213">
        <v>45293</v>
      </c>
      <c r="E34" s="191" t="s">
        <v>1554</v>
      </c>
      <c r="F34" s="191" t="s">
        <v>12</v>
      </c>
      <c r="G34" s="191">
        <v>1080371</v>
      </c>
      <c r="H34" s="68"/>
      <c r="I34" s="197" t="s">
        <v>2601</v>
      </c>
      <c r="J34" s="68"/>
      <c r="K34" s="68"/>
      <c r="L34" s="68"/>
      <c r="M34" s="68"/>
      <c r="N34" s="358"/>
      <c r="O34" s="358"/>
      <c r="P34" s="214">
        <v>1010000000</v>
      </c>
      <c r="Q34" s="214">
        <v>0</v>
      </c>
      <c r="R34" s="68" t="s">
        <v>3632</v>
      </c>
      <c r="S34" s="359"/>
      <c r="T34" s="275"/>
    </row>
    <row r="35" spans="1:20" ht="76.5">
      <c r="A35" s="191" t="s">
        <v>542</v>
      </c>
      <c r="B35" s="68"/>
      <c r="C35" s="212" t="s">
        <v>689</v>
      </c>
      <c r="D35" s="213">
        <v>45293</v>
      </c>
      <c r="E35" s="191" t="s">
        <v>1555</v>
      </c>
      <c r="F35" s="191" t="s">
        <v>10</v>
      </c>
      <c r="G35" s="191">
        <v>1080386</v>
      </c>
      <c r="H35" s="68"/>
      <c r="I35" s="197" t="s">
        <v>2602</v>
      </c>
      <c r="J35" s="68"/>
      <c r="K35" s="68"/>
      <c r="L35" s="68"/>
      <c r="M35" s="68"/>
      <c r="N35" s="358"/>
      <c r="O35" s="358"/>
      <c r="P35" s="214">
        <v>50</v>
      </c>
      <c r="Q35" s="214">
        <v>0</v>
      </c>
      <c r="R35" s="68" t="s">
        <v>3632</v>
      </c>
      <c r="S35" s="359"/>
      <c r="T35" s="275"/>
    </row>
    <row r="36" spans="1:20" ht="51">
      <c r="A36" s="191">
        <v>15</v>
      </c>
      <c r="B36" s="68"/>
      <c r="C36" s="212" t="s">
        <v>39</v>
      </c>
      <c r="D36" s="213">
        <v>45294</v>
      </c>
      <c r="E36" s="191" t="s">
        <v>1556</v>
      </c>
      <c r="F36" s="191" t="s">
        <v>3</v>
      </c>
      <c r="G36" s="191">
        <v>2166639</v>
      </c>
      <c r="H36" s="68"/>
      <c r="I36" s="197" t="s">
        <v>2603</v>
      </c>
      <c r="J36" s="68"/>
      <c r="K36" s="68"/>
      <c r="L36" s="68"/>
      <c r="M36" s="68"/>
      <c r="N36" s="358"/>
      <c r="O36" s="358"/>
      <c r="P36" s="214">
        <v>0</v>
      </c>
      <c r="Q36" s="214">
        <v>2097.7600000000002</v>
      </c>
      <c r="R36" s="68" t="s">
        <v>3632</v>
      </c>
      <c r="S36" s="359"/>
      <c r="T36" s="275"/>
    </row>
    <row r="37" spans="1:20" ht="51">
      <c r="A37" s="191">
        <v>206</v>
      </c>
      <c r="B37" s="68"/>
      <c r="C37" s="212" t="s">
        <v>87</v>
      </c>
      <c r="D37" s="213">
        <v>45294</v>
      </c>
      <c r="E37" s="191" t="s">
        <v>1557</v>
      </c>
      <c r="F37" s="191" t="s">
        <v>3</v>
      </c>
      <c r="G37" s="191">
        <v>2166649</v>
      </c>
      <c r="H37" s="68"/>
      <c r="I37" s="197" t="s">
        <v>2604</v>
      </c>
      <c r="J37" s="68"/>
      <c r="K37" s="68"/>
      <c r="L37" s="68"/>
      <c r="M37" s="68"/>
      <c r="N37" s="358"/>
      <c r="O37" s="358"/>
      <c r="P37" s="214">
        <v>0</v>
      </c>
      <c r="Q37" s="214">
        <v>4853.2</v>
      </c>
      <c r="R37" s="68" t="s">
        <v>3632</v>
      </c>
      <c r="S37" s="359"/>
      <c r="T37" s="275"/>
    </row>
    <row r="38" spans="1:20" ht="51">
      <c r="A38" s="191">
        <v>35</v>
      </c>
      <c r="B38" s="68"/>
      <c r="C38" s="212" t="s">
        <v>43</v>
      </c>
      <c r="D38" s="213">
        <v>45294</v>
      </c>
      <c r="E38" s="191" t="s">
        <v>1558</v>
      </c>
      <c r="F38" s="191" t="s">
        <v>3</v>
      </c>
      <c r="G38" s="191">
        <v>2166651</v>
      </c>
      <c r="H38" s="68"/>
      <c r="I38" s="197" t="s">
        <v>2605</v>
      </c>
      <c r="J38" s="68"/>
      <c r="K38" s="68"/>
      <c r="L38" s="68"/>
      <c r="M38" s="68"/>
      <c r="N38" s="358"/>
      <c r="O38" s="358"/>
      <c r="P38" s="214">
        <v>0</v>
      </c>
      <c r="Q38" s="214">
        <v>3513.93</v>
      </c>
      <c r="R38" s="68" t="s">
        <v>3632</v>
      </c>
      <c r="S38" s="359"/>
      <c r="T38" s="275"/>
    </row>
    <row r="39" spans="1:20" ht="63.75">
      <c r="A39" s="191">
        <v>30</v>
      </c>
      <c r="B39" s="68"/>
      <c r="C39" s="212" t="s">
        <v>640</v>
      </c>
      <c r="D39" s="213">
        <v>45294</v>
      </c>
      <c r="E39" s="191" t="s">
        <v>1559</v>
      </c>
      <c r="F39" s="191" t="s">
        <v>3</v>
      </c>
      <c r="G39" s="191">
        <v>2166654</v>
      </c>
      <c r="H39" s="68"/>
      <c r="I39" s="197" t="s">
        <v>2606</v>
      </c>
      <c r="J39" s="68"/>
      <c r="K39" s="68"/>
      <c r="L39" s="68"/>
      <c r="M39" s="68"/>
      <c r="N39" s="358"/>
      <c r="O39" s="358"/>
      <c r="P39" s="214">
        <v>0</v>
      </c>
      <c r="Q39" s="214">
        <v>200</v>
      </c>
      <c r="R39" s="68" t="s">
        <v>3632</v>
      </c>
      <c r="S39" s="359"/>
      <c r="T39" s="275"/>
    </row>
    <row r="40" spans="1:20" ht="51">
      <c r="A40" s="191">
        <v>578</v>
      </c>
      <c r="B40" s="68"/>
      <c r="C40" s="212" t="s">
        <v>168</v>
      </c>
      <c r="D40" s="213">
        <v>45294</v>
      </c>
      <c r="E40" s="191" t="s">
        <v>1560</v>
      </c>
      <c r="F40" s="191" t="s">
        <v>3</v>
      </c>
      <c r="G40" s="191">
        <v>2166655</v>
      </c>
      <c r="H40" s="68"/>
      <c r="I40" s="197" t="s">
        <v>2607</v>
      </c>
      <c r="J40" s="68"/>
      <c r="K40" s="68"/>
      <c r="L40" s="68"/>
      <c r="M40" s="68"/>
      <c r="N40" s="358"/>
      <c r="O40" s="358"/>
      <c r="P40" s="214">
        <v>0</v>
      </c>
      <c r="Q40" s="214">
        <v>3122</v>
      </c>
      <c r="R40" s="68" t="s">
        <v>3632</v>
      </c>
      <c r="S40" s="359"/>
      <c r="T40" s="275"/>
    </row>
    <row r="41" spans="1:20" ht="51">
      <c r="A41" s="191">
        <v>650</v>
      </c>
      <c r="B41" s="68"/>
      <c r="C41" s="212" t="s">
        <v>175</v>
      </c>
      <c r="D41" s="213">
        <v>45294</v>
      </c>
      <c r="E41" s="191" t="s">
        <v>1561</v>
      </c>
      <c r="F41" s="191" t="s">
        <v>3</v>
      </c>
      <c r="G41" s="191">
        <v>2166664</v>
      </c>
      <c r="H41" s="68"/>
      <c r="I41" s="197" t="s">
        <v>2608</v>
      </c>
      <c r="J41" s="68"/>
      <c r="K41" s="68"/>
      <c r="L41" s="68"/>
      <c r="M41" s="68"/>
      <c r="N41" s="358"/>
      <c r="O41" s="358"/>
      <c r="P41" s="214">
        <v>0</v>
      </c>
      <c r="Q41" s="214">
        <v>276.5</v>
      </c>
      <c r="R41" s="68" t="s">
        <v>3632</v>
      </c>
      <c r="S41" s="359"/>
      <c r="T41" s="275"/>
    </row>
    <row r="42" spans="1:20" ht="38.25">
      <c r="A42" s="191">
        <v>46</v>
      </c>
      <c r="B42" s="68"/>
      <c r="C42" s="212" t="s">
        <v>1371</v>
      </c>
      <c r="D42" s="213">
        <v>45294</v>
      </c>
      <c r="E42" s="191" t="s">
        <v>1562</v>
      </c>
      <c r="F42" s="191" t="s">
        <v>3</v>
      </c>
      <c r="G42" s="191">
        <v>2166665</v>
      </c>
      <c r="H42" s="68"/>
      <c r="I42" s="197" t="s">
        <v>2609</v>
      </c>
      <c r="J42" s="68"/>
      <c r="K42" s="68"/>
      <c r="L42" s="68"/>
      <c r="M42" s="68"/>
      <c r="N42" s="358"/>
      <c r="O42" s="358"/>
      <c r="P42" s="214">
        <v>0</v>
      </c>
      <c r="Q42" s="214">
        <v>1143</v>
      </c>
      <c r="R42" s="68" t="s">
        <v>3632</v>
      </c>
      <c r="S42" s="359"/>
      <c r="T42" s="275"/>
    </row>
    <row r="43" spans="1:20" ht="38.25">
      <c r="A43" s="191">
        <v>46</v>
      </c>
      <c r="B43" s="68"/>
      <c r="C43" s="212" t="s">
        <v>1371</v>
      </c>
      <c r="D43" s="213">
        <v>45294</v>
      </c>
      <c r="E43" s="191" t="s">
        <v>1563</v>
      </c>
      <c r="F43" s="191" t="s">
        <v>3</v>
      </c>
      <c r="G43" s="191">
        <v>2166666</v>
      </c>
      <c r="H43" s="68"/>
      <c r="I43" s="197" t="s">
        <v>2610</v>
      </c>
      <c r="J43" s="68"/>
      <c r="K43" s="68"/>
      <c r="L43" s="68"/>
      <c r="M43" s="68"/>
      <c r="N43" s="358"/>
      <c r="O43" s="358"/>
      <c r="P43" s="214">
        <v>0</v>
      </c>
      <c r="Q43" s="214">
        <v>1143</v>
      </c>
      <c r="R43" s="68" t="s">
        <v>3632</v>
      </c>
      <c r="S43" s="359"/>
      <c r="T43" s="275"/>
    </row>
    <row r="44" spans="1:20" ht="38.25">
      <c r="A44" s="191">
        <v>46</v>
      </c>
      <c r="B44" s="68"/>
      <c r="C44" s="212" t="s">
        <v>1371</v>
      </c>
      <c r="D44" s="213">
        <v>45294</v>
      </c>
      <c r="E44" s="191" t="s">
        <v>1564</v>
      </c>
      <c r="F44" s="191" t="s">
        <v>3</v>
      </c>
      <c r="G44" s="191">
        <v>2166667</v>
      </c>
      <c r="H44" s="68"/>
      <c r="I44" s="197" t="s">
        <v>2611</v>
      </c>
      <c r="J44" s="68"/>
      <c r="K44" s="68"/>
      <c r="L44" s="68"/>
      <c r="M44" s="68"/>
      <c r="N44" s="358"/>
      <c r="O44" s="358"/>
      <c r="P44" s="214">
        <v>0</v>
      </c>
      <c r="Q44" s="214">
        <v>1143</v>
      </c>
      <c r="R44" s="68" t="s">
        <v>3632</v>
      </c>
      <c r="S44" s="359"/>
      <c r="T44" s="275"/>
    </row>
    <row r="45" spans="1:20" ht="38.25">
      <c r="A45" s="191">
        <v>46</v>
      </c>
      <c r="B45" s="68"/>
      <c r="C45" s="212" t="s">
        <v>1371</v>
      </c>
      <c r="D45" s="213">
        <v>45294</v>
      </c>
      <c r="E45" s="191" t="s">
        <v>1565</v>
      </c>
      <c r="F45" s="191" t="s">
        <v>3</v>
      </c>
      <c r="G45" s="191">
        <v>2166668</v>
      </c>
      <c r="H45" s="68"/>
      <c r="I45" s="197" t="s">
        <v>2612</v>
      </c>
      <c r="J45" s="68"/>
      <c r="K45" s="68"/>
      <c r="L45" s="68"/>
      <c r="M45" s="68"/>
      <c r="N45" s="358"/>
      <c r="O45" s="358"/>
      <c r="P45" s="214">
        <v>0</v>
      </c>
      <c r="Q45" s="214">
        <v>712</v>
      </c>
      <c r="R45" s="68" t="s">
        <v>3632</v>
      </c>
      <c r="S45" s="359"/>
      <c r="T45" s="275"/>
    </row>
    <row r="46" spans="1:20" ht="51">
      <c r="A46" s="191">
        <v>292</v>
      </c>
      <c r="B46" s="68"/>
      <c r="C46" s="212" t="s">
        <v>120</v>
      </c>
      <c r="D46" s="213">
        <v>45294</v>
      </c>
      <c r="E46" s="191" t="s">
        <v>1566</v>
      </c>
      <c r="F46" s="191" t="s">
        <v>3</v>
      </c>
      <c r="G46" s="191">
        <v>2166669</v>
      </c>
      <c r="H46" s="68"/>
      <c r="I46" s="197" t="s">
        <v>2613</v>
      </c>
      <c r="J46" s="68"/>
      <c r="K46" s="68"/>
      <c r="L46" s="68"/>
      <c r="M46" s="68"/>
      <c r="N46" s="358"/>
      <c r="O46" s="358"/>
      <c r="P46" s="214">
        <v>0</v>
      </c>
      <c r="Q46" s="214">
        <v>1240</v>
      </c>
      <c r="R46" s="68" t="s">
        <v>3632</v>
      </c>
      <c r="S46" s="359"/>
      <c r="T46" s="275"/>
    </row>
    <row r="47" spans="1:20" ht="51">
      <c r="A47" s="191">
        <v>599</v>
      </c>
      <c r="B47" s="68"/>
      <c r="C47" s="212" t="s">
        <v>1247</v>
      </c>
      <c r="D47" s="213">
        <v>45294</v>
      </c>
      <c r="E47" s="191" t="s">
        <v>1567</v>
      </c>
      <c r="F47" s="191" t="s">
        <v>3</v>
      </c>
      <c r="G47" s="191">
        <v>2166670</v>
      </c>
      <c r="H47" s="68"/>
      <c r="I47" s="197" t="s">
        <v>2614</v>
      </c>
      <c r="J47" s="68"/>
      <c r="K47" s="68"/>
      <c r="L47" s="68"/>
      <c r="M47" s="68"/>
      <c r="N47" s="358"/>
      <c r="O47" s="358"/>
      <c r="P47" s="214">
        <v>0</v>
      </c>
      <c r="Q47" s="214">
        <v>17944</v>
      </c>
      <c r="R47" s="68" t="s">
        <v>3632</v>
      </c>
      <c r="S47" s="359"/>
      <c r="T47" s="275"/>
    </row>
    <row r="48" spans="1:20" ht="51">
      <c r="A48" s="191" t="s">
        <v>550</v>
      </c>
      <c r="B48" s="68"/>
      <c r="C48" s="212" t="s">
        <v>589</v>
      </c>
      <c r="D48" s="213">
        <v>45294</v>
      </c>
      <c r="E48" s="191" t="s">
        <v>1568</v>
      </c>
      <c r="F48" s="191" t="s">
        <v>3</v>
      </c>
      <c r="G48" s="191">
        <v>2166671</v>
      </c>
      <c r="H48" s="68"/>
      <c r="I48" s="197" t="s">
        <v>2615</v>
      </c>
      <c r="J48" s="68"/>
      <c r="K48" s="68"/>
      <c r="L48" s="68"/>
      <c r="M48" s="68"/>
      <c r="N48" s="358"/>
      <c r="O48" s="358"/>
      <c r="P48" s="214">
        <v>0</v>
      </c>
      <c r="Q48" s="214">
        <v>900</v>
      </c>
      <c r="R48" s="68" t="s">
        <v>3632</v>
      </c>
      <c r="S48" s="359"/>
      <c r="T48" s="275"/>
    </row>
    <row r="49" spans="1:20" ht="51">
      <c r="A49" s="191">
        <v>599</v>
      </c>
      <c r="B49" s="68"/>
      <c r="C49" s="212" t="s">
        <v>1247</v>
      </c>
      <c r="D49" s="213">
        <v>45294</v>
      </c>
      <c r="E49" s="191" t="s">
        <v>1569</v>
      </c>
      <c r="F49" s="191" t="s">
        <v>3</v>
      </c>
      <c r="G49" s="191">
        <v>2166672</v>
      </c>
      <c r="H49" s="68"/>
      <c r="I49" s="197" t="s">
        <v>2616</v>
      </c>
      <c r="J49" s="68"/>
      <c r="K49" s="68"/>
      <c r="L49" s="68"/>
      <c r="M49" s="68"/>
      <c r="N49" s="358"/>
      <c r="O49" s="358"/>
      <c r="P49" s="214">
        <v>0</v>
      </c>
      <c r="Q49" s="214">
        <v>1255.77</v>
      </c>
      <c r="R49" s="68" t="s">
        <v>3632</v>
      </c>
      <c r="S49" s="359"/>
      <c r="T49" s="275"/>
    </row>
    <row r="50" spans="1:20" ht="51">
      <c r="A50" s="191">
        <v>599</v>
      </c>
      <c r="B50" s="68"/>
      <c r="C50" s="212" t="s">
        <v>1247</v>
      </c>
      <c r="D50" s="213">
        <v>45294</v>
      </c>
      <c r="E50" s="191" t="s">
        <v>1570</v>
      </c>
      <c r="F50" s="191" t="s">
        <v>3</v>
      </c>
      <c r="G50" s="191">
        <v>2166673</v>
      </c>
      <c r="H50" s="68"/>
      <c r="I50" s="197" t="s">
        <v>2617</v>
      </c>
      <c r="J50" s="68"/>
      <c r="K50" s="68"/>
      <c r="L50" s="68"/>
      <c r="M50" s="68"/>
      <c r="N50" s="358"/>
      <c r="O50" s="358"/>
      <c r="P50" s="214">
        <v>0</v>
      </c>
      <c r="Q50" s="214">
        <v>1465.13</v>
      </c>
      <c r="R50" s="68" t="s">
        <v>3632</v>
      </c>
      <c r="S50" s="359"/>
      <c r="T50" s="275"/>
    </row>
    <row r="51" spans="1:20" ht="51">
      <c r="A51" s="191">
        <v>599</v>
      </c>
      <c r="B51" s="68"/>
      <c r="C51" s="212" t="s">
        <v>1247</v>
      </c>
      <c r="D51" s="213">
        <v>45294</v>
      </c>
      <c r="E51" s="191" t="s">
        <v>1571</v>
      </c>
      <c r="F51" s="191" t="s">
        <v>3</v>
      </c>
      <c r="G51" s="191">
        <v>2166674</v>
      </c>
      <c r="H51" s="68"/>
      <c r="I51" s="197" t="s">
        <v>2618</v>
      </c>
      <c r="J51" s="68"/>
      <c r="K51" s="68"/>
      <c r="L51" s="68"/>
      <c r="M51" s="68"/>
      <c r="N51" s="358"/>
      <c r="O51" s="358"/>
      <c r="P51" s="214">
        <v>0</v>
      </c>
      <c r="Q51" s="214">
        <v>1670.97</v>
      </c>
      <c r="R51" s="68" t="s">
        <v>3632</v>
      </c>
      <c r="S51" s="359"/>
      <c r="T51" s="275"/>
    </row>
    <row r="52" spans="1:20" ht="51">
      <c r="A52" s="191">
        <v>599</v>
      </c>
      <c r="B52" s="68"/>
      <c r="C52" s="212" t="s">
        <v>1247</v>
      </c>
      <c r="D52" s="213">
        <v>45294</v>
      </c>
      <c r="E52" s="191" t="s">
        <v>1572</v>
      </c>
      <c r="F52" s="191" t="s">
        <v>3</v>
      </c>
      <c r="G52" s="191">
        <v>2166675</v>
      </c>
      <c r="H52" s="68"/>
      <c r="I52" s="197" t="s">
        <v>2619</v>
      </c>
      <c r="J52" s="68"/>
      <c r="K52" s="68"/>
      <c r="L52" s="68"/>
      <c r="M52" s="68"/>
      <c r="N52" s="358"/>
      <c r="O52" s="358"/>
      <c r="P52" s="214">
        <v>0</v>
      </c>
      <c r="Q52" s="214">
        <v>16100</v>
      </c>
      <c r="R52" s="68" t="s">
        <v>3632</v>
      </c>
      <c r="S52" s="359"/>
      <c r="T52" s="275"/>
    </row>
    <row r="53" spans="1:20" ht="51">
      <c r="A53" s="191">
        <v>599</v>
      </c>
      <c r="B53" s="68"/>
      <c r="C53" s="212" t="s">
        <v>1247</v>
      </c>
      <c r="D53" s="213">
        <v>45294</v>
      </c>
      <c r="E53" s="191" t="s">
        <v>1573</v>
      </c>
      <c r="F53" s="191" t="s">
        <v>3</v>
      </c>
      <c r="G53" s="191">
        <v>2166676</v>
      </c>
      <c r="H53" s="68"/>
      <c r="I53" s="197" t="s">
        <v>2620</v>
      </c>
      <c r="J53" s="68"/>
      <c r="K53" s="68"/>
      <c r="L53" s="68"/>
      <c r="M53" s="68"/>
      <c r="N53" s="358"/>
      <c r="O53" s="358"/>
      <c r="P53" s="214">
        <v>0</v>
      </c>
      <c r="Q53" s="214">
        <v>6075</v>
      </c>
      <c r="R53" s="68" t="s">
        <v>3632</v>
      </c>
      <c r="S53" s="359"/>
      <c r="T53" s="275"/>
    </row>
    <row r="54" spans="1:20" ht="51">
      <c r="A54" s="191">
        <v>599</v>
      </c>
      <c r="B54" s="68"/>
      <c r="C54" s="212" t="s">
        <v>1247</v>
      </c>
      <c r="D54" s="213">
        <v>45294</v>
      </c>
      <c r="E54" s="191" t="s">
        <v>1574</v>
      </c>
      <c r="F54" s="191" t="s">
        <v>3</v>
      </c>
      <c r="G54" s="191">
        <v>2166677</v>
      </c>
      <c r="H54" s="68"/>
      <c r="I54" s="197" t="s">
        <v>2621</v>
      </c>
      <c r="J54" s="68"/>
      <c r="K54" s="68"/>
      <c r="L54" s="68"/>
      <c r="M54" s="68"/>
      <c r="N54" s="358"/>
      <c r="O54" s="358"/>
      <c r="P54" s="214">
        <v>0</v>
      </c>
      <c r="Q54" s="214">
        <v>1652</v>
      </c>
      <c r="R54" s="68" t="s">
        <v>3632</v>
      </c>
      <c r="S54" s="359"/>
      <c r="T54" s="275"/>
    </row>
    <row r="55" spans="1:20" ht="51">
      <c r="A55" s="191">
        <v>599</v>
      </c>
      <c r="B55" s="68"/>
      <c r="C55" s="212" t="s">
        <v>1247</v>
      </c>
      <c r="D55" s="213">
        <v>45294</v>
      </c>
      <c r="E55" s="191" t="s">
        <v>1575</v>
      </c>
      <c r="F55" s="191" t="s">
        <v>3</v>
      </c>
      <c r="G55" s="191">
        <v>2166679</v>
      </c>
      <c r="H55" s="68"/>
      <c r="I55" s="197" t="s">
        <v>2622</v>
      </c>
      <c r="J55" s="68"/>
      <c r="K55" s="68"/>
      <c r="L55" s="68"/>
      <c r="M55" s="68"/>
      <c r="N55" s="358"/>
      <c r="O55" s="358"/>
      <c r="P55" s="214">
        <v>0</v>
      </c>
      <c r="Q55" s="214">
        <v>6825</v>
      </c>
      <c r="R55" s="68" t="s">
        <v>3632</v>
      </c>
      <c r="S55" s="359"/>
      <c r="T55" s="275"/>
    </row>
    <row r="56" spans="1:20" ht="51">
      <c r="A56" s="191">
        <v>599</v>
      </c>
      <c r="B56" s="68"/>
      <c r="C56" s="212" t="s">
        <v>1247</v>
      </c>
      <c r="D56" s="213">
        <v>45294</v>
      </c>
      <c r="E56" s="191" t="s">
        <v>1576</v>
      </c>
      <c r="F56" s="191" t="s">
        <v>3</v>
      </c>
      <c r="G56" s="191">
        <v>2166680</v>
      </c>
      <c r="H56" s="68"/>
      <c r="I56" s="197" t="s">
        <v>2623</v>
      </c>
      <c r="J56" s="68"/>
      <c r="K56" s="68"/>
      <c r="L56" s="68"/>
      <c r="M56" s="68"/>
      <c r="N56" s="358"/>
      <c r="O56" s="358"/>
      <c r="P56" s="214">
        <v>0</v>
      </c>
      <c r="Q56" s="214">
        <v>16125</v>
      </c>
      <c r="R56" s="68" t="s">
        <v>3632</v>
      </c>
      <c r="S56" s="359"/>
      <c r="T56" s="275"/>
    </row>
    <row r="57" spans="1:20" ht="51">
      <c r="A57" s="191">
        <v>599</v>
      </c>
      <c r="B57" s="68"/>
      <c r="C57" s="212" t="s">
        <v>1247</v>
      </c>
      <c r="D57" s="213">
        <v>45294</v>
      </c>
      <c r="E57" s="191" t="s">
        <v>1577</v>
      </c>
      <c r="F57" s="191" t="s">
        <v>3</v>
      </c>
      <c r="G57" s="191">
        <v>2166681</v>
      </c>
      <c r="H57" s="68"/>
      <c r="I57" s="197" t="s">
        <v>2624</v>
      </c>
      <c r="J57" s="68"/>
      <c r="K57" s="68"/>
      <c r="L57" s="68"/>
      <c r="M57" s="68"/>
      <c r="N57" s="358"/>
      <c r="O57" s="358"/>
      <c r="P57" s="214">
        <v>0</v>
      </c>
      <c r="Q57" s="214">
        <v>1443</v>
      </c>
      <c r="R57" s="68" t="s">
        <v>3632</v>
      </c>
      <c r="S57" s="359"/>
      <c r="T57" s="275"/>
    </row>
    <row r="58" spans="1:20" ht="51">
      <c r="A58" s="191">
        <v>599</v>
      </c>
      <c r="B58" s="68"/>
      <c r="C58" s="212" t="s">
        <v>1247</v>
      </c>
      <c r="D58" s="213">
        <v>45294</v>
      </c>
      <c r="E58" s="191" t="s">
        <v>1578</v>
      </c>
      <c r="F58" s="191" t="s">
        <v>3</v>
      </c>
      <c r="G58" s="191">
        <v>2166682</v>
      </c>
      <c r="H58" s="68"/>
      <c r="I58" s="197" t="s">
        <v>2625</v>
      </c>
      <c r="J58" s="68"/>
      <c r="K58" s="68"/>
      <c r="L58" s="68"/>
      <c r="M58" s="68"/>
      <c r="N58" s="358"/>
      <c r="O58" s="358"/>
      <c r="P58" s="214">
        <v>0</v>
      </c>
      <c r="Q58" s="214">
        <v>903</v>
      </c>
      <c r="R58" s="68" t="s">
        <v>3632</v>
      </c>
      <c r="S58" s="359"/>
      <c r="T58" s="275"/>
    </row>
    <row r="59" spans="1:20" ht="51">
      <c r="A59" s="191">
        <v>599</v>
      </c>
      <c r="B59" s="68"/>
      <c r="C59" s="212" t="s">
        <v>1247</v>
      </c>
      <c r="D59" s="213">
        <v>45294</v>
      </c>
      <c r="E59" s="191" t="s">
        <v>1579</v>
      </c>
      <c r="F59" s="191" t="s">
        <v>3</v>
      </c>
      <c r="G59" s="191">
        <v>2166683</v>
      </c>
      <c r="H59" s="68"/>
      <c r="I59" s="197" t="s">
        <v>2626</v>
      </c>
      <c r="J59" s="68"/>
      <c r="K59" s="68"/>
      <c r="L59" s="68"/>
      <c r="M59" s="68"/>
      <c r="N59" s="358"/>
      <c r="O59" s="358"/>
      <c r="P59" s="214">
        <v>0</v>
      </c>
      <c r="Q59" s="214">
        <v>10750</v>
      </c>
      <c r="R59" s="68" t="s">
        <v>3632</v>
      </c>
      <c r="S59" s="359"/>
      <c r="T59" s="275"/>
    </row>
    <row r="60" spans="1:20" ht="51">
      <c r="A60" s="191" t="s">
        <v>550</v>
      </c>
      <c r="B60" s="68"/>
      <c r="C60" s="212" t="s">
        <v>589</v>
      </c>
      <c r="D60" s="213">
        <v>45294</v>
      </c>
      <c r="E60" s="191" t="s">
        <v>1580</v>
      </c>
      <c r="F60" s="191" t="s">
        <v>3</v>
      </c>
      <c r="G60" s="191">
        <v>2166684</v>
      </c>
      <c r="H60" s="68"/>
      <c r="I60" s="197" t="s">
        <v>2627</v>
      </c>
      <c r="J60" s="68"/>
      <c r="K60" s="68"/>
      <c r="L60" s="68"/>
      <c r="M60" s="68"/>
      <c r="N60" s="358"/>
      <c r="O60" s="358"/>
      <c r="P60" s="214">
        <v>0</v>
      </c>
      <c r="Q60" s="214">
        <v>486</v>
      </c>
      <c r="R60" s="68" t="s">
        <v>3632</v>
      </c>
      <c r="S60" s="359"/>
      <c r="T60" s="275"/>
    </row>
    <row r="61" spans="1:20" ht="51">
      <c r="A61" s="191">
        <v>599</v>
      </c>
      <c r="B61" s="68"/>
      <c r="C61" s="212" t="s">
        <v>1247</v>
      </c>
      <c r="D61" s="213">
        <v>45294</v>
      </c>
      <c r="E61" s="191" t="s">
        <v>1581</v>
      </c>
      <c r="F61" s="191" t="s">
        <v>3</v>
      </c>
      <c r="G61" s="191">
        <v>2166685</v>
      </c>
      <c r="H61" s="68"/>
      <c r="I61" s="197" t="s">
        <v>2628</v>
      </c>
      <c r="J61" s="68"/>
      <c r="K61" s="68"/>
      <c r="L61" s="68"/>
      <c r="M61" s="68"/>
      <c r="N61" s="358"/>
      <c r="O61" s="358"/>
      <c r="P61" s="214">
        <v>0</v>
      </c>
      <c r="Q61" s="214">
        <v>8275</v>
      </c>
      <c r="R61" s="68" t="s">
        <v>3632</v>
      </c>
      <c r="S61" s="359"/>
      <c r="T61" s="275"/>
    </row>
    <row r="62" spans="1:20" ht="51">
      <c r="A62" s="191">
        <v>599</v>
      </c>
      <c r="B62" s="68"/>
      <c r="C62" s="212" t="s">
        <v>1247</v>
      </c>
      <c r="D62" s="213">
        <v>45294</v>
      </c>
      <c r="E62" s="191" t="s">
        <v>1582</v>
      </c>
      <c r="F62" s="191" t="s">
        <v>3</v>
      </c>
      <c r="G62" s="191">
        <v>2166686</v>
      </c>
      <c r="H62" s="68"/>
      <c r="I62" s="197" t="s">
        <v>2629</v>
      </c>
      <c r="J62" s="68"/>
      <c r="K62" s="68"/>
      <c r="L62" s="68"/>
      <c r="M62" s="68"/>
      <c r="N62" s="358"/>
      <c r="O62" s="358"/>
      <c r="P62" s="214">
        <v>0</v>
      </c>
      <c r="Q62" s="214">
        <v>12903.66</v>
      </c>
      <c r="R62" s="68" t="s">
        <v>3632</v>
      </c>
      <c r="S62" s="359"/>
      <c r="T62" s="275"/>
    </row>
    <row r="63" spans="1:20" ht="51">
      <c r="A63" s="191">
        <v>599</v>
      </c>
      <c r="B63" s="68"/>
      <c r="C63" s="212" t="s">
        <v>1247</v>
      </c>
      <c r="D63" s="213">
        <v>45294</v>
      </c>
      <c r="E63" s="191" t="s">
        <v>1583</v>
      </c>
      <c r="F63" s="191" t="s">
        <v>3</v>
      </c>
      <c r="G63" s="191">
        <v>2166687</v>
      </c>
      <c r="H63" s="68"/>
      <c r="I63" s="197" t="s">
        <v>2630</v>
      </c>
      <c r="J63" s="68"/>
      <c r="K63" s="68"/>
      <c r="L63" s="68"/>
      <c r="M63" s="68"/>
      <c r="N63" s="358"/>
      <c r="O63" s="358"/>
      <c r="P63" s="214">
        <v>0</v>
      </c>
      <c r="Q63" s="214">
        <v>429.98</v>
      </c>
      <c r="R63" s="68" t="s">
        <v>3632</v>
      </c>
      <c r="S63" s="359"/>
      <c r="T63" s="275"/>
    </row>
    <row r="64" spans="1:20" ht="51">
      <c r="A64" s="191">
        <v>599</v>
      </c>
      <c r="B64" s="68"/>
      <c r="C64" s="212" t="s">
        <v>1247</v>
      </c>
      <c r="D64" s="213">
        <v>45294</v>
      </c>
      <c r="E64" s="191" t="s">
        <v>1584</v>
      </c>
      <c r="F64" s="191" t="s">
        <v>3</v>
      </c>
      <c r="G64" s="191">
        <v>2166688</v>
      </c>
      <c r="H64" s="68"/>
      <c r="I64" s="197" t="s">
        <v>2631</v>
      </c>
      <c r="J64" s="68"/>
      <c r="K64" s="68"/>
      <c r="L64" s="68"/>
      <c r="M64" s="68"/>
      <c r="N64" s="358"/>
      <c r="O64" s="358"/>
      <c r="P64" s="214">
        <v>0</v>
      </c>
      <c r="Q64" s="214">
        <v>911.2</v>
      </c>
      <c r="R64" s="68" t="s">
        <v>3632</v>
      </c>
      <c r="S64" s="359"/>
      <c r="T64" s="275"/>
    </row>
    <row r="65" spans="1:20" ht="51">
      <c r="A65" s="191">
        <v>599</v>
      </c>
      <c r="B65" s="68"/>
      <c r="C65" s="212" t="s">
        <v>1247</v>
      </c>
      <c r="D65" s="213">
        <v>45294</v>
      </c>
      <c r="E65" s="191" t="s">
        <v>1585</v>
      </c>
      <c r="F65" s="191" t="s">
        <v>3</v>
      </c>
      <c r="G65" s="191">
        <v>2166689</v>
      </c>
      <c r="H65" s="68"/>
      <c r="I65" s="197" t="s">
        <v>2632</v>
      </c>
      <c r="J65" s="68"/>
      <c r="K65" s="68"/>
      <c r="L65" s="68"/>
      <c r="M65" s="68"/>
      <c r="N65" s="358"/>
      <c r="O65" s="358"/>
      <c r="P65" s="214">
        <v>0</v>
      </c>
      <c r="Q65" s="214">
        <v>2314</v>
      </c>
      <c r="R65" s="68" t="s">
        <v>3632</v>
      </c>
      <c r="S65" s="359"/>
      <c r="T65" s="275"/>
    </row>
    <row r="66" spans="1:20" ht="51">
      <c r="A66" s="191">
        <v>291</v>
      </c>
      <c r="B66" s="68"/>
      <c r="C66" s="212" t="s">
        <v>119</v>
      </c>
      <c r="D66" s="213">
        <v>45294</v>
      </c>
      <c r="E66" s="191" t="s">
        <v>1586</v>
      </c>
      <c r="F66" s="191" t="s">
        <v>3</v>
      </c>
      <c r="G66" s="191">
        <v>2166690</v>
      </c>
      <c r="H66" s="68"/>
      <c r="I66" s="197" t="s">
        <v>2633</v>
      </c>
      <c r="J66" s="68"/>
      <c r="K66" s="68"/>
      <c r="L66" s="68"/>
      <c r="M66" s="68"/>
      <c r="N66" s="358"/>
      <c r="O66" s="358"/>
      <c r="P66" s="214">
        <v>0</v>
      </c>
      <c r="Q66" s="214">
        <v>23223.79</v>
      </c>
      <c r="R66" s="68" t="s">
        <v>3632</v>
      </c>
      <c r="S66" s="359"/>
      <c r="T66" s="275"/>
    </row>
    <row r="67" spans="1:20" ht="51">
      <c r="A67" s="191">
        <v>291</v>
      </c>
      <c r="B67" s="68"/>
      <c r="C67" s="212" t="s">
        <v>119</v>
      </c>
      <c r="D67" s="213">
        <v>45294</v>
      </c>
      <c r="E67" s="191" t="s">
        <v>1587</v>
      </c>
      <c r="F67" s="191" t="s">
        <v>3</v>
      </c>
      <c r="G67" s="191">
        <v>2166691</v>
      </c>
      <c r="H67" s="68"/>
      <c r="I67" s="197" t="s">
        <v>2634</v>
      </c>
      <c r="J67" s="68"/>
      <c r="K67" s="68"/>
      <c r="L67" s="68"/>
      <c r="M67" s="68"/>
      <c r="N67" s="358"/>
      <c r="O67" s="358"/>
      <c r="P67" s="214">
        <v>0</v>
      </c>
      <c r="Q67" s="214">
        <v>25253.439999999999</v>
      </c>
      <c r="R67" s="68" t="s">
        <v>3632</v>
      </c>
      <c r="S67" s="359"/>
      <c r="T67" s="275"/>
    </row>
    <row r="68" spans="1:20" ht="51">
      <c r="A68" s="191">
        <v>599</v>
      </c>
      <c r="B68" s="68"/>
      <c r="C68" s="212" t="s">
        <v>1247</v>
      </c>
      <c r="D68" s="213">
        <v>45294</v>
      </c>
      <c r="E68" s="191" t="s">
        <v>1588</v>
      </c>
      <c r="F68" s="191" t="s">
        <v>3</v>
      </c>
      <c r="G68" s="191">
        <v>2166692</v>
      </c>
      <c r="H68" s="68"/>
      <c r="I68" s="197" t="s">
        <v>2635</v>
      </c>
      <c r="J68" s="68"/>
      <c r="K68" s="68"/>
      <c r="L68" s="68"/>
      <c r="M68" s="68"/>
      <c r="N68" s="358"/>
      <c r="O68" s="358"/>
      <c r="P68" s="214">
        <v>0</v>
      </c>
      <c r="Q68" s="214">
        <v>14840</v>
      </c>
      <c r="R68" s="68" t="s">
        <v>3632</v>
      </c>
      <c r="S68" s="359"/>
      <c r="T68" s="275"/>
    </row>
    <row r="69" spans="1:20" ht="51">
      <c r="A69" s="191">
        <v>599</v>
      </c>
      <c r="B69" s="68"/>
      <c r="C69" s="212" t="s">
        <v>1247</v>
      </c>
      <c r="D69" s="213">
        <v>45294</v>
      </c>
      <c r="E69" s="191" t="s">
        <v>1589</v>
      </c>
      <c r="F69" s="191" t="s">
        <v>3</v>
      </c>
      <c r="G69" s="191">
        <v>2166694</v>
      </c>
      <c r="H69" s="68"/>
      <c r="I69" s="197" t="s">
        <v>2636</v>
      </c>
      <c r="J69" s="68"/>
      <c r="K69" s="68"/>
      <c r="L69" s="68"/>
      <c r="M69" s="68"/>
      <c r="N69" s="358"/>
      <c r="O69" s="358"/>
      <c r="P69" s="214">
        <v>0</v>
      </c>
      <c r="Q69" s="214">
        <v>30</v>
      </c>
      <c r="R69" s="68" t="s">
        <v>3632</v>
      </c>
      <c r="S69" s="359"/>
      <c r="T69" s="275"/>
    </row>
    <row r="70" spans="1:20" ht="51">
      <c r="A70" s="191">
        <v>599</v>
      </c>
      <c r="B70" s="68"/>
      <c r="C70" s="212" t="s">
        <v>1247</v>
      </c>
      <c r="D70" s="213">
        <v>45294</v>
      </c>
      <c r="E70" s="191" t="s">
        <v>1590</v>
      </c>
      <c r="F70" s="191" t="s">
        <v>3</v>
      </c>
      <c r="G70" s="191">
        <v>2166695</v>
      </c>
      <c r="H70" s="68"/>
      <c r="I70" s="197" t="s">
        <v>2637</v>
      </c>
      <c r="J70" s="68"/>
      <c r="K70" s="68"/>
      <c r="L70" s="68"/>
      <c r="M70" s="68"/>
      <c r="N70" s="358"/>
      <c r="O70" s="358"/>
      <c r="P70" s="214">
        <v>0</v>
      </c>
      <c r="Q70" s="214">
        <v>355.68</v>
      </c>
      <c r="R70" s="68" t="s">
        <v>3632</v>
      </c>
      <c r="S70" s="359"/>
      <c r="T70" s="275"/>
    </row>
    <row r="71" spans="1:20" ht="38.25">
      <c r="A71" s="191" t="s">
        <v>550</v>
      </c>
      <c r="B71" s="68"/>
      <c r="C71" s="212" t="s">
        <v>589</v>
      </c>
      <c r="D71" s="213">
        <v>45294</v>
      </c>
      <c r="E71" s="191" t="s">
        <v>1591</v>
      </c>
      <c r="F71" s="191" t="s">
        <v>3</v>
      </c>
      <c r="G71" s="191">
        <v>2166696</v>
      </c>
      <c r="H71" s="68"/>
      <c r="I71" s="197" t="s">
        <v>2638</v>
      </c>
      <c r="J71" s="68"/>
      <c r="K71" s="68"/>
      <c r="L71" s="68"/>
      <c r="M71" s="68"/>
      <c r="N71" s="358"/>
      <c r="O71" s="358"/>
      <c r="P71" s="214">
        <v>0</v>
      </c>
      <c r="Q71" s="214">
        <v>350</v>
      </c>
      <c r="R71" s="68" t="s">
        <v>3632</v>
      </c>
      <c r="S71" s="359"/>
      <c r="T71" s="275"/>
    </row>
    <row r="72" spans="1:20" ht="51">
      <c r="A72" s="191">
        <v>599</v>
      </c>
      <c r="B72" s="68"/>
      <c r="C72" s="212" t="s">
        <v>1247</v>
      </c>
      <c r="D72" s="213">
        <v>45294</v>
      </c>
      <c r="E72" s="191" t="s">
        <v>1592</v>
      </c>
      <c r="F72" s="191" t="s">
        <v>3</v>
      </c>
      <c r="G72" s="191">
        <v>2166698</v>
      </c>
      <c r="H72" s="68"/>
      <c r="I72" s="197" t="s">
        <v>2639</v>
      </c>
      <c r="J72" s="68"/>
      <c r="K72" s="68"/>
      <c r="L72" s="68"/>
      <c r="M72" s="68"/>
      <c r="N72" s="358"/>
      <c r="O72" s="358"/>
      <c r="P72" s="214">
        <v>0</v>
      </c>
      <c r="Q72" s="214">
        <v>72.010000000000005</v>
      </c>
      <c r="R72" s="68" t="s">
        <v>3632</v>
      </c>
      <c r="S72" s="359"/>
      <c r="T72" s="275"/>
    </row>
    <row r="73" spans="1:20" ht="51">
      <c r="A73" s="191">
        <v>599</v>
      </c>
      <c r="B73" s="68"/>
      <c r="C73" s="212" t="s">
        <v>1247</v>
      </c>
      <c r="D73" s="213">
        <v>45294</v>
      </c>
      <c r="E73" s="191" t="s">
        <v>1593</v>
      </c>
      <c r="F73" s="191" t="s">
        <v>3</v>
      </c>
      <c r="G73" s="191">
        <v>2166699</v>
      </c>
      <c r="H73" s="68"/>
      <c r="I73" s="197" t="s">
        <v>2640</v>
      </c>
      <c r="J73" s="68"/>
      <c r="K73" s="68"/>
      <c r="L73" s="68"/>
      <c r="M73" s="68"/>
      <c r="N73" s="358"/>
      <c r="O73" s="358"/>
      <c r="P73" s="214">
        <v>0</v>
      </c>
      <c r="Q73" s="214">
        <v>1618.34</v>
      </c>
      <c r="R73" s="68" t="s">
        <v>3632</v>
      </c>
      <c r="S73" s="359"/>
      <c r="T73" s="275"/>
    </row>
    <row r="74" spans="1:20" ht="51">
      <c r="A74" s="191">
        <v>599</v>
      </c>
      <c r="B74" s="68"/>
      <c r="C74" s="212" t="s">
        <v>1247</v>
      </c>
      <c r="D74" s="213">
        <v>45294</v>
      </c>
      <c r="E74" s="191" t="s">
        <v>1594</v>
      </c>
      <c r="F74" s="191" t="s">
        <v>3</v>
      </c>
      <c r="G74" s="191">
        <v>2166700</v>
      </c>
      <c r="H74" s="68"/>
      <c r="I74" s="197" t="s">
        <v>2641</v>
      </c>
      <c r="J74" s="68"/>
      <c r="K74" s="68"/>
      <c r="L74" s="68"/>
      <c r="M74" s="68"/>
      <c r="N74" s="358"/>
      <c r="O74" s="358"/>
      <c r="P74" s="214">
        <v>0</v>
      </c>
      <c r="Q74" s="214">
        <v>1745.1</v>
      </c>
      <c r="R74" s="68" t="s">
        <v>3632</v>
      </c>
      <c r="S74" s="359"/>
      <c r="T74" s="275"/>
    </row>
    <row r="75" spans="1:20" ht="51">
      <c r="A75" s="191">
        <v>599</v>
      </c>
      <c r="B75" s="68"/>
      <c r="C75" s="212" t="s">
        <v>1247</v>
      </c>
      <c r="D75" s="213">
        <v>45294</v>
      </c>
      <c r="E75" s="191" t="s">
        <v>1595</v>
      </c>
      <c r="F75" s="191" t="s">
        <v>3</v>
      </c>
      <c r="G75" s="191">
        <v>2166701</v>
      </c>
      <c r="H75" s="68"/>
      <c r="I75" s="197" t="s">
        <v>2642</v>
      </c>
      <c r="J75" s="68"/>
      <c r="K75" s="68"/>
      <c r="L75" s="68"/>
      <c r="M75" s="68"/>
      <c r="N75" s="358"/>
      <c r="O75" s="358"/>
      <c r="P75" s="214">
        <v>0</v>
      </c>
      <c r="Q75" s="214">
        <v>15614.8</v>
      </c>
      <c r="R75" s="68" t="s">
        <v>3632</v>
      </c>
      <c r="S75" s="359"/>
      <c r="T75" s="275"/>
    </row>
    <row r="76" spans="1:20" ht="51">
      <c r="A76" s="191">
        <v>599</v>
      </c>
      <c r="B76" s="68"/>
      <c r="C76" s="212" t="s">
        <v>1247</v>
      </c>
      <c r="D76" s="213">
        <v>45294</v>
      </c>
      <c r="E76" s="191" t="s">
        <v>1596</v>
      </c>
      <c r="F76" s="191" t="s">
        <v>3</v>
      </c>
      <c r="G76" s="191">
        <v>2166702</v>
      </c>
      <c r="H76" s="68"/>
      <c r="I76" s="197" t="s">
        <v>2643</v>
      </c>
      <c r="J76" s="68"/>
      <c r="K76" s="68"/>
      <c r="L76" s="68"/>
      <c r="M76" s="68"/>
      <c r="N76" s="358"/>
      <c r="O76" s="358"/>
      <c r="P76" s="214">
        <v>0</v>
      </c>
      <c r="Q76" s="214">
        <v>766</v>
      </c>
      <c r="R76" s="68" t="s">
        <v>3632</v>
      </c>
      <c r="S76" s="359"/>
      <c r="T76" s="275"/>
    </row>
    <row r="77" spans="1:20" ht="51">
      <c r="A77" s="191">
        <v>599</v>
      </c>
      <c r="B77" s="68"/>
      <c r="C77" s="212" t="s">
        <v>1247</v>
      </c>
      <c r="D77" s="213">
        <v>45294</v>
      </c>
      <c r="E77" s="191" t="s">
        <v>1597</v>
      </c>
      <c r="F77" s="191" t="s">
        <v>3</v>
      </c>
      <c r="G77" s="191">
        <v>2166703</v>
      </c>
      <c r="H77" s="68"/>
      <c r="I77" s="197" t="s">
        <v>2644</v>
      </c>
      <c r="J77" s="68"/>
      <c r="K77" s="68"/>
      <c r="L77" s="68"/>
      <c r="M77" s="68"/>
      <c r="N77" s="358"/>
      <c r="O77" s="358"/>
      <c r="P77" s="214">
        <v>0</v>
      </c>
      <c r="Q77" s="214">
        <v>209.17</v>
      </c>
      <c r="R77" s="68" t="s">
        <v>3632</v>
      </c>
      <c r="S77" s="359"/>
      <c r="T77" s="275"/>
    </row>
    <row r="78" spans="1:20" ht="63.75">
      <c r="A78" s="191">
        <v>66</v>
      </c>
      <c r="B78" s="68"/>
      <c r="C78" s="212" t="s">
        <v>46</v>
      </c>
      <c r="D78" s="213">
        <v>45294</v>
      </c>
      <c r="E78" s="191" t="s">
        <v>1598</v>
      </c>
      <c r="F78" s="191" t="s">
        <v>3</v>
      </c>
      <c r="G78" s="191">
        <v>2166704</v>
      </c>
      <c r="H78" s="68"/>
      <c r="I78" s="197" t="s">
        <v>2645</v>
      </c>
      <c r="J78" s="68"/>
      <c r="K78" s="68"/>
      <c r="L78" s="68"/>
      <c r="M78" s="68"/>
      <c r="N78" s="358"/>
      <c r="O78" s="358"/>
      <c r="P78" s="214">
        <v>0</v>
      </c>
      <c r="Q78" s="214">
        <v>4743.24</v>
      </c>
      <c r="R78" s="68" t="s">
        <v>3632</v>
      </c>
      <c r="S78" s="359"/>
      <c r="T78" s="275"/>
    </row>
    <row r="79" spans="1:20" ht="51">
      <c r="A79" s="191">
        <v>548</v>
      </c>
      <c r="B79" s="68"/>
      <c r="C79" s="212" t="s">
        <v>1283</v>
      </c>
      <c r="D79" s="213">
        <v>45294</v>
      </c>
      <c r="E79" s="191" t="s">
        <v>1599</v>
      </c>
      <c r="F79" s="191" t="s">
        <v>3</v>
      </c>
      <c r="G79" s="191">
        <v>2166709</v>
      </c>
      <c r="H79" s="68"/>
      <c r="I79" s="197" t="s">
        <v>2646</v>
      </c>
      <c r="J79" s="68"/>
      <c r="K79" s="68"/>
      <c r="L79" s="68"/>
      <c r="M79" s="68"/>
      <c r="N79" s="358"/>
      <c r="O79" s="358"/>
      <c r="P79" s="214">
        <v>0</v>
      </c>
      <c r="Q79" s="214">
        <v>453</v>
      </c>
      <c r="R79" s="68" t="s">
        <v>3632</v>
      </c>
      <c r="S79" s="359"/>
      <c r="T79" s="275"/>
    </row>
    <row r="80" spans="1:20" ht="51">
      <c r="A80" s="191">
        <v>670</v>
      </c>
      <c r="B80" s="68"/>
      <c r="C80" s="212" t="s">
        <v>178</v>
      </c>
      <c r="D80" s="213">
        <v>45294</v>
      </c>
      <c r="E80" s="191" t="s">
        <v>1600</v>
      </c>
      <c r="F80" s="191" t="s">
        <v>3</v>
      </c>
      <c r="G80" s="191">
        <v>2166711</v>
      </c>
      <c r="H80" s="68"/>
      <c r="I80" s="197" t="s">
        <v>2647</v>
      </c>
      <c r="J80" s="68"/>
      <c r="K80" s="68"/>
      <c r="L80" s="68"/>
      <c r="M80" s="68"/>
      <c r="N80" s="358"/>
      <c r="O80" s="358"/>
      <c r="P80" s="214">
        <v>0</v>
      </c>
      <c r="Q80" s="214">
        <v>144</v>
      </c>
      <c r="R80" s="68" t="s">
        <v>3632</v>
      </c>
      <c r="S80" s="359"/>
      <c r="T80" s="275"/>
    </row>
    <row r="81" spans="1:20" ht="51">
      <c r="A81" s="191">
        <v>203</v>
      </c>
      <c r="B81" s="68"/>
      <c r="C81" s="212" t="s">
        <v>86</v>
      </c>
      <c r="D81" s="213">
        <v>45294</v>
      </c>
      <c r="E81" s="191" t="s">
        <v>1601</v>
      </c>
      <c r="F81" s="191" t="s">
        <v>3</v>
      </c>
      <c r="G81" s="191">
        <v>2166729</v>
      </c>
      <c r="H81" s="68"/>
      <c r="I81" s="197" t="s">
        <v>2648</v>
      </c>
      <c r="J81" s="68"/>
      <c r="K81" s="68"/>
      <c r="L81" s="68"/>
      <c r="M81" s="68"/>
      <c r="N81" s="358"/>
      <c r="O81" s="358"/>
      <c r="P81" s="214">
        <v>0</v>
      </c>
      <c r="Q81" s="214">
        <v>222</v>
      </c>
      <c r="R81" s="68" t="s">
        <v>3632</v>
      </c>
      <c r="S81" s="359"/>
      <c r="T81" s="275"/>
    </row>
    <row r="82" spans="1:20" ht="63.75">
      <c r="A82" s="191">
        <v>310</v>
      </c>
      <c r="B82" s="68"/>
      <c r="C82" s="212" t="s">
        <v>131</v>
      </c>
      <c r="D82" s="213">
        <v>45294</v>
      </c>
      <c r="E82" s="191" t="s">
        <v>1602</v>
      </c>
      <c r="F82" s="191" t="s">
        <v>3</v>
      </c>
      <c r="G82" s="191">
        <v>2166730</v>
      </c>
      <c r="H82" s="68"/>
      <c r="I82" s="197" t="s">
        <v>2649</v>
      </c>
      <c r="J82" s="68"/>
      <c r="K82" s="68"/>
      <c r="L82" s="68"/>
      <c r="M82" s="68"/>
      <c r="N82" s="358"/>
      <c r="O82" s="358"/>
      <c r="P82" s="214">
        <v>0</v>
      </c>
      <c r="Q82" s="214">
        <v>400</v>
      </c>
      <c r="R82" s="68" t="s">
        <v>3632</v>
      </c>
      <c r="S82" s="359"/>
      <c r="T82" s="275"/>
    </row>
    <row r="83" spans="1:20" ht="63.75">
      <c r="A83" s="191">
        <v>16</v>
      </c>
      <c r="B83" s="68"/>
      <c r="C83" s="212" t="s">
        <v>40</v>
      </c>
      <c r="D83" s="213">
        <v>45294</v>
      </c>
      <c r="E83" s="191" t="s">
        <v>1603</v>
      </c>
      <c r="F83" s="191" t="s">
        <v>3</v>
      </c>
      <c r="G83" s="191">
        <v>2166734</v>
      </c>
      <c r="H83" s="68"/>
      <c r="I83" s="197" t="s">
        <v>2650</v>
      </c>
      <c r="J83" s="68"/>
      <c r="K83" s="68"/>
      <c r="L83" s="68"/>
      <c r="M83" s="68"/>
      <c r="N83" s="358"/>
      <c r="O83" s="358"/>
      <c r="P83" s="214">
        <v>0</v>
      </c>
      <c r="Q83" s="214">
        <v>15000</v>
      </c>
      <c r="R83" s="68" t="s">
        <v>3632</v>
      </c>
      <c r="S83" s="359"/>
      <c r="T83" s="275"/>
    </row>
    <row r="84" spans="1:20" ht="63.75">
      <c r="A84" s="191">
        <v>53</v>
      </c>
      <c r="B84" s="68"/>
      <c r="C84" s="212" t="s">
        <v>1376</v>
      </c>
      <c r="D84" s="213">
        <v>45294</v>
      </c>
      <c r="E84" s="191" t="s">
        <v>1604</v>
      </c>
      <c r="F84" s="191" t="s">
        <v>3</v>
      </c>
      <c r="G84" s="191">
        <v>2166744</v>
      </c>
      <c r="H84" s="68"/>
      <c r="I84" s="197" t="s">
        <v>2651</v>
      </c>
      <c r="J84" s="68"/>
      <c r="K84" s="68"/>
      <c r="L84" s="68"/>
      <c r="M84" s="68"/>
      <c r="N84" s="358"/>
      <c r="O84" s="358"/>
      <c r="P84" s="214">
        <v>0</v>
      </c>
      <c r="Q84" s="214">
        <v>0.33</v>
      </c>
      <c r="R84" s="68" t="s">
        <v>3632</v>
      </c>
      <c r="S84" s="359"/>
      <c r="T84" s="275"/>
    </row>
    <row r="85" spans="1:20" ht="38.25">
      <c r="A85" s="191" t="s">
        <v>550</v>
      </c>
      <c r="B85" s="68"/>
      <c r="C85" s="212" t="s">
        <v>589</v>
      </c>
      <c r="D85" s="213">
        <v>45294</v>
      </c>
      <c r="E85" s="191" t="s">
        <v>1605</v>
      </c>
      <c r="F85" s="191" t="s">
        <v>3</v>
      </c>
      <c r="G85" s="191">
        <v>2166760</v>
      </c>
      <c r="H85" s="68"/>
      <c r="I85" s="197" t="s">
        <v>2652</v>
      </c>
      <c r="J85" s="68"/>
      <c r="K85" s="68"/>
      <c r="L85" s="68"/>
      <c r="M85" s="68"/>
      <c r="N85" s="358"/>
      <c r="O85" s="358"/>
      <c r="P85" s="214">
        <v>0</v>
      </c>
      <c r="Q85" s="214">
        <v>2381.5</v>
      </c>
      <c r="R85" s="68" t="s">
        <v>3632</v>
      </c>
      <c r="S85" s="359"/>
      <c r="T85" s="275"/>
    </row>
    <row r="86" spans="1:20" ht="51">
      <c r="A86" s="191" t="s">
        <v>544</v>
      </c>
      <c r="B86" s="68"/>
      <c r="C86" s="212" t="s">
        <v>681</v>
      </c>
      <c r="D86" s="213">
        <v>45294</v>
      </c>
      <c r="E86" s="191" t="s">
        <v>1606</v>
      </c>
      <c r="F86" s="191" t="s">
        <v>6</v>
      </c>
      <c r="G86" s="191">
        <v>1935864</v>
      </c>
      <c r="H86" s="68"/>
      <c r="I86" s="197" t="s">
        <v>2653</v>
      </c>
      <c r="J86" s="68"/>
      <c r="K86" s="68"/>
      <c r="L86" s="68"/>
      <c r="M86" s="68"/>
      <c r="N86" s="358"/>
      <c r="O86" s="358"/>
      <c r="P86" s="214">
        <v>0</v>
      </c>
      <c r="Q86" s="214">
        <v>732210.57</v>
      </c>
      <c r="R86" s="68" t="s">
        <v>3632</v>
      </c>
      <c r="S86" s="359"/>
      <c r="T86" s="275"/>
    </row>
    <row r="87" spans="1:20" ht="63.75">
      <c r="A87" s="191">
        <v>513</v>
      </c>
      <c r="B87" s="68"/>
      <c r="C87" s="212" t="s">
        <v>160</v>
      </c>
      <c r="D87" s="213">
        <v>45294</v>
      </c>
      <c r="E87" s="191" t="s">
        <v>1607</v>
      </c>
      <c r="F87" s="191" t="s">
        <v>14</v>
      </c>
      <c r="G87" s="191">
        <v>2540547</v>
      </c>
      <c r="H87" s="68"/>
      <c r="I87" s="197" t="s">
        <v>2654</v>
      </c>
      <c r="J87" s="68"/>
      <c r="K87" s="68"/>
      <c r="L87" s="68"/>
      <c r="M87" s="68"/>
      <c r="N87" s="358"/>
      <c r="O87" s="358"/>
      <c r="P87" s="214">
        <v>50</v>
      </c>
      <c r="Q87" s="214">
        <v>0</v>
      </c>
      <c r="R87" s="68" t="s">
        <v>3632</v>
      </c>
      <c r="S87" s="359"/>
      <c r="T87" s="275"/>
    </row>
    <row r="88" spans="1:20" ht="63.75">
      <c r="A88" s="191">
        <v>513</v>
      </c>
      <c r="B88" s="68"/>
      <c r="C88" s="212" t="s">
        <v>160</v>
      </c>
      <c r="D88" s="213">
        <v>45294</v>
      </c>
      <c r="E88" s="191" t="s">
        <v>1608</v>
      </c>
      <c r="F88" s="191" t="s">
        <v>10</v>
      </c>
      <c r="G88" s="191">
        <v>1080426</v>
      </c>
      <c r="H88" s="68"/>
      <c r="I88" s="197" t="s">
        <v>2655</v>
      </c>
      <c r="J88" s="68"/>
      <c r="K88" s="68"/>
      <c r="L88" s="68"/>
      <c r="M88" s="68"/>
      <c r="N88" s="358"/>
      <c r="O88" s="358"/>
      <c r="P88" s="214">
        <v>50</v>
      </c>
      <c r="Q88" s="214">
        <v>0</v>
      </c>
      <c r="R88" s="68" t="s">
        <v>3632</v>
      </c>
      <c r="S88" s="359"/>
      <c r="T88" s="275"/>
    </row>
    <row r="89" spans="1:20" ht="63.75">
      <c r="A89" s="191">
        <v>513</v>
      </c>
      <c r="B89" s="68"/>
      <c r="C89" s="212" t="s">
        <v>160</v>
      </c>
      <c r="D89" s="213">
        <v>45294</v>
      </c>
      <c r="E89" s="191" t="s">
        <v>1609</v>
      </c>
      <c r="F89" s="191" t="s">
        <v>14</v>
      </c>
      <c r="G89" s="191">
        <v>2540553</v>
      </c>
      <c r="H89" s="68"/>
      <c r="I89" s="197" t="s">
        <v>2656</v>
      </c>
      <c r="J89" s="68"/>
      <c r="K89" s="68"/>
      <c r="L89" s="68"/>
      <c r="M89" s="68"/>
      <c r="N89" s="358"/>
      <c r="O89" s="358"/>
      <c r="P89" s="214">
        <v>50</v>
      </c>
      <c r="Q89" s="214">
        <v>0</v>
      </c>
      <c r="R89" s="68" t="s">
        <v>3632</v>
      </c>
      <c r="S89" s="359"/>
      <c r="T89" s="275"/>
    </row>
    <row r="90" spans="1:20" ht="63.75">
      <c r="A90" s="191">
        <v>513</v>
      </c>
      <c r="B90" s="68"/>
      <c r="C90" s="212" t="s">
        <v>160</v>
      </c>
      <c r="D90" s="213">
        <v>45294</v>
      </c>
      <c r="E90" s="191" t="s">
        <v>1610</v>
      </c>
      <c r="F90" s="191" t="s">
        <v>14</v>
      </c>
      <c r="G90" s="191">
        <v>2540555</v>
      </c>
      <c r="H90" s="68"/>
      <c r="I90" s="197" t="s">
        <v>2657</v>
      </c>
      <c r="J90" s="68"/>
      <c r="K90" s="68"/>
      <c r="L90" s="68"/>
      <c r="M90" s="68"/>
      <c r="N90" s="358"/>
      <c r="O90" s="358"/>
      <c r="P90" s="214">
        <v>50</v>
      </c>
      <c r="Q90" s="214">
        <v>0</v>
      </c>
      <c r="R90" s="68" t="s">
        <v>3632</v>
      </c>
      <c r="S90" s="359"/>
      <c r="T90" s="275"/>
    </row>
    <row r="91" spans="1:20" ht="63.75">
      <c r="A91" s="191">
        <v>513</v>
      </c>
      <c r="B91" s="68"/>
      <c r="C91" s="212" t="s">
        <v>160</v>
      </c>
      <c r="D91" s="213">
        <v>45294</v>
      </c>
      <c r="E91" s="191" t="s">
        <v>1611</v>
      </c>
      <c r="F91" s="191" t="s">
        <v>14</v>
      </c>
      <c r="G91" s="191">
        <v>2540557</v>
      </c>
      <c r="H91" s="68"/>
      <c r="I91" s="197" t="s">
        <v>2658</v>
      </c>
      <c r="J91" s="68"/>
      <c r="K91" s="68"/>
      <c r="L91" s="68"/>
      <c r="M91" s="68"/>
      <c r="N91" s="358"/>
      <c r="O91" s="358"/>
      <c r="P91" s="214">
        <v>50</v>
      </c>
      <c r="Q91" s="214">
        <v>0</v>
      </c>
      <c r="R91" s="68" t="s">
        <v>3632</v>
      </c>
      <c r="S91" s="359"/>
      <c r="T91" s="275"/>
    </row>
    <row r="92" spans="1:20" ht="63.75">
      <c r="A92" s="191">
        <v>513</v>
      </c>
      <c r="B92" s="68"/>
      <c r="C92" s="212" t="s">
        <v>160</v>
      </c>
      <c r="D92" s="213">
        <v>45294</v>
      </c>
      <c r="E92" s="191" t="s">
        <v>1612</v>
      </c>
      <c r="F92" s="191" t="s">
        <v>14</v>
      </c>
      <c r="G92" s="191">
        <v>2540561</v>
      </c>
      <c r="H92" s="68"/>
      <c r="I92" s="197" t="s">
        <v>2659</v>
      </c>
      <c r="J92" s="68"/>
      <c r="K92" s="68"/>
      <c r="L92" s="68"/>
      <c r="M92" s="68"/>
      <c r="N92" s="358"/>
      <c r="O92" s="358"/>
      <c r="P92" s="214">
        <v>50</v>
      </c>
      <c r="Q92" s="214">
        <v>0</v>
      </c>
      <c r="R92" s="68" t="s">
        <v>3632</v>
      </c>
      <c r="S92" s="359"/>
      <c r="T92" s="275"/>
    </row>
    <row r="93" spans="1:20" ht="76.5">
      <c r="A93" s="191">
        <v>513</v>
      </c>
      <c r="B93" s="68"/>
      <c r="C93" s="212" t="s">
        <v>160</v>
      </c>
      <c r="D93" s="213">
        <v>45294</v>
      </c>
      <c r="E93" s="191" t="s">
        <v>1613</v>
      </c>
      <c r="F93" s="191" t="s">
        <v>10</v>
      </c>
      <c r="G93" s="191">
        <v>1080415</v>
      </c>
      <c r="H93" s="68"/>
      <c r="I93" s="197" t="s">
        <v>2660</v>
      </c>
      <c r="J93" s="68"/>
      <c r="K93" s="68"/>
      <c r="L93" s="68"/>
      <c r="M93" s="68"/>
      <c r="N93" s="358"/>
      <c r="O93" s="358"/>
      <c r="P93" s="214">
        <v>50</v>
      </c>
      <c r="Q93" s="214">
        <v>0</v>
      </c>
      <c r="R93" s="68" t="s">
        <v>3632</v>
      </c>
      <c r="S93" s="359"/>
      <c r="T93" s="275"/>
    </row>
    <row r="94" spans="1:20" ht="76.5">
      <c r="A94" s="191">
        <v>513</v>
      </c>
      <c r="B94" s="68"/>
      <c r="C94" s="212" t="s">
        <v>160</v>
      </c>
      <c r="D94" s="213">
        <v>45294</v>
      </c>
      <c r="E94" s="191" t="s">
        <v>1614</v>
      </c>
      <c r="F94" s="191" t="s">
        <v>10</v>
      </c>
      <c r="G94" s="191">
        <v>1080417</v>
      </c>
      <c r="H94" s="68"/>
      <c r="I94" s="197" t="s">
        <v>2661</v>
      </c>
      <c r="J94" s="68"/>
      <c r="K94" s="68"/>
      <c r="L94" s="68"/>
      <c r="M94" s="68"/>
      <c r="N94" s="358"/>
      <c r="O94" s="358"/>
      <c r="P94" s="214">
        <v>50</v>
      </c>
      <c r="Q94" s="214">
        <v>0</v>
      </c>
      <c r="R94" s="68" t="s">
        <v>3632</v>
      </c>
      <c r="S94" s="359"/>
      <c r="T94" s="275"/>
    </row>
    <row r="95" spans="1:20" ht="63.75">
      <c r="A95" s="191">
        <v>513</v>
      </c>
      <c r="B95" s="68"/>
      <c r="C95" s="212" t="s">
        <v>160</v>
      </c>
      <c r="D95" s="213">
        <v>45294</v>
      </c>
      <c r="E95" s="191" t="s">
        <v>1615</v>
      </c>
      <c r="F95" s="191" t="s">
        <v>14</v>
      </c>
      <c r="G95" s="191">
        <v>2540549</v>
      </c>
      <c r="H95" s="68"/>
      <c r="I95" s="197" t="s">
        <v>2662</v>
      </c>
      <c r="J95" s="68"/>
      <c r="K95" s="68"/>
      <c r="L95" s="68"/>
      <c r="M95" s="68"/>
      <c r="N95" s="358"/>
      <c r="O95" s="358"/>
      <c r="P95" s="214">
        <v>50</v>
      </c>
      <c r="Q95" s="214">
        <v>0</v>
      </c>
      <c r="R95" s="68" t="s">
        <v>3632</v>
      </c>
      <c r="S95" s="359"/>
      <c r="T95" s="275"/>
    </row>
    <row r="96" spans="1:20" ht="102">
      <c r="A96" s="191">
        <v>310</v>
      </c>
      <c r="B96" s="68"/>
      <c r="C96" s="212" t="s">
        <v>131</v>
      </c>
      <c r="D96" s="213">
        <v>45294</v>
      </c>
      <c r="E96" s="191" t="s">
        <v>1616</v>
      </c>
      <c r="F96" s="191" t="s">
        <v>601</v>
      </c>
      <c r="G96" s="191">
        <v>20045</v>
      </c>
      <c r="H96" s="68"/>
      <c r="I96" s="197" t="s">
        <v>2663</v>
      </c>
      <c r="J96" s="68"/>
      <c r="K96" s="68"/>
      <c r="L96" s="68"/>
      <c r="M96" s="68"/>
      <c r="N96" s="358"/>
      <c r="O96" s="358"/>
      <c r="P96" s="214">
        <v>1526.45</v>
      </c>
      <c r="Q96" s="214">
        <v>0</v>
      </c>
      <c r="R96" s="68" t="s">
        <v>3632</v>
      </c>
      <c r="S96" s="359"/>
      <c r="T96" s="275"/>
    </row>
    <row r="97" spans="1:20" ht="51">
      <c r="A97" s="191">
        <v>203</v>
      </c>
      <c r="B97" s="68"/>
      <c r="C97" s="212" t="s">
        <v>86</v>
      </c>
      <c r="D97" s="213">
        <v>45295</v>
      </c>
      <c r="E97" s="191" t="s">
        <v>1618</v>
      </c>
      <c r="F97" s="191" t="s">
        <v>3</v>
      </c>
      <c r="G97" s="191">
        <v>2166915</v>
      </c>
      <c r="H97" s="68"/>
      <c r="I97" s="197" t="s">
        <v>2665</v>
      </c>
      <c r="J97" s="68"/>
      <c r="K97" s="68"/>
      <c r="L97" s="68"/>
      <c r="M97" s="68"/>
      <c r="N97" s="358"/>
      <c r="O97" s="358"/>
      <c r="P97" s="214">
        <v>0</v>
      </c>
      <c r="Q97" s="214">
        <v>15</v>
      </c>
      <c r="R97" s="68" t="s">
        <v>3632</v>
      </c>
      <c r="S97" s="359"/>
      <c r="T97" s="275"/>
    </row>
    <row r="98" spans="1:20" ht="63.75">
      <c r="A98" s="191">
        <v>203</v>
      </c>
      <c r="B98" s="68"/>
      <c r="C98" s="212" t="s">
        <v>86</v>
      </c>
      <c r="D98" s="213">
        <v>45295</v>
      </c>
      <c r="E98" s="191" t="s">
        <v>1619</v>
      </c>
      <c r="F98" s="191" t="s">
        <v>3</v>
      </c>
      <c r="G98" s="191">
        <v>2166916</v>
      </c>
      <c r="H98" s="68"/>
      <c r="I98" s="197" t="s">
        <v>2666</v>
      </c>
      <c r="J98" s="68"/>
      <c r="K98" s="68"/>
      <c r="L98" s="68"/>
      <c r="M98" s="68"/>
      <c r="N98" s="358"/>
      <c r="O98" s="358"/>
      <c r="P98" s="214">
        <v>0</v>
      </c>
      <c r="Q98" s="214">
        <v>15</v>
      </c>
      <c r="R98" s="68" t="s">
        <v>3632</v>
      </c>
      <c r="S98" s="359"/>
      <c r="T98" s="275"/>
    </row>
    <row r="99" spans="1:20" ht="38.25">
      <c r="A99" s="191">
        <v>35</v>
      </c>
      <c r="B99" s="68"/>
      <c r="C99" s="212" t="s">
        <v>43</v>
      </c>
      <c r="D99" s="213">
        <v>45295</v>
      </c>
      <c r="E99" s="191" t="s">
        <v>1620</v>
      </c>
      <c r="F99" s="191" t="s">
        <v>3</v>
      </c>
      <c r="G99" s="191">
        <v>2166921</v>
      </c>
      <c r="H99" s="68"/>
      <c r="I99" s="197" t="s">
        <v>2667</v>
      </c>
      <c r="J99" s="68"/>
      <c r="K99" s="68"/>
      <c r="L99" s="68"/>
      <c r="M99" s="68"/>
      <c r="N99" s="358"/>
      <c r="O99" s="358"/>
      <c r="P99" s="214">
        <v>0</v>
      </c>
      <c r="Q99" s="214">
        <v>3718.8</v>
      </c>
      <c r="R99" s="68" t="s">
        <v>3632</v>
      </c>
      <c r="S99" s="359"/>
      <c r="T99" s="275"/>
    </row>
    <row r="100" spans="1:20" ht="51">
      <c r="A100" s="191">
        <v>86</v>
      </c>
      <c r="B100" s="68"/>
      <c r="C100" s="212" t="s">
        <v>50</v>
      </c>
      <c r="D100" s="213">
        <v>45295</v>
      </c>
      <c r="E100" s="191" t="s">
        <v>1621</v>
      </c>
      <c r="F100" s="191" t="s">
        <v>3</v>
      </c>
      <c r="G100" s="191">
        <v>2166928</v>
      </c>
      <c r="H100" s="68"/>
      <c r="I100" s="197" t="s">
        <v>2668</v>
      </c>
      <c r="J100" s="68"/>
      <c r="K100" s="68"/>
      <c r="L100" s="68"/>
      <c r="M100" s="68"/>
      <c r="N100" s="358"/>
      <c r="O100" s="358"/>
      <c r="P100" s="214">
        <v>0</v>
      </c>
      <c r="Q100" s="214">
        <v>50</v>
      </c>
      <c r="R100" s="68" t="s">
        <v>3632</v>
      </c>
      <c r="S100" s="359"/>
      <c r="T100" s="275"/>
    </row>
    <row r="101" spans="1:20" ht="51">
      <c r="A101" s="191" t="s">
        <v>550</v>
      </c>
      <c r="B101" s="68"/>
      <c r="C101" s="212" t="s">
        <v>589</v>
      </c>
      <c r="D101" s="213">
        <v>45295</v>
      </c>
      <c r="E101" s="191" t="s">
        <v>1622</v>
      </c>
      <c r="F101" s="191" t="s">
        <v>3</v>
      </c>
      <c r="G101" s="191">
        <v>2166951</v>
      </c>
      <c r="H101" s="68"/>
      <c r="I101" s="197" t="s">
        <v>2669</v>
      </c>
      <c r="J101" s="68"/>
      <c r="K101" s="68"/>
      <c r="L101" s="68"/>
      <c r="M101" s="68"/>
      <c r="N101" s="358"/>
      <c r="O101" s="358"/>
      <c r="P101" s="214">
        <v>0</v>
      </c>
      <c r="Q101" s="214">
        <v>12790.75</v>
      </c>
      <c r="R101" s="68" t="s">
        <v>3632</v>
      </c>
      <c r="S101" s="359"/>
      <c r="T101" s="275"/>
    </row>
    <row r="102" spans="1:20" ht="63.75">
      <c r="A102" s="191">
        <v>16</v>
      </c>
      <c r="B102" s="68"/>
      <c r="C102" s="212" t="s">
        <v>40</v>
      </c>
      <c r="D102" s="213">
        <v>45295</v>
      </c>
      <c r="E102" s="191" t="s">
        <v>1623</v>
      </c>
      <c r="F102" s="191" t="s">
        <v>3</v>
      </c>
      <c r="G102" s="191">
        <v>2166952</v>
      </c>
      <c r="H102" s="68"/>
      <c r="I102" s="197" t="s">
        <v>2670</v>
      </c>
      <c r="J102" s="68"/>
      <c r="K102" s="68"/>
      <c r="L102" s="68"/>
      <c r="M102" s="68"/>
      <c r="N102" s="358"/>
      <c r="O102" s="358"/>
      <c r="P102" s="214">
        <v>0</v>
      </c>
      <c r="Q102" s="214">
        <v>77</v>
      </c>
      <c r="R102" s="68" t="s">
        <v>3632</v>
      </c>
      <c r="S102" s="359"/>
      <c r="T102" s="275"/>
    </row>
    <row r="103" spans="1:20" ht="63.75">
      <c r="A103" s="191" t="s">
        <v>550</v>
      </c>
      <c r="B103" s="68"/>
      <c r="C103" s="212" t="s">
        <v>589</v>
      </c>
      <c r="D103" s="213">
        <v>45295</v>
      </c>
      <c r="E103" s="191" t="s">
        <v>1624</v>
      </c>
      <c r="F103" s="191" t="s">
        <v>3</v>
      </c>
      <c r="G103" s="191">
        <v>2166964</v>
      </c>
      <c r="H103" s="68"/>
      <c r="I103" s="197" t="s">
        <v>2671</v>
      </c>
      <c r="J103" s="68"/>
      <c r="K103" s="68"/>
      <c r="L103" s="68"/>
      <c r="M103" s="68"/>
      <c r="N103" s="358"/>
      <c r="O103" s="358"/>
      <c r="P103" s="214">
        <v>0</v>
      </c>
      <c r="Q103" s="214">
        <v>3359.29</v>
      </c>
      <c r="R103" s="68" t="s">
        <v>3632</v>
      </c>
      <c r="S103" s="359"/>
      <c r="T103" s="275"/>
    </row>
    <row r="104" spans="1:20" ht="38.25">
      <c r="A104" s="191">
        <v>46</v>
      </c>
      <c r="B104" s="68"/>
      <c r="C104" s="212" t="s">
        <v>1371</v>
      </c>
      <c r="D104" s="213">
        <v>45295</v>
      </c>
      <c r="E104" s="191" t="s">
        <v>1625</v>
      </c>
      <c r="F104" s="191" t="s">
        <v>3</v>
      </c>
      <c r="G104" s="191">
        <v>2166967</v>
      </c>
      <c r="H104" s="68"/>
      <c r="I104" s="197" t="s">
        <v>2672</v>
      </c>
      <c r="J104" s="68"/>
      <c r="K104" s="68"/>
      <c r="L104" s="68"/>
      <c r="M104" s="68"/>
      <c r="N104" s="358"/>
      <c r="O104" s="358"/>
      <c r="P104" s="214">
        <v>0</v>
      </c>
      <c r="Q104" s="214">
        <v>180</v>
      </c>
      <c r="R104" s="68" t="s">
        <v>3632</v>
      </c>
      <c r="S104" s="359"/>
      <c r="T104" s="275"/>
    </row>
    <row r="105" spans="1:20" ht="51">
      <c r="A105" s="191">
        <v>86</v>
      </c>
      <c r="B105" s="68"/>
      <c r="C105" s="212" t="s">
        <v>50</v>
      </c>
      <c r="D105" s="213">
        <v>45295</v>
      </c>
      <c r="E105" s="191" t="s">
        <v>1626</v>
      </c>
      <c r="F105" s="191" t="s">
        <v>3</v>
      </c>
      <c r="G105" s="191">
        <v>2166969</v>
      </c>
      <c r="H105" s="68"/>
      <c r="I105" s="197" t="s">
        <v>2673</v>
      </c>
      <c r="J105" s="68"/>
      <c r="K105" s="68"/>
      <c r="L105" s="68"/>
      <c r="M105" s="68"/>
      <c r="N105" s="358"/>
      <c r="O105" s="358"/>
      <c r="P105" s="214">
        <v>0</v>
      </c>
      <c r="Q105" s="214">
        <v>595</v>
      </c>
      <c r="R105" s="68" t="s">
        <v>3632</v>
      </c>
      <c r="S105" s="359"/>
      <c r="T105" s="275"/>
    </row>
    <row r="106" spans="1:20" ht="63.75">
      <c r="A106" s="191" t="s">
        <v>550</v>
      </c>
      <c r="B106" s="68"/>
      <c r="C106" s="212" t="s">
        <v>589</v>
      </c>
      <c r="D106" s="213">
        <v>45295</v>
      </c>
      <c r="E106" s="191" t="s">
        <v>1627</v>
      </c>
      <c r="F106" s="191" t="s">
        <v>3</v>
      </c>
      <c r="G106" s="191">
        <v>2166972</v>
      </c>
      <c r="H106" s="68"/>
      <c r="I106" s="197" t="s">
        <v>2674</v>
      </c>
      <c r="J106" s="68"/>
      <c r="K106" s="68"/>
      <c r="L106" s="68"/>
      <c r="M106" s="68"/>
      <c r="N106" s="358"/>
      <c r="O106" s="358"/>
      <c r="P106" s="214">
        <v>0</v>
      </c>
      <c r="Q106" s="214">
        <v>3818.68</v>
      </c>
      <c r="R106" s="68" t="s">
        <v>3632</v>
      </c>
      <c r="S106" s="359"/>
      <c r="T106" s="275"/>
    </row>
    <row r="107" spans="1:20" ht="63.75">
      <c r="A107" s="191">
        <v>47</v>
      </c>
      <c r="B107" s="68"/>
      <c r="C107" s="212" t="s">
        <v>45</v>
      </c>
      <c r="D107" s="213">
        <v>45295</v>
      </c>
      <c r="E107" s="191" t="s">
        <v>1628</v>
      </c>
      <c r="F107" s="191" t="s">
        <v>3</v>
      </c>
      <c r="G107" s="191">
        <v>2166982</v>
      </c>
      <c r="H107" s="68"/>
      <c r="I107" s="197" t="s">
        <v>2675</v>
      </c>
      <c r="J107" s="68"/>
      <c r="K107" s="68"/>
      <c r="L107" s="68"/>
      <c r="M107" s="68"/>
      <c r="N107" s="358"/>
      <c r="O107" s="358"/>
      <c r="P107" s="214">
        <v>0</v>
      </c>
      <c r="Q107" s="214">
        <v>160</v>
      </c>
      <c r="R107" s="68" t="s">
        <v>3632</v>
      </c>
      <c r="S107" s="359"/>
      <c r="T107" s="275"/>
    </row>
    <row r="108" spans="1:20" ht="63.75">
      <c r="A108" s="191">
        <v>47</v>
      </c>
      <c r="B108" s="68"/>
      <c r="C108" s="212" t="s">
        <v>45</v>
      </c>
      <c r="D108" s="213">
        <v>45295</v>
      </c>
      <c r="E108" s="191" t="s">
        <v>1629</v>
      </c>
      <c r="F108" s="191" t="s">
        <v>3</v>
      </c>
      <c r="G108" s="191">
        <v>2166984</v>
      </c>
      <c r="H108" s="68"/>
      <c r="I108" s="197" t="s">
        <v>2676</v>
      </c>
      <c r="J108" s="68"/>
      <c r="K108" s="68"/>
      <c r="L108" s="68"/>
      <c r="M108" s="68"/>
      <c r="N108" s="358"/>
      <c r="O108" s="358"/>
      <c r="P108" s="214">
        <v>0</v>
      </c>
      <c r="Q108" s="214">
        <v>4.4000000000000004</v>
      </c>
      <c r="R108" s="68" t="s">
        <v>3632</v>
      </c>
      <c r="S108" s="359"/>
      <c r="T108" s="275"/>
    </row>
    <row r="109" spans="1:20" ht="63.75">
      <c r="A109" s="191">
        <v>47</v>
      </c>
      <c r="B109" s="68"/>
      <c r="C109" s="212" t="s">
        <v>45</v>
      </c>
      <c r="D109" s="213">
        <v>45295</v>
      </c>
      <c r="E109" s="191" t="s">
        <v>1630</v>
      </c>
      <c r="F109" s="191" t="s">
        <v>3</v>
      </c>
      <c r="G109" s="191">
        <v>2166986</v>
      </c>
      <c r="H109" s="68"/>
      <c r="I109" s="197" t="s">
        <v>2677</v>
      </c>
      <c r="J109" s="68"/>
      <c r="K109" s="68"/>
      <c r="L109" s="68"/>
      <c r="M109" s="68"/>
      <c r="N109" s="358"/>
      <c r="O109" s="358"/>
      <c r="P109" s="214">
        <v>0</v>
      </c>
      <c r="Q109" s="214">
        <v>1035.17</v>
      </c>
      <c r="R109" s="68" t="s">
        <v>3632</v>
      </c>
      <c r="S109" s="359"/>
      <c r="T109" s="275"/>
    </row>
    <row r="110" spans="1:20" ht="63.75">
      <c r="A110" s="191">
        <v>47</v>
      </c>
      <c r="B110" s="68"/>
      <c r="C110" s="212" t="s">
        <v>45</v>
      </c>
      <c r="D110" s="213">
        <v>45295</v>
      </c>
      <c r="E110" s="191" t="s">
        <v>1631</v>
      </c>
      <c r="F110" s="191" t="s">
        <v>3</v>
      </c>
      <c r="G110" s="191">
        <v>2166989</v>
      </c>
      <c r="H110" s="68"/>
      <c r="I110" s="197" t="s">
        <v>2678</v>
      </c>
      <c r="J110" s="68"/>
      <c r="K110" s="68"/>
      <c r="L110" s="68"/>
      <c r="M110" s="68"/>
      <c r="N110" s="358"/>
      <c r="O110" s="358"/>
      <c r="P110" s="214">
        <v>0</v>
      </c>
      <c r="Q110" s="214">
        <v>234.5</v>
      </c>
      <c r="R110" s="68" t="s">
        <v>3632</v>
      </c>
      <c r="S110" s="359"/>
      <c r="T110" s="275"/>
    </row>
    <row r="111" spans="1:20" ht="63.75">
      <c r="A111" s="191">
        <v>47</v>
      </c>
      <c r="B111" s="68"/>
      <c r="C111" s="212" t="s">
        <v>45</v>
      </c>
      <c r="D111" s="213">
        <v>45295</v>
      </c>
      <c r="E111" s="191" t="s">
        <v>1632</v>
      </c>
      <c r="F111" s="191" t="s">
        <v>3</v>
      </c>
      <c r="G111" s="191">
        <v>2166990</v>
      </c>
      <c r="H111" s="68"/>
      <c r="I111" s="197" t="s">
        <v>2679</v>
      </c>
      <c r="J111" s="68"/>
      <c r="K111" s="68"/>
      <c r="L111" s="68"/>
      <c r="M111" s="68"/>
      <c r="N111" s="358"/>
      <c r="O111" s="358"/>
      <c r="P111" s="214">
        <v>0</v>
      </c>
      <c r="Q111" s="214">
        <v>140</v>
      </c>
      <c r="R111" s="68" t="s">
        <v>3632</v>
      </c>
      <c r="S111" s="359"/>
      <c r="T111" s="275"/>
    </row>
    <row r="112" spans="1:20" ht="51">
      <c r="A112" s="191">
        <v>46</v>
      </c>
      <c r="B112" s="68"/>
      <c r="C112" s="212" t="s">
        <v>1371</v>
      </c>
      <c r="D112" s="213">
        <v>45295</v>
      </c>
      <c r="E112" s="191" t="s">
        <v>1633</v>
      </c>
      <c r="F112" s="191" t="s">
        <v>3</v>
      </c>
      <c r="G112" s="191">
        <v>2166994</v>
      </c>
      <c r="H112" s="68"/>
      <c r="I112" s="197" t="s">
        <v>2680</v>
      </c>
      <c r="J112" s="68"/>
      <c r="K112" s="68"/>
      <c r="L112" s="68"/>
      <c r="M112" s="68"/>
      <c r="N112" s="358"/>
      <c r="O112" s="358"/>
      <c r="P112" s="214">
        <v>0</v>
      </c>
      <c r="Q112" s="214">
        <v>833</v>
      </c>
      <c r="R112" s="68" t="s">
        <v>3632</v>
      </c>
      <c r="S112" s="359"/>
      <c r="T112" s="275"/>
    </row>
    <row r="113" spans="1:20" ht="51">
      <c r="A113" s="191">
        <v>10</v>
      </c>
      <c r="B113" s="68"/>
      <c r="C113" s="212" t="s">
        <v>38</v>
      </c>
      <c r="D113" s="213">
        <v>45295</v>
      </c>
      <c r="E113" s="191" t="s">
        <v>1634</v>
      </c>
      <c r="F113" s="191" t="s">
        <v>3</v>
      </c>
      <c r="G113" s="191">
        <v>2166995</v>
      </c>
      <c r="H113" s="68"/>
      <c r="I113" s="197" t="s">
        <v>2681</v>
      </c>
      <c r="J113" s="68"/>
      <c r="K113" s="68"/>
      <c r="L113" s="68"/>
      <c r="M113" s="68"/>
      <c r="N113" s="358"/>
      <c r="O113" s="358"/>
      <c r="P113" s="214">
        <v>0</v>
      </c>
      <c r="Q113" s="214">
        <v>0.8</v>
      </c>
      <c r="R113" s="68" t="s">
        <v>3632</v>
      </c>
      <c r="S113" s="359"/>
      <c r="T113" s="275"/>
    </row>
    <row r="114" spans="1:20" ht="38.25">
      <c r="A114" s="191" t="s">
        <v>550</v>
      </c>
      <c r="B114" s="68"/>
      <c r="C114" s="212" t="s">
        <v>589</v>
      </c>
      <c r="D114" s="213">
        <v>45295</v>
      </c>
      <c r="E114" s="191" t="s">
        <v>1635</v>
      </c>
      <c r="F114" s="191" t="s">
        <v>3</v>
      </c>
      <c r="G114" s="191">
        <v>2167022</v>
      </c>
      <c r="H114" s="68"/>
      <c r="I114" s="197" t="s">
        <v>2682</v>
      </c>
      <c r="J114" s="68"/>
      <c r="K114" s="68"/>
      <c r="L114" s="68"/>
      <c r="M114" s="68"/>
      <c r="N114" s="358"/>
      <c r="O114" s="358"/>
      <c r="P114" s="214">
        <v>0</v>
      </c>
      <c r="Q114" s="214">
        <v>1500</v>
      </c>
      <c r="R114" s="68" t="s">
        <v>3632</v>
      </c>
      <c r="S114" s="359"/>
      <c r="T114" s="275"/>
    </row>
    <row r="115" spans="1:20" ht="51">
      <c r="A115" s="191">
        <v>132</v>
      </c>
      <c r="B115" s="68"/>
      <c r="C115" s="212" t="s">
        <v>59</v>
      </c>
      <c r="D115" s="213">
        <v>45295</v>
      </c>
      <c r="E115" s="191" t="s">
        <v>1636</v>
      </c>
      <c r="F115" s="191" t="s">
        <v>3</v>
      </c>
      <c r="G115" s="191">
        <v>2167032</v>
      </c>
      <c r="H115" s="68"/>
      <c r="I115" s="197" t="s">
        <v>2683</v>
      </c>
      <c r="J115" s="68"/>
      <c r="K115" s="68"/>
      <c r="L115" s="68"/>
      <c r="M115" s="68"/>
      <c r="N115" s="358"/>
      <c r="O115" s="358"/>
      <c r="P115" s="214">
        <v>0</v>
      </c>
      <c r="Q115" s="214">
        <v>742</v>
      </c>
      <c r="R115" s="68" t="s">
        <v>3632</v>
      </c>
      <c r="S115" s="359"/>
      <c r="T115" s="275"/>
    </row>
    <row r="116" spans="1:20" ht="51">
      <c r="A116" s="191">
        <v>342</v>
      </c>
      <c r="B116" s="68"/>
      <c r="C116" s="212" t="s">
        <v>137</v>
      </c>
      <c r="D116" s="213">
        <v>45295</v>
      </c>
      <c r="E116" s="191" t="s">
        <v>1637</v>
      </c>
      <c r="F116" s="191" t="s">
        <v>3</v>
      </c>
      <c r="G116" s="191">
        <v>2167033</v>
      </c>
      <c r="H116" s="68"/>
      <c r="I116" s="197" t="s">
        <v>2684</v>
      </c>
      <c r="J116" s="68"/>
      <c r="K116" s="68"/>
      <c r="L116" s="68"/>
      <c r="M116" s="68"/>
      <c r="N116" s="358"/>
      <c r="O116" s="358"/>
      <c r="P116" s="214">
        <v>0</v>
      </c>
      <c r="Q116" s="214">
        <v>930</v>
      </c>
      <c r="R116" s="68" t="s">
        <v>3632</v>
      </c>
      <c r="S116" s="359"/>
      <c r="T116" s="275"/>
    </row>
    <row r="117" spans="1:20" ht="63.75">
      <c r="A117" s="191">
        <v>30</v>
      </c>
      <c r="B117" s="68"/>
      <c r="C117" s="212" t="s">
        <v>640</v>
      </c>
      <c r="D117" s="213">
        <v>45295</v>
      </c>
      <c r="E117" s="191" t="s">
        <v>1638</v>
      </c>
      <c r="F117" s="191" t="s">
        <v>3</v>
      </c>
      <c r="G117" s="191">
        <v>2167037</v>
      </c>
      <c r="H117" s="68"/>
      <c r="I117" s="197" t="s">
        <v>2685</v>
      </c>
      <c r="J117" s="68"/>
      <c r="K117" s="68"/>
      <c r="L117" s="68"/>
      <c r="M117" s="68"/>
      <c r="N117" s="358"/>
      <c r="O117" s="358"/>
      <c r="P117" s="214">
        <v>0</v>
      </c>
      <c r="Q117" s="214">
        <v>200</v>
      </c>
      <c r="R117" s="68" t="s">
        <v>3632</v>
      </c>
      <c r="S117" s="359"/>
      <c r="T117" s="275"/>
    </row>
    <row r="118" spans="1:20" ht="76.5">
      <c r="A118" s="191">
        <v>86</v>
      </c>
      <c r="B118" s="68"/>
      <c r="C118" s="212" t="s">
        <v>50</v>
      </c>
      <c r="D118" s="213">
        <v>45295</v>
      </c>
      <c r="E118" s="191" t="s">
        <v>1639</v>
      </c>
      <c r="F118" s="191" t="s">
        <v>6</v>
      </c>
      <c r="G118" s="191">
        <v>1936600</v>
      </c>
      <c r="H118" s="68"/>
      <c r="I118" s="197" t="s">
        <v>2686</v>
      </c>
      <c r="J118" s="68"/>
      <c r="K118" s="68"/>
      <c r="L118" s="68"/>
      <c r="M118" s="68"/>
      <c r="N118" s="358"/>
      <c r="O118" s="358"/>
      <c r="P118" s="214">
        <v>0</v>
      </c>
      <c r="Q118" s="214">
        <v>27300</v>
      </c>
      <c r="R118" s="68" t="s">
        <v>3632</v>
      </c>
      <c r="S118" s="359"/>
      <c r="T118" s="275"/>
    </row>
    <row r="119" spans="1:20" ht="51">
      <c r="A119" s="191">
        <v>132</v>
      </c>
      <c r="B119" s="68"/>
      <c r="C119" s="212" t="s">
        <v>59</v>
      </c>
      <c r="D119" s="213">
        <v>45295</v>
      </c>
      <c r="E119" s="191" t="s">
        <v>1640</v>
      </c>
      <c r="F119" s="191" t="s">
        <v>6</v>
      </c>
      <c r="G119" s="191">
        <v>1936704</v>
      </c>
      <c r="H119" s="68"/>
      <c r="I119" s="197" t="s">
        <v>2687</v>
      </c>
      <c r="J119" s="68"/>
      <c r="K119" s="68"/>
      <c r="L119" s="68"/>
      <c r="M119" s="68"/>
      <c r="N119" s="358"/>
      <c r="O119" s="358"/>
      <c r="P119" s="214">
        <v>0</v>
      </c>
      <c r="Q119" s="214">
        <v>4861826.5999999996</v>
      </c>
      <c r="R119" s="68" t="s">
        <v>3632</v>
      </c>
      <c r="S119" s="359"/>
      <c r="T119" s="275"/>
    </row>
    <row r="120" spans="1:20" ht="76.5">
      <c r="A120" s="191">
        <v>340</v>
      </c>
      <c r="B120" s="68"/>
      <c r="C120" s="212" t="s">
        <v>136</v>
      </c>
      <c r="D120" s="213">
        <v>45295</v>
      </c>
      <c r="E120" s="191" t="s">
        <v>1641</v>
      </c>
      <c r="F120" s="191" t="s">
        <v>6</v>
      </c>
      <c r="G120" s="191">
        <v>2541806</v>
      </c>
      <c r="H120" s="68"/>
      <c r="I120" s="197" t="s">
        <v>2688</v>
      </c>
      <c r="J120" s="68"/>
      <c r="K120" s="68"/>
      <c r="L120" s="68"/>
      <c r="M120" s="68"/>
      <c r="N120" s="358"/>
      <c r="O120" s="358"/>
      <c r="P120" s="214">
        <v>0</v>
      </c>
      <c r="Q120" s="214">
        <v>15023.4</v>
      </c>
      <c r="R120" s="68" t="s">
        <v>3632</v>
      </c>
      <c r="S120" s="359"/>
      <c r="T120" s="275"/>
    </row>
    <row r="121" spans="1:20" ht="51">
      <c r="A121" s="191">
        <v>342</v>
      </c>
      <c r="B121" s="68"/>
      <c r="C121" s="212" t="s">
        <v>137</v>
      </c>
      <c r="D121" s="213">
        <v>45295</v>
      </c>
      <c r="E121" s="191" t="s">
        <v>1642</v>
      </c>
      <c r="F121" s="191" t="s">
        <v>6</v>
      </c>
      <c r="G121" s="191">
        <v>1936810</v>
      </c>
      <c r="H121" s="68"/>
      <c r="I121" s="197" t="s">
        <v>2689</v>
      </c>
      <c r="J121" s="68"/>
      <c r="K121" s="68"/>
      <c r="L121" s="68"/>
      <c r="M121" s="68"/>
      <c r="N121" s="358"/>
      <c r="O121" s="358"/>
      <c r="P121" s="214">
        <v>0</v>
      </c>
      <c r="Q121" s="214">
        <v>3657865.65</v>
      </c>
      <c r="R121" s="68" t="s">
        <v>3632</v>
      </c>
      <c r="S121" s="359"/>
      <c r="T121" s="275"/>
    </row>
    <row r="122" spans="1:20" ht="63.75">
      <c r="A122" s="191">
        <v>513</v>
      </c>
      <c r="B122" s="68"/>
      <c r="C122" s="212" t="s">
        <v>160</v>
      </c>
      <c r="D122" s="213">
        <v>45295</v>
      </c>
      <c r="E122" s="191" t="s">
        <v>1643</v>
      </c>
      <c r="F122" s="191" t="s">
        <v>14</v>
      </c>
      <c r="G122" s="191">
        <v>2541805</v>
      </c>
      <c r="H122" s="68"/>
      <c r="I122" s="197" t="s">
        <v>2690</v>
      </c>
      <c r="J122" s="68"/>
      <c r="K122" s="68"/>
      <c r="L122" s="68"/>
      <c r="M122" s="68"/>
      <c r="N122" s="358"/>
      <c r="O122" s="358"/>
      <c r="P122" s="214">
        <v>50</v>
      </c>
      <c r="Q122" s="214">
        <v>0</v>
      </c>
      <c r="R122" s="68" t="s">
        <v>3632</v>
      </c>
      <c r="S122" s="359"/>
      <c r="T122" s="275"/>
    </row>
    <row r="123" spans="1:20" ht="76.5">
      <c r="A123" s="191">
        <v>340</v>
      </c>
      <c r="B123" s="68"/>
      <c r="C123" s="212" t="s">
        <v>136</v>
      </c>
      <c r="D123" s="213">
        <v>45295</v>
      </c>
      <c r="E123" s="191" t="s">
        <v>1644</v>
      </c>
      <c r="F123" s="191" t="s">
        <v>14</v>
      </c>
      <c r="G123" s="191">
        <v>2541807</v>
      </c>
      <c r="H123" s="68"/>
      <c r="I123" s="197" t="s">
        <v>2691</v>
      </c>
      <c r="J123" s="68"/>
      <c r="K123" s="68"/>
      <c r="L123" s="68"/>
      <c r="M123" s="68"/>
      <c r="N123" s="358"/>
      <c r="O123" s="358"/>
      <c r="P123" s="214">
        <v>50</v>
      </c>
      <c r="Q123" s="214">
        <v>0</v>
      </c>
      <c r="R123" s="68" t="s">
        <v>3632</v>
      </c>
      <c r="S123" s="359"/>
      <c r="T123" s="275"/>
    </row>
    <row r="124" spans="1:20" ht="63.75">
      <c r="A124" s="191">
        <v>593</v>
      </c>
      <c r="B124" s="68"/>
      <c r="C124" s="212" t="s">
        <v>1285</v>
      </c>
      <c r="D124" s="213">
        <v>45295</v>
      </c>
      <c r="E124" s="191" t="s">
        <v>1645</v>
      </c>
      <c r="F124" s="191" t="s">
        <v>14</v>
      </c>
      <c r="G124" s="191">
        <v>2541809</v>
      </c>
      <c r="H124" s="68"/>
      <c r="I124" s="197" t="s">
        <v>2692</v>
      </c>
      <c r="J124" s="68"/>
      <c r="K124" s="68"/>
      <c r="L124" s="68"/>
      <c r="M124" s="68"/>
      <c r="N124" s="358"/>
      <c r="O124" s="358"/>
      <c r="P124" s="214">
        <v>50</v>
      </c>
      <c r="Q124" s="214">
        <v>0</v>
      </c>
      <c r="R124" s="68" t="s">
        <v>3632</v>
      </c>
      <c r="S124" s="359"/>
      <c r="T124" s="275"/>
    </row>
    <row r="125" spans="1:20" ht="102">
      <c r="A125" s="191">
        <v>132</v>
      </c>
      <c r="B125" s="68"/>
      <c r="C125" s="212" t="s">
        <v>59</v>
      </c>
      <c r="D125" s="213">
        <v>45295</v>
      </c>
      <c r="E125" s="191" t="s">
        <v>1646</v>
      </c>
      <c r="F125" s="191" t="s">
        <v>10</v>
      </c>
      <c r="G125" s="191">
        <v>1080509</v>
      </c>
      <c r="H125" s="68"/>
      <c r="I125" s="197" t="s">
        <v>2693</v>
      </c>
      <c r="J125" s="68"/>
      <c r="K125" s="68"/>
      <c r="L125" s="68"/>
      <c r="M125" s="68"/>
      <c r="N125" s="358"/>
      <c r="O125" s="358"/>
      <c r="P125" s="214">
        <v>523.96</v>
      </c>
      <c r="Q125" s="214">
        <v>0</v>
      </c>
      <c r="R125" s="68" t="s">
        <v>3632</v>
      </c>
      <c r="S125" s="359"/>
      <c r="T125" s="275"/>
    </row>
    <row r="126" spans="1:20" ht="76.5">
      <c r="A126" s="191">
        <v>10</v>
      </c>
      <c r="B126" s="68"/>
      <c r="C126" s="212" t="s">
        <v>38</v>
      </c>
      <c r="D126" s="213">
        <v>45295</v>
      </c>
      <c r="E126" s="191" t="s">
        <v>1647</v>
      </c>
      <c r="F126" s="191" t="s">
        <v>14</v>
      </c>
      <c r="G126" s="191">
        <v>2542216</v>
      </c>
      <c r="H126" s="68"/>
      <c r="I126" s="197" t="s">
        <v>2694</v>
      </c>
      <c r="J126" s="68"/>
      <c r="K126" s="68"/>
      <c r="L126" s="68"/>
      <c r="M126" s="68"/>
      <c r="N126" s="358"/>
      <c r="O126" s="358"/>
      <c r="P126" s="214">
        <v>50</v>
      </c>
      <c r="Q126" s="214">
        <v>0</v>
      </c>
      <c r="R126" s="68" t="s">
        <v>3632</v>
      </c>
      <c r="S126" s="359"/>
      <c r="T126" s="275"/>
    </row>
    <row r="127" spans="1:20" ht="76.5">
      <c r="A127" s="191">
        <v>10</v>
      </c>
      <c r="B127" s="68"/>
      <c r="C127" s="212" t="s">
        <v>38</v>
      </c>
      <c r="D127" s="213">
        <v>45295</v>
      </c>
      <c r="E127" s="191" t="s">
        <v>1648</v>
      </c>
      <c r="F127" s="191" t="s">
        <v>14</v>
      </c>
      <c r="G127" s="191">
        <v>2542218</v>
      </c>
      <c r="H127" s="68"/>
      <c r="I127" s="197" t="s">
        <v>2695</v>
      </c>
      <c r="J127" s="68"/>
      <c r="K127" s="68"/>
      <c r="L127" s="68"/>
      <c r="M127" s="68"/>
      <c r="N127" s="358"/>
      <c r="O127" s="358"/>
      <c r="P127" s="214">
        <v>50</v>
      </c>
      <c r="Q127" s="214">
        <v>0</v>
      </c>
      <c r="R127" s="68" t="s">
        <v>3632</v>
      </c>
      <c r="S127" s="359"/>
      <c r="T127" s="275"/>
    </row>
    <row r="128" spans="1:20" ht="76.5">
      <c r="A128" s="191">
        <v>10</v>
      </c>
      <c r="B128" s="68"/>
      <c r="C128" s="212" t="s">
        <v>38</v>
      </c>
      <c r="D128" s="213">
        <v>45295</v>
      </c>
      <c r="E128" s="191" t="s">
        <v>1649</v>
      </c>
      <c r="F128" s="191" t="s">
        <v>14</v>
      </c>
      <c r="G128" s="191">
        <v>2542220</v>
      </c>
      <c r="H128" s="68"/>
      <c r="I128" s="197" t="s">
        <v>2696</v>
      </c>
      <c r="J128" s="68"/>
      <c r="K128" s="68"/>
      <c r="L128" s="68"/>
      <c r="M128" s="68"/>
      <c r="N128" s="358"/>
      <c r="O128" s="358"/>
      <c r="P128" s="214">
        <v>50</v>
      </c>
      <c r="Q128" s="214">
        <v>0</v>
      </c>
      <c r="R128" s="68" t="s">
        <v>3632</v>
      </c>
      <c r="S128" s="359"/>
      <c r="T128" s="275"/>
    </row>
    <row r="129" spans="1:20" ht="63.75">
      <c r="A129" s="191">
        <v>513</v>
      </c>
      <c r="B129" s="68"/>
      <c r="C129" s="212" t="s">
        <v>160</v>
      </c>
      <c r="D129" s="213">
        <v>45295</v>
      </c>
      <c r="E129" s="191" t="s">
        <v>1650</v>
      </c>
      <c r="F129" s="191" t="s">
        <v>14</v>
      </c>
      <c r="G129" s="191">
        <v>2542361</v>
      </c>
      <c r="H129" s="68"/>
      <c r="I129" s="197" t="s">
        <v>2697</v>
      </c>
      <c r="J129" s="68"/>
      <c r="K129" s="68"/>
      <c r="L129" s="68"/>
      <c r="M129" s="68"/>
      <c r="N129" s="358"/>
      <c r="O129" s="358"/>
      <c r="P129" s="214">
        <v>50</v>
      </c>
      <c r="Q129" s="214">
        <v>0</v>
      </c>
      <c r="R129" s="68" t="s">
        <v>3632</v>
      </c>
      <c r="S129" s="359"/>
      <c r="T129" s="275"/>
    </row>
    <row r="130" spans="1:20" ht="76.5">
      <c r="A130" s="191">
        <v>513</v>
      </c>
      <c r="B130" s="68"/>
      <c r="C130" s="212" t="s">
        <v>160</v>
      </c>
      <c r="D130" s="213">
        <v>45295</v>
      </c>
      <c r="E130" s="191" t="s">
        <v>1651</v>
      </c>
      <c r="F130" s="191" t="s">
        <v>10</v>
      </c>
      <c r="G130" s="191">
        <v>1080505</v>
      </c>
      <c r="H130" s="68"/>
      <c r="I130" s="197" t="s">
        <v>2698</v>
      </c>
      <c r="J130" s="68"/>
      <c r="K130" s="68"/>
      <c r="L130" s="68"/>
      <c r="M130" s="68"/>
      <c r="N130" s="358"/>
      <c r="O130" s="358"/>
      <c r="P130" s="214">
        <v>50</v>
      </c>
      <c r="Q130" s="214">
        <v>0</v>
      </c>
      <c r="R130" s="68" t="s">
        <v>3632</v>
      </c>
      <c r="S130" s="359"/>
      <c r="T130" s="275"/>
    </row>
    <row r="131" spans="1:20" ht="76.5">
      <c r="A131" s="191" t="s">
        <v>542</v>
      </c>
      <c r="B131" s="68"/>
      <c r="C131" s="212" t="s">
        <v>689</v>
      </c>
      <c r="D131" s="213">
        <v>45295</v>
      </c>
      <c r="E131" s="191" t="s">
        <v>1652</v>
      </c>
      <c r="F131" s="191" t="s">
        <v>19</v>
      </c>
      <c r="G131" s="191">
        <v>1080514</v>
      </c>
      <c r="H131" s="68"/>
      <c r="I131" s="197" t="s">
        <v>2699</v>
      </c>
      <c r="J131" s="68"/>
      <c r="K131" s="68"/>
      <c r="L131" s="68"/>
      <c r="M131" s="68"/>
      <c r="N131" s="358"/>
      <c r="O131" s="358"/>
      <c r="P131" s="214">
        <v>36203841.579999998</v>
      </c>
      <c r="Q131" s="214">
        <v>0</v>
      </c>
      <c r="R131" s="68" t="s">
        <v>3632</v>
      </c>
      <c r="S131" s="359"/>
      <c r="T131" s="275"/>
    </row>
    <row r="132" spans="1:20" ht="76.5">
      <c r="A132" s="191" t="s">
        <v>542</v>
      </c>
      <c r="B132" s="68"/>
      <c r="C132" s="212" t="s">
        <v>689</v>
      </c>
      <c r="D132" s="213">
        <v>45295</v>
      </c>
      <c r="E132" s="191" t="s">
        <v>1653</v>
      </c>
      <c r="F132" s="191" t="s">
        <v>10</v>
      </c>
      <c r="G132" s="191">
        <v>1080514</v>
      </c>
      <c r="H132" s="68"/>
      <c r="I132" s="197" t="s">
        <v>2700</v>
      </c>
      <c r="J132" s="68"/>
      <c r="K132" s="68"/>
      <c r="L132" s="68"/>
      <c r="M132" s="68"/>
      <c r="N132" s="358"/>
      <c r="O132" s="358"/>
      <c r="P132" s="214">
        <v>25392.69</v>
      </c>
      <c r="Q132" s="214">
        <v>0</v>
      </c>
      <c r="R132" s="68" t="s">
        <v>3632</v>
      </c>
      <c r="S132" s="359"/>
      <c r="T132" s="275"/>
    </row>
    <row r="133" spans="1:20" ht="51">
      <c r="A133" s="191">
        <v>140</v>
      </c>
      <c r="B133" s="68"/>
      <c r="C133" s="212" t="s">
        <v>1277</v>
      </c>
      <c r="D133" s="213">
        <v>45296</v>
      </c>
      <c r="E133" s="191" t="s">
        <v>1654</v>
      </c>
      <c r="F133" s="191" t="s">
        <v>3</v>
      </c>
      <c r="G133" s="191">
        <v>2167240</v>
      </c>
      <c r="H133" s="68"/>
      <c r="I133" s="197" t="s">
        <v>2701</v>
      </c>
      <c r="J133" s="68"/>
      <c r="K133" s="68"/>
      <c r="L133" s="68"/>
      <c r="M133" s="68"/>
      <c r="N133" s="358"/>
      <c r="O133" s="358"/>
      <c r="P133" s="214">
        <v>0</v>
      </c>
      <c r="Q133" s="214">
        <v>2781</v>
      </c>
      <c r="R133" s="68" t="s">
        <v>3632</v>
      </c>
      <c r="S133" s="359"/>
      <c r="T133" s="275"/>
    </row>
    <row r="134" spans="1:20" ht="51">
      <c r="A134" s="191">
        <v>35</v>
      </c>
      <c r="B134" s="68"/>
      <c r="C134" s="212" t="s">
        <v>43</v>
      </c>
      <c r="D134" s="213">
        <v>45296</v>
      </c>
      <c r="E134" s="191" t="s">
        <v>1655</v>
      </c>
      <c r="F134" s="191" t="s">
        <v>3</v>
      </c>
      <c r="G134" s="191">
        <v>2167241</v>
      </c>
      <c r="H134" s="68"/>
      <c r="I134" s="197" t="s">
        <v>2702</v>
      </c>
      <c r="J134" s="68"/>
      <c r="K134" s="68"/>
      <c r="L134" s="68"/>
      <c r="M134" s="68"/>
      <c r="N134" s="358"/>
      <c r="O134" s="358"/>
      <c r="P134" s="214">
        <v>0</v>
      </c>
      <c r="Q134" s="214">
        <v>1000</v>
      </c>
      <c r="R134" s="68" t="s">
        <v>3632</v>
      </c>
      <c r="S134" s="359"/>
      <c r="T134" s="275"/>
    </row>
    <row r="135" spans="1:20" ht="51">
      <c r="A135" s="191">
        <v>35</v>
      </c>
      <c r="B135" s="68"/>
      <c r="C135" s="212" t="s">
        <v>43</v>
      </c>
      <c r="D135" s="213">
        <v>45296</v>
      </c>
      <c r="E135" s="191" t="s">
        <v>1656</v>
      </c>
      <c r="F135" s="191" t="s">
        <v>3</v>
      </c>
      <c r="G135" s="191">
        <v>2167245</v>
      </c>
      <c r="H135" s="68"/>
      <c r="I135" s="197" t="s">
        <v>2703</v>
      </c>
      <c r="J135" s="68"/>
      <c r="K135" s="68"/>
      <c r="L135" s="68"/>
      <c r="M135" s="68"/>
      <c r="N135" s="358"/>
      <c r="O135" s="358"/>
      <c r="P135" s="214">
        <v>0</v>
      </c>
      <c r="Q135" s="214">
        <v>400</v>
      </c>
      <c r="R135" s="68" t="s">
        <v>3632</v>
      </c>
      <c r="S135" s="359"/>
      <c r="T135" s="275"/>
    </row>
    <row r="136" spans="1:20" ht="51">
      <c r="A136" s="191" t="s">
        <v>550</v>
      </c>
      <c r="B136" s="68"/>
      <c r="C136" s="212" t="s">
        <v>589</v>
      </c>
      <c r="D136" s="213">
        <v>45296</v>
      </c>
      <c r="E136" s="191" t="s">
        <v>1657</v>
      </c>
      <c r="F136" s="191" t="s">
        <v>3</v>
      </c>
      <c r="G136" s="191">
        <v>2167249</v>
      </c>
      <c r="H136" s="68"/>
      <c r="I136" s="197" t="s">
        <v>2704</v>
      </c>
      <c r="J136" s="68"/>
      <c r="K136" s="68"/>
      <c r="L136" s="68"/>
      <c r="M136" s="68"/>
      <c r="N136" s="358"/>
      <c r="O136" s="358"/>
      <c r="P136" s="214">
        <v>0</v>
      </c>
      <c r="Q136" s="214">
        <v>810</v>
      </c>
      <c r="R136" s="68" t="s">
        <v>3632</v>
      </c>
      <c r="S136" s="359"/>
      <c r="T136" s="275"/>
    </row>
    <row r="137" spans="1:20" ht="38.25">
      <c r="A137" s="191" t="s">
        <v>550</v>
      </c>
      <c r="B137" s="68"/>
      <c r="C137" s="212" t="s">
        <v>589</v>
      </c>
      <c r="D137" s="213">
        <v>45296</v>
      </c>
      <c r="E137" s="191" t="s">
        <v>1658</v>
      </c>
      <c r="F137" s="191" t="s">
        <v>3</v>
      </c>
      <c r="G137" s="191">
        <v>2167253</v>
      </c>
      <c r="H137" s="68"/>
      <c r="I137" s="197" t="s">
        <v>2705</v>
      </c>
      <c r="J137" s="68"/>
      <c r="K137" s="68"/>
      <c r="L137" s="68"/>
      <c r="M137" s="68"/>
      <c r="N137" s="358"/>
      <c r="O137" s="358"/>
      <c r="P137" s="214">
        <v>0</v>
      </c>
      <c r="Q137" s="214">
        <v>1360</v>
      </c>
      <c r="R137" s="68" t="s">
        <v>3632</v>
      </c>
      <c r="S137" s="359"/>
      <c r="T137" s="275"/>
    </row>
    <row r="138" spans="1:20" ht="63.75">
      <c r="A138" s="191">
        <v>25</v>
      </c>
      <c r="B138" s="68"/>
      <c r="C138" s="212" t="s">
        <v>42</v>
      </c>
      <c r="D138" s="213">
        <v>45296</v>
      </c>
      <c r="E138" s="191" t="s">
        <v>1659</v>
      </c>
      <c r="F138" s="191" t="s">
        <v>3</v>
      </c>
      <c r="G138" s="191">
        <v>2167255</v>
      </c>
      <c r="H138" s="68"/>
      <c r="I138" s="197" t="s">
        <v>2706</v>
      </c>
      <c r="J138" s="68"/>
      <c r="K138" s="68"/>
      <c r="L138" s="68"/>
      <c r="M138" s="68"/>
      <c r="N138" s="358"/>
      <c r="O138" s="358"/>
      <c r="P138" s="214">
        <v>0</v>
      </c>
      <c r="Q138" s="214">
        <v>42.68</v>
      </c>
      <c r="R138" s="68" t="s">
        <v>3632</v>
      </c>
      <c r="S138" s="359"/>
      <c r="T138" s="275"/>
    </row>
    <row r="139" spans="1:20" ht="51">
      <c r="A139" s="191">
        <v>578</v>
      </c>
      <c r="B139" s="68"/>
      <c r="C139" s="212" t="s">
        <v>168</v>
      </c>
      <c r="D139" s="213">
        <v>45296</v>
      </c>
      <c r="E139" s="191" t="s">
        <v>1660</v>
      </c>
      <c r="F139" s="191" t="s">
        <v>3</v>
      </c>
      <c r="G139" s="191">
        <v>2167258</v>
      </c>
      <c r="H139" s="68"/>
      <c r="I139" s="197" t="s">
        <v>2707</v>
      </c>
      <c r="J139" s="68"/>
      <c r="K139" s="68"/>
      <c r="L139" s="68"/>
      <c r="M139" s="68"/>
      <c r="N139" s="358"/>
      <c r="O139" s="358"/>
      <c r="P139" s="214">
        <v>0</v>
      </c>
      <c r="Q139" s="214">
        <v>140</v>
      </c>
      <c r="R139" s="68" t="s">
        <v>3632</v>
      </c>
      <c r="S139" s="359"/>
      <c r="T139" s="275"/>
    </row>
    <row r="140" spans="1:20" ht="63.75">
      <c r="A140" s="191">
        <v>132</v>
      </c>
      <c r="B140" s="68"/>
      <c r="C140" s="212" t="s">
        <v>59</v>
      </c>
      <c r="D140" s="213">
        <v>45296</v>
      </c>
      <c r="E140" s="191" t="s">
        <v>1661</v>
      </c>
      <c r="F140" s="191" t="s">
        <v>3</v>
      </c>
      <c r="G140" s="191">
        <v>2167259</v>
      </c>
      <c r="H140" s="68"/>
      <c r="I140" s="197" t="s">
        <v>2708</v>
      </c>
      <c r="J140" s="68"/>
      <c r="K140" s="68"/>
      <c r="L140" s="68"/>
      <c r="M140" s="68"/>
      <c r="N140" s="358"/>
      <c r="O140" s="358"/>
      <c r="P140" s="214">
        <v>0</v>
      </c>
      <c r="Q140" s="214">
        <v>444</v>
      </c>
      <c r="R140" s="68" t="s">
        <v>3632</v>
      </c>
      <c r="S140" s="359"/>
      <c r="T140" s="275"/>
    </row>
    <row r="141" spans="1:20" ht="51">
      <c r="A141" s="191">
        <v>578</v>
      </c>
      <c r="B141" s="68"/>
      <c r="C141" s="212" t="s">
        <v>168</v>
      </c>
      <c r="D141" s="213">
        <v>45296</v>
      </c>
      <c r="E141" s="191" t="s">
        <v>1662</v>
      </c>
      <c r="F141" s="191" t="s">
        <v>3</v>
      </c>
      <c r="G141" s="191">
        <v>2167260</v>
      </c>
      <c r="H141" s="68"/>
      <c r="I141" s="197" t="s">
        <v>2709</v>
      </c>
      <c r="J141" s="68"/>
      <c r="K141" s="68"/>
      <c r="L141" s="68"/>
      <c r="M141" s="68"/>
      <c r="N141" s="358"/>
      <c r="O141" s="358"/>
      <c r="P141" s="214">
        <v>0</v>
      </c>
      <c r="Q141" s="214">
        <v>24098</v>
      </c>
      <c r="R141" s="68" t="s">
        <v>3632</v>
      </c>
      <c r="S141" s="359"/>
      <c r="T141" s="275"/>
    </row>
    <row r="142" spans="1:20" ht="38.25">
      <c r="A142" s="191">
        <v>46</v>
      </c>
      <c r="B142" s="68"/>
      <c r="C142" s="212" t="s">
        <v>1371</v>
      </c>
      <c r="D142" s="213">
        <v>45296</v>
      </c>
      <c r="E142" s="191" t="s">
        <v>1663</v>
      </c>
      <c r="F142" s="191" t="s">
        <v>3</v>
      </c>
      <c r="G142" s="191">
        <v>2167262</v>
      </c>
      <c r="H142" s="68"/>
      <c r="I142" s="197" t="s">
        <v>2710</v>
      </c>
      <c r="J142" s="68"/>
      <c r="K142" s="68"/>
      <c r="L142" s="68"/>
      <c r="M142" s="68"/>
      <c r="N142" s="358"/>
      <c r="O142" s="358"/>
      <c r="P142" s="214">
        <v>0</v>
      </c>
      <c r="Q142" s="214">
        <v>10500</v>
      </c>
      <c r="R142" s="68" t="s">
        <v>3632</v>
      </c>
      <c r="S142" s="359"/>
      <c r="T142" s="275"/>
    </row>
    <row r="143" spans="1:20" ht="51">
      <c r="A143" s="191" t="s">
        <v>550</v>
      </c>
      <c r="B143" s="68"/>
      <c r="C143" s="212" t="s">
        <v>589</v>
      </c>
      <c r="D143" s="213">
        <v>45296</v>
      </c>
      <c r="E143" s="191" t="s">
        <v>1664</v>
      </c>
      <c r="F143" s="191" t="s">
        <v>3</v>
      </c>
      <c r="G143" s="191">
        <v>2167266</v>
      </c>
      <c r="H143" s="68"/>
      <c r="I143" s="197" t="s">
        <v>2711</v>
      </c>
      <c r="J143" s="68"/>
      <c r="K143" s="68"/>
      <c r="L143" s="68"/>
      <c r="M143" s="68"/>
      <c r="N143" s="358"/>
      <c r="O143" s="358"/>
      <c r="P143" s="214">
        <v>0</v>
      </c>
      <c r="Q143" s="214">
        <v>4310</v>
      </c>
      <c r="R143" s="68" t="s">
        <v>3632</v>
      </c>
      <c r="S143" s="359"/>
      <c r="T143" s="275"/>
    </row>
    <row r="144" spans="1:20" ht="38.25">
      <c r="A144" s="191">
        <v>650</v>
      </c>
      <c r="B144" s="68"/>
      <c r="C144" s="212" t="s">
        <v>175</v>
      </c>
      <c r="D144" s="213">
        <v>45296</v>
      </c>
      <c r="E144" s="191" t="s">
        <v>1665</v>
      </c>
      <c r="F144" s="191" t="s">
        <v>3</v>
      </c>
      <c r="G144" s="191">
        <v>2167271</v>
      </c>
      <c r="H144" s="68"/>
      <c r="I144" s="197" t="s">
        <v>2712</v>
      </c>
      <c r="J144" s="68"/>
      <c r="K144" s="68"/>
      <c r="L144" s="68"/>
      <c r="M144" s="68"/>
      <c r="N144" s="358"/>
      <c r="O144" s="358"/>
      <c r="P144" s="214">
        <v>0</v>
      </c>
      <c r="Q144" s="214">
        <v>276.5</v>
      </c>
      <c r="R144" s="68" t="s">
        <v>3632</v>
      </c>
      <c r="S144" s="359"/>
      <c r="T144" s="275"/>
    </row>
    <row r="145" spans="1:20" ht="89.25">
      <c r="A145" s="191">
        <v>587</v>
      </c>
      <c r="B145" s="68"/>
      <c r="C145" s="212" t="s">
        <v>671</v>
      </c>
      <c r="D145" s="213">
        <v>45296</v>
      </c>
      <c r="E145" s="191" t="s">
        <v>1666</v>
      </c>
      <c r="F145" s="191" t="s">
        <v>3</v>
      </c>
      <c r="G145" s="191">
        <v>2167272</v>
      </c>
      <c r="H145" s="68"/>
      <c r="I145" s="197" t="s">
        <v>2713</v>
      </c>
      <c r="J145" s="68"/>
      <c r="K145" s="68"/>
      <c r="L145" s="68"/>
      <c r="M145" s="68"/>
      <c r="N145" s="358"/>
      <c r="O145" s="358"/>
      <c r="P145" s="214">
        <v>0</v>
      </c>
      <c r="Q145" s="214">
        <v>3140160.05</v>
      </c>
      <c r="R145" s="68" t="s">
        <v>3632</v>
      </c>
      <c r="S145" s="359"/>
      <c r="T145" s="275"/>
    </row>
    <row r="146" spans="1:20" ht="51">
      <c r="A146" s="191">
        <v>292</v>
      </c>
      <c r="B146" s="68"/>
      <c r="C146" s="212" t="s">
        <v>120</v>
      </c>
      <c r="D146" s="213">
        <v>45296</v>
      </c>
      <c r="E146" s="191" t="s">
        <v>1667</v>
      </c>
      <c r="F146" s="191" t="s">
        <v>3</v>
      </c>
      <c r="G146" s="191">
        <v>2167281</v>
      </c>
      <c r="H146" s="68"/>
      <c r="I146" s="197" t="s">
        <v>2714</v>
      </c>
      <c r="J146" s="68"/>
      <c r="K146" s="68"/>
      <c r="L146" s="68"/>
      <c r="M146" s="68"/>
      <c r="N146" s="358"/>
      <c r="O146" s="358"/>
      <c r="P146" s="214">
        <v>0</v>
      </c>
      <c r="Q146" s="214">
        <v>14.5</v>
      </c>
      <c r="R146" s="68" t="s">
        <v>3632</v>
      </c>
      <c r="S146" s="359"/>
      <c r="T146" s="275"/>
    </row>
    <row r="147" spans="1:20" ht="51">
      <c r="A147" s="191">
        <v>572</v>
      </c>
      <c r="B147" s="68"/>
      <c r="C147" s="212" t="s">
        <v>166</v>
      </c>
      <c r="D147" s="213">
        <v>45296</v>
      </c>
      <c r="E147" s="191" t="s">
        <v>1668</v>
      </c>
      <c r="F147" s="191" t="s">
        <v>3</v>
      </c>
      <c r="G147" s="191">
        <v>2167289</v>
      </c>
      <c r="H147" s="68"/>
      <c r="I147" s="197" t="s">
        <v>2715</v>
      </c>
      <c r="J147" s="68"/>
      <c r="K147" s="68"/>
      <c r="L147" s="68"/>
      <c r="M147" s="68"/>
      <c r="N147" s="358"/>
      <c r="O147" s="358"/>
      <c r="P147" s="214">
        <v>0</v>
      </c>
      <c r="Q147" s="214">
        <v>452</v>
      </c>
      <c r="R147" s="68" t="s">
        <v>3632</v>
      </c>
      <c r="S147" s="359"/>
      <c r="T147" s="275"/>
    </row>
    <row r="148" spans="1:20" ht="51">
      <c r="A148" s="191">
        <v>513</v>
      </c>
      <c r="B148" s="68"/>
      <c r="C148" s="212" t="s">
        <v>160</v>
      </c>
      <c r="D148" s="213">
        <v>45296</v>
      </c>
      <c r="E148" s="191" t="s">
        <v>1669</v>
      </c>
      <c r="F148" s="191" t="s">
        <v>3</v>
      </c>
      <c r="G148" s="191">
        <v>2167291</v>
      </c>
      <c r="H148" s="68"/>
      <c r="I148" s="197" t="s">
        <v>2716</v>
      </c>
      <c r="J148" s="68"/>
      <c r="K148" s="68"/>
      <c r="L148" s="68"/>
      <c r="M148" s="68"/>
      <c r="N148" s="358"/>
      <c r="O148" s="358"/>
      <c r="P148" s="214">
        <v>0</v>
      </c>
      <c r="Q148" s="214">
        <v>1009</v>
      </c>
      <c r="R148" s="68" t="s">
        <v>3632</v>
      </c>
      <c r="S148" s="359"/>
      <c r="T148" s="275"/>
    </row>
    <row r="149" spans="1:20" ht="63.75">
      <c r="A149" s="191">
        <v>206</v>
      </c>
      <c r="B149" s="68"/>
      <c r="C149" s="212" t="s">
        <v>87</v>
      </c>
      <c r="D149" s="213">
        <v>45296</v>
      </c>
      <c r="E149" s="191" t="s">
        <v>1670</v>
      </c>
      <c r="F149" s="191" t="s">
        <v>3</v>
      </c>
      <c r="G149" s="191">
        <v>2167292</v>
      </c>
      <c r="H149" s="68"/>
      <c r="I149" s="197" t="s">
        <v>2717</v>
      </c>
      <c r="J149" s="68"/>
      <c r="K149" s="68"/>
      <c r="L149" s="68"/>
      <c r="M149" s="68"/>
      <c r="N149" s="358"/>
      <c r="O149" s="358"/>
      <c r="P149" s="214">
        <v>0</v>
      </c>
      <c r="Q149" s="214">
        <v>20</v>
      </c>
      <c r="R149" s="68" t="s">
        <v>3632</v>
      </c>
      <c r="S149" s="359"/>
      <c r="T149" s="275"/>
    </row>
    <row r="150" spans="1:20" ht="51">
      <c r="A150" s="191" t="s">
        <v>550</v>
      </c>
      <c r="B150" s="68"/>
      <c r="C150" s="212" t="s">
        <v>589</v>
      </c>
      <c r="D150" s="213">
        <v>45296</v>
      </c>
      <c r="E150" s="191" t="s">
        <v>1671</v>
      </c>
      <c r="F150" s="191" t="s">
        <v>3</v>
      </c>
      <c r="G150" s="191">
        <v>2167293</v>
      </c>
      <c r="H150" s="68"/>
      <c r="I150" s="197" t="s">
        <v>2718</v>
      </c>
      <c r="J150" s="68"/>
      <c r="K150" s="68"/>
      <c r="L150" s="68"/>
      <c r="M150" s="68"/>
      <c r="N150" s="358"/>
      <c r="O150" s="358"/>
      <c r="P150" s="214">
        <v>0</v>
      </c>
      <c r="Q150" s="214">
        <v>3794</v>
      </c>
      <c r="R150" s="68" t="s">
        <v>3632</v>
      </c>
      <c r="S150" s="359"/>
      <c r="T150" s="275"/>
    </row>
    <row r="151" spans="1:20" ht="51">
      <c r="A151" s="191" t="s">
        <v>550</v>
      </c>
      <c r="B151" s="68"/>
      <c r="C151" s="212" t="s">
        <v>589</v>
      </c>
      <c r="D151" s="213">
        <v>45296</v>
      </c>
      <c r="E151" s="191" t="s">
        <v>1672</v>
      </c>
      <c r="F151" s="191" t="s">
        <v>3</v>
      </c>
      <c r="G151" s="191">
        <v>2167295</v>
      </c>
      <c r="H151" s="68"/>
      <c r="I151" s="197" t="s">
        <v>2719</v>
      </c>
      <c r="J151" s="68"/>
      <c r="K151" s="68"/>
      <c r="L151" s="68"/>
      <c r="M151" s="68"/>
      <c r="N151" s="358"/>
      <c r="O151" s="358"/>
      <c r="P151" s="214">
        <v>0</v>
      </c>
      <c r="Q151" s="214">
        <v>450</v>
      </c>
      <c r="R151" s="68" t="s">
        <v>3632</v>
      </c>
      <c r="S151" s="359"/>
      <c r="T151" s="275"/>
    </row>
    <row r="152" spans="1:20" ht="51">
      <c r="A152" s="191" t="s">
        <v>544</v>
      </c>
      <c r="B152" s="68"/>
      <c r="C152" s="212" t="s">
        <v>681</v>
      </c>
      <c r="D152" s="213">
        <v>45296</v>
      </c>
      <c r="E152" s="191" t="s">
        <v>1673</v>
      </c>
      <c r="F152" s="191" t="s">
        <v>3</v>
      </c>
      <c r="G152" s="191">
        <v>2167296</v>
      </c>
      <c r="H152" s="68"/>
      <c r="I152" s="197" t="s">
        <v>2720</v>
      </c>
      <c r="J152" s="68"/>
      <c r="K152" s="68"/>
      <c r="L152" s="68"/>
      <c r="M152" s="68"/>
      <c r="N152" s="358"/>
      <c r="O152" s="358"/>
      <c r="P152" s="214">
        <v>0</v>
      </c>
      <c r="Q152" s="214">
        <v>3946.61</v>
      </c>
      <c r="R152" s="68" t="s">
        <v>3632</v>
      </c>
      <c r="S152" s="359"/>
      <c r="T152" s="275"/>
    </row>
    <row r="153" spans="1:20" ht="51">
      <c r="A153" s="191">
        <v>650</v>
      </c>
      <c r="B153" s="68"/>
      <c r="C153" s="212" t="s">
        <v>175</v>
      </c>
      <c r="D153" s="213">
        <v>45296</v>
      </c>
      <c r="E153" s="191" t="s">
        <v>1674</v>
      </c>
      <c r="F153" s="191" t="s">
        <v>3</v>
      </c>
      <c r="G153" s="191">
        <v>2167298</v>
      </c>
      <c r="H153" s="68"/>
      <c r="I153" s="197" t="s">
        <v>2721</v>
      </c>
      <c r="J153" s="68"/>
      <c r="K153" s="68"/>
      <c r="L153" s="68"/>
      <c r="M153" s="68"/>
      <c r="N153" s="358"/>
      <c r="O153" s="358"/>
      <c r="P153" s="214">
        <v>0</v>
      </c>
      <c r="Q153" s="214">
        <v>2000</v>
      </c>
      <c r="R153" s="68" t="s">
        <v>3632</v>
      </c>
      <c r="S153" s="359"/>
      <c r="T153" s="275"/>
    </row>
    <row r="154" spans="1:20" ht="51">
      <c r="A154" s="191">
        <v>203</v>
      </c>
      <c r="B154" s="68"/>
      <c r="C154" s="212" t="s">
        <v>86</v>
      </c>
      <c r="D154" s="213">
        <v>45296</v>
      </c>
      <c r="E154" s="191" t="s">
        <v>1675</v>
      </c>
      <c r="F154" s="191" t="s">
        <v>3</v>
      </c>
      <c r="G154" s="191">
        <v>2167300</v>
      </c>
      <c r="H154" s="68"/>
      <c r="I154" s="197" t="s">
        <v>2722</v>
      </c>
      <c r="J154" s="68"/>
      <c r="K154" s="68"/>
      <c r="L154" s="68"/>
      <c r="M154" s="68"/>
      <c r="N154" s="358"/>
      <c r="O154" s="358"/>
      <c r="P154" s="214">
        <v>0</v>
      </c>
      <c r="Q154" s="214">
        <v>15</v>
      </c>
      <c r="R154" s="68" t="s">
        <v>3632</v>
      </c>
      <c r="S154" s="359"/>
      <c r="T154" s="275"/>
    </row>
    <row r="155" spans="1:20" ht="51">
      <c r="A155" s="191">
        <v>81</v>
      </c>
      <c r="B155" s="68"/>
      <c r="C155" s="212" t="s">
        <v>49</v>
      </c>
      <c r="D155" s="213">
        <v>45296</v>
      </c>
      <c r="E155" s="191" t="s">
        <v>1676</v>
      </c>
      <c r="F155" s="191" t="s">
        <v>3</v>
      </c>
      <c r="G155" s="191">
        <v>2167303</v>
      </c>
      <c r="H155" s="68"/>
      <c r="I155" s="197" t="s">
        <v>2723</v>
      </c>
      <c r="J155" s="68"/>
      <c r="K155" s="68"/>
      <c r="L155" s="68"/>
      <c r="M155" s="68"/>
      <c r="N155" s="358"/>
      <c r="O155" s="358"/>
      <c r="P155" s="214">
        <v>0</v>
      </c>
      <c r="Q155" s="214">
        <v>25</v>
      </c>
      <c r="R155" s="68" t="s">
        <v>3632</v>
      </c>
      <c r="S155" s="359"/>
      <c r="T155" s="275"/>
    </row>
    <row r="156" spans="1:20" ht="51">
      <c r="A156" s="191">
        <v>81</v>
      </c>
      <c r="B156" s="68"/>
      <c r="C156" s="212" t="s">
        <v>49</v>
      </c>
      <c r="D156" s="213">
        <v>45296</v>
      </c>
      <c r="E156" s="191" t="s">
        <v>1677</v>
      </c>
      <c r="F156" s="191" t="s">
        <v>3</v>
      </c>
      <c r="G156" s="191">
        <v>2167311</v>
      </c>
      <c r="H156" s="68"/>
      <c r="I156" s="197" t="s">
        <v>2724</v>
      </c>
      <c r="J156" s="68"/>
      <c r="K156" s="68"/>
      <c r="L156" s="68"/>
      <c r="M156" s="68"/>
      <c r="N156" s="358"/>
      <c r="O156" s="358"/>
      <c r="P156" s="214">
        <v>0</v>
      </c>
      <c r="Q156" s="214">
        <v>25</v>
      </c>
      <c r="R156" s="68" t="s">
        <v>3632</v>
      </c>
      <c r="S156" s="359"/>
      <c r="T156" s="275"/>
    </row>
    <row r="157" spans="1:20" ht="51">
      <c r="A157" s="191">
        <v>30</v>
      </c>
      <c r="B157" s="68"/>
      <c r="C157" s="212" t="s">
        <v>640</v>
      </c>
      <c r="D157" s="213">
        <v>45296</v>
      </c>
      <c r="E157" s="191" t="s">
        <v>1678</v>
      </c>
      <c r="F157" s="191" t="s">
        <v>3</v>
      </c>
      <c r="G157" s="191">
        <v>2167329</v>
      </c>
      <c r="H157" s="68"/>
      <c r="I157" s="197" t="s">
        <v>2725</v>
      </c>
      <c r="J157" s="68"/>
      <c r="K157" s="68"/>
      <c r="L157" s="68"/>
      <c r="M157" s="68"/>
      <c r="N157" s="358"/>
      <c r="O157" s="358"/>
      <c r="P157" s="214">
        <v>0</v>
      </c>
      <c r="Q157" s="214">
        <v>200</v>
      </c>
      <c r="R157" s="68" t="s">
        <v>3632</v>
      </c>
      <c r="S157" s="359"/>
      <c r="T157" s="275"/>
    </row>
    <row r="158" spans="1:20" ht="51">
      <c r="A158" s="191">
        <v>16</v>
      </c>
      <c r="B158" s="68"/>
      <c r="C158" s="212" t="s">
        <v>40</v>
      </c>
      <c r="D158" s="213">
        <v>45296</v>
      </c>
      <c r="E158" s="191" t="s">
        <v>1679</v>
      </c>
      <c r="F158" s="191" t="s">
        <v>3</v>
      </c>
      <c r="G158" s="191">
        <v>2167343</v>
      </c>
      <c r="H158" s="68"/>
      <c r="I158" s="197" t="s">
        <v>2726</v>
      </c>
      <c r="J158" s="68"/>
      <c r="K158" s="68"/>
      <c r="L158" s="68"/>
      <c r="M158" s="68"/>
      <c r="N158" s="358"/>
      <c r="O158" s="358"/>
      <c r="P158" s="214">
        <v>0</v>
      </c>
      <c r="Q158" s="214">
        <v>1470</v>
      </c>
      <c r="R158" s="68" t="s">
        <v>3633</v>
      </c>
      <c r="S158" s="359"/>
      <c r="T158" s="275"/>
    </row>
    <row r="159" spans="1:20" ht="51">
      <c r="A159" s="191">
        <v>249</v>
      </c>
      <c r="B159" s="68"/>
      <c r="C159" s="212" t="s">
        <v>102</v>
      </c>
      <c r="D159" s="213">
        <v>45296</v>
      </c>
      <c r="E159" s="191" t="s">
        <v>1680</v>
      </c>
      <c r="F159" s="191" t="s">
        <v>3</v>
      </c>
      <c r="G159" s="191">
        <v>2167351</v>
      </c>
      <c r="H159" s="68"/>
      <c r="I159" s="197" t="s">
        <v>2727</v>
      </c>
      <c r="J159" s="68"/>
      <c r="K159" s="68"/>
      <c r="L159" s="68"/>
      <c r="M159" s="68"/>
      <c r="N159" s="358"/>
      <c r="O159" s="358"/>
      <c r="P159" s="214">
        <v>0</v>
      </c>
      <c r="Q159" s="214">
        <v>741</v>
      </c>
      <c r="R159" s="68" t="s">
        <v>3632</v>
      </c>
      <c r="S159" s="359"/>
      <c r="T159" s="275"/>
    </row>
    <row r="160" spans="1:20" ht="51">
      <c r="A160" s="191">
        <v>46</v>
      </c>
      <c r="B160" s="68"/>
      <c r="C160" s="212" t="s">
        <v>1371</v>
      </c>
      <c r="D160" s="213">
        <v>45296</v>
      </c>
      <c r="E160" s="191" t="s">
        <v>1681</v>
      </c>
      <c r="F160" s="191" t="s">
        <v>3</v>
      </c>
      <c r="G160" s="191">
        <v>2167355</v>
      </c>
      <c r="H160" s="68"/>
      <c r="I160" s="197" t="s">
        <v>2728</v>
      </c>
      <c r="J160" s="68"/>
      <c r="K160" s="68"/>
      <c r="L160" s="68"/>
      <c r="M160" s="68"/>
      <c r="N160" s="358"/>
      <c r="O160" s="358"/>
      <c r="P160" s="214">
        <v>0</v>
      </c>
      <c r="Q160" s="214">
        <v>5978</v>
      </c>
      <c r="R160" s="68" t="s">
        <v>3632</v>
      </c>
      <c r="S160" s="359"/>
      <c r="T160" s="275"/>
    </row>
    <row r="161" spans="1:20" ht="38.25">
      <c r="A161" s="191">
        <v>86</v>
      </c>
      <c r="B161" s="68"/>
      <c r="C161" s="212" t="s">
        <v>50</v>
      </c>
      <c r="D161" s="213">
        <v>45296</v>
      </c>
      <c r="E161" s="191" t="s">
        <v>1682</v>
      </c>
      <c r="F161" s="191" t="s">
        <v>3</v>
      </c>
      <c r="G161" s="191">
        <v>2167356</v>
      </c>
      <c r="H161" s="68"/>
      <c r="I161" s="197" t="s">
        <v>2729</v>
      </c>
      <c r="J161" s="68"/>
      <c r="K161" s="68"/>
      <c r="L161" s="68"/>
      <c r="M161" s="68"/>
      <c r="N161" s="358"/>
      <c r="O161" s="358"/>
      <c r="P161" s="214">
        <v>0</v>
      </c>
      <c r="Q161" s="214">
        <v>765</v>
      </c>
      <c r="R161" s="68" t="s">
        <v>3632</v>
      </c>
      <c r="S161" s="359"/>
      <c r="T161" s="275"/>
    </row>
    <row r="162" spans="1:20" ht="51">
      <c r="A162" s="191">
        <v>548</v>
      </c>
      <c r="B162" s="68"/>
      <c r="C162" s="212" t="s">
        <v>1283</v>
      </c>
      <c r="D162" s="213">
        <v>45296</v>
      </c>
      <c r="E162" s="191" t="s">
        <v>1683</v>
      </c>
      <c r="F162" s="191" t="s">
        <v>3</v>
      </c>
      <c r="G162" s="191">
        <v>2167357</v>
      </c>
      <c r="H162" s="68"/>
      <c r="I162" s="197" t="s">
        <v>2730</v>
      </c>
      <c r="J162" s="68"/>
      <c r="K162" s="68"/>
      <c r="L162" s="68"/>
      <c r="M162" s="68"/>
      <c r="N162" s="358"/>
      <c r="O162" s="358"/>
      <c r="P162" s="214">
        <v>0</v>
      </c>
      <c r="Q162" s="214">
        <v>30</v>
      </c>
      <c r="R162" s="68" t="s">
        <v>3632</v>
      </c>
      <c r="S162" s="359"/>
      <c r="T162" s="275"/>
    </row>
    <row r="163" spans="1:20" ht="76.5">
      <c r="A163" s="191" t="s">
        <v>544</v>
      </c>
      <c r="B163" s="68"/>
      <c r="C163" s="212" t="s">
        <v>681</v>
      </c>
      <c r="D163" s="213">
        <v>45296</v>
      </c>
      <c r="E163" s="191" t="s">
        <v>1684</v>
      </c>
      <c r="F163" s="191" t="s">
        <v>6</v>
      </c>
      <c r="G163" s="191">
        <v>1937456</v>
      </c>
      <c r="H163" s="68"/>
      <c r="I163" s="197" t="s">
        <v>2731</v>
      </c>
      <c r="J163" s="68"/>
      <c r="K163" s="68"/>
      <c r="L163" s="68"/>
      <c r="M163" s="68"/>
      <c r="N163" s="358"/>
      <c r="O163" s="358"/>
      <c r="P163" s="214">
        <v>0</v>
      </c>
      <c r="Q163" s="214">
        <v>13500</v>
      </c>
      <c r="R163" s="68" t="s">
        <v>3632</v>
      </c>
      <c r="S163" s="359"/>
      <c r="T163" s="275"/>
    </row>
    <row r="164" spans="1:20" ht="63.75">
      <c r="A164" s="191" t="s">
        <v>544</v>
      </c>
      <c r="B164" s="68"/>
      <c r="C164" s="212" t="s">
        <v>681</v>
      </c>
      <c r="D164" s="213">
        <v>45296</v>
      </c>
      <c r="E164" s="191" t="s">
        <v>1685</v>
      </c>
      <c r="F164" s="191" t="s">
        <v>6</v>
      </c>
      <c r="G164" s="191">
        <v>1937458</v>
      </c>
      <c r="H164" s="68"/>
      <c r="I164" s="197" t="s">
        <v>2732</v>
      </c>
      <c r="J164" s="68"/>
      <c r="K164" s="68"/>
      <c r="L164" s="68"/>
      <c r="M164" s="68"/>
      <c r="N164" s="358"/>
      <c r="O164" s="358"/>
      <c r="P164" s="214">
        <v>0</v>
      </c>
      <c r="Q164" s="214">
        <v>86554.52</v>
      </c>
      <c r="R164" s="68" t="s">
        <v>3632</v>
      </c>
      <c r="S164" s="359"/>
      <c r="T164" s="275"/>
    </row>
    <row r="165" spans="1:20" ht="38.25">
      <c r="A165" s="191">
        <v>283</v>
      </c>
      <c r="B165" s="68"/>
      <c r="C165" s="212" t="s">
        <v>115</v>
      </c>
      <c r="D165" s="213">
        <v>45296</v>
      </c>
      <c r="E165" s="191" t="s">
        <v>1686</v>
      </c>
      <c r="F165" s="191" t="s">
        <v>6</v>
      </c>
      <c r="G165" s="191">
        <v>1937463</v>
      </c>
      <c r="H165" s="68"/>
      <c r="I165" s="197" t="s">
        <v>2733</v>
      </c>
      <c r="J165" s="68"/>
      <c r="K165" s="68"/>
      <c r="L165" s="68"/>
      <c r="M165" s="68"/>
      <c r="N165" s="358"/>
      <c r="O165" s="358"/>
      <c r="P165" s="214">
        <v>0</v>
      </c>
      <c r="Q165" s="214">
        <v>12492.91</v>
      </c>
      <c r="R165" s="68" t="s">
        <v>3632</v>
      </c>
      <c r="S165" s="359"/>
      <c r="T165" s="275"/>
    </row>
    <row r="166" spans="1:20" ht="89.25">
      <c r="A166" s="191">
        <v>132</v>
      </c>
      <c r="B166" s="68"/>
      <c r="C166" s="212" t="s">
        <v>59</v>
      </c>
      <c r="D166" s="213">
        <v>45296</v>
      </c>
      <c r="E166" s="191" t="s">
        <v>1687</v>
      </c>
      <c r="F166" s="191" t="s">
        <v>10</v>
      </c>
      <c r="G166" s="191">
        <v>1080636</v>
      </c>
      <c r="H166" s="68"/>
      <c r="I166" s="197" t="s">
        <v>2734</v>
      </c>
      <c r="J166" s="68"/>
      <c r="K166" s="68"/>
      <c r="L166" s="68"/>
      <c r="M166" s="68"/>
      <c r="N166" s="358"/>
      <c r="O166" s="358"/>
      <c r="P166" s="214">
        <v>1762.94</v>
      </c>
      <c r="Q166" s="214">
        <v>0</v>
      </c>
      <c r="R166" s="68" t="s">
        <v>3632</v>
      </c>
      <c r="S166" s="359"/>
      <c r="T166" s="275"/>
    </row>
    <row r="167" spans="1:20" ht="89.25">
      <c r="A167" s="191">
        <v>132</v>
      </c>
      <c r="B167" s="68"/>
      <c r="C167" s="212" t="s">
        <v>59</v>
      </c>
      <c r="D167" s="213">
        <v>45296</v>
      </c>
      <c r="E167" s="191" t="s">
        <v>1688</v>
      </c>
      <c r="F167" s="191" t="s">
        <v>10</v>
      </c>
      <c r="G167" s="191">
        <v>1080639</v>
      </c>
      <c r="H167" s="68"/>
      <c r="I167" s="197" t="s">
        <v>2735</v>
      </c>
      <c r="J167" s="68"/>
      <c r="K167" s="68"/>
      <c r="L167" s="68"/>
      <c r="M167" s="68"/>
      <c r="N167" s="358"/>
      <c r="O167" s="358"/>
      <c r="P167" s="214">
        <v>780.32</v>
      </c>
      <c r="Q167" s="214">
        <v>0</v>
      </c>
      <c r="R167" s="68" t="s">
        <v>3632</v>
      </c>
      <c r="S167" s="359"/>
      <c r="T167" s="275"/>
    </row>
    <row r="168" spans="1:20" ht="102">
      <c r="A168" s="191" t="s">
        <v>542</v>
      </c>
      <c r="B168" s="68"/>
      <c r="C168" s="212" t="s">
        <v>689</v>
      </c>
      <c r="D168" s="213">
        <v>45296</v>
      </c>
      <c r="E168" s="191" t="s">
        <v>1689</v>
      </c>
      <c r="F168" s="191" t="s">
        <v>20</v>
      </c>
      <c r="G168" s="191">
        <v>1080692</v>
      </c>
      <c r="H168" s="68"/>
      <c r="I168" s="197" t="s">
        <v>2736</v>
      </c>
      <c r="J168" s="68"/>
      <c r="K168" s="68"/>
      <c r="L168" s="68"/>
      <c r="M168" s="68"/>
      <c r="N168" s="358"/>
      <c r="O168" s="358"/>
      <c r="P168" s="214">
        <v>44940966.109999999</v>
      </c>
      <c r="Q168" s="214">
        <v>0</v>
      </c>
      <c r="R168" s="68" t="s">
        <v>3632</v>
      </c>
      <c r="S168" s="359"/>
      <c r="T168" s="275"/>
    </row>
    <row r="169" spans="1:20" ht="76.5">
      <c r="A169" s="191">
        <v>132</v>
      </c>
      <c r="B169" s="68"/>
      <c r="C169" s="212" t="s">
        <v>59</v>
      </c>
      <c r="D169" s="213">
        <v>45296</v>
      </c>
      <c r="E169" s="191" t="s">
        <v>1701</v>
      </c>
      <c r="F169" s="191" t="s">
        <v>10</v>
      </c>
      <c r="G169" s="191">
        <v>1080680</v>
      </c>
      <c r="H169" s="68"/>
      <c r="I169" s="197" t="s">
        <v>2748</v>
      </c>
      <c r="J169" s="68"/>
      <c r="K169" s="68"/>
      <c r="L169" s="68"/>
      <c r="M169" s="68"/>
      <c r="N169" s="358"/>
      <c r="O169" s="358"/>
      <c r="P169" s="214">
        <v>270</v>
      </c>
      <c r="Q169" s="214">
        <v>0</v>
      </c>
      <c r="R169" s="68" t="s">
        <v>3632</v>
      </c>
      <c r="S169" s="359"/>
      <c r="T169" s="275"/>
    </row>
    <row r="170" spans="1:20" ht="76.5">
      <c r="A170" s="191">
        <v>132</v>
      </c>
      <c r="B170" s="68"/>
      <c r="C170" s="212" t="s">
        <v>59</v>
      </c>
      <c r="D170" s="213">
        <v>45296</v>
      </c>
      <c r="E170" s="191" t="s">
        <v>1702</v>
      </c>
      <c r="F170" s="191" t="s">
        <v>10</v>
      </c>
      <c r="G170" s="191">
        <v>1080682</v>
      </c>
      <c r="H170" s="68"/>
      <c r="I170" s="197" t="s">
        <v>2749</v>
      </c>
      <c r="J170" s="68"/>
      <c r="K170" s="68"/>
      <c r="L170" s="68"/>
      <c r="M170" s="68"/>
      <c r="N170" s="358"/>
      <c r="O170" s="358"/>
      <c r="P170" s="214">
        <v>270</v>
      </c>
      <c r="Q170" s="214">
        <v>0</v>
      </c>
      <c r="R170" s="68" t="s">
        <v>3632</v>
      </c>
      <c r="S170" s="359"/>
      <c r="T170" s="275"/>
    </row>
    <row r="171" spans="1:20" ht="63.75">
      <c r="A171" s="191">
        <v>340</v>
      </c>
      <c r="B171" s="68"/>
      <c r="C171" s="212" t="s">
        <v>136</v>
      </c>
      <c r="D171" s="213">
        <v>45296</v>
      </c>
      <c r="E171" s="191" t="s">
        <v>1704</v>
      </c>
      <c r="F171" s="191" t="s">
        <v>6</v>
      </c>
      <c r="G171" s="191">
        <v>2543852</v>
      </c>
      <c r="H171" s="68"/>
      <c r="I171" s="197" t="s">
        <v>2751</v>
      </c>
      <c r="J171" s="68"/>
      <c r="K171" s="68"/>
      <c r="L171" s="68"/>
      <c r="M171" s="68"/>
      <c r="N171" s="358"/>
      <c r="O171" s="358"/>
      <c r="P171" s="214">
        <v>0</v>
      </c>
      <c r="Q171" s="214">
        <v>41670.11</v>
      </c>
      <c r="R171" s="68" t="s">
        <v>3632</v>
      </c>
      <c r="S171" s="359"/>
      <c r="T171" s="275"/>
    </row>
    <row r="172" spans="1:20" ht="63.75">
      <c r="A172" s="191">
        <v>340</v>
      </c>
      <c r="B172" s="68"/>
      <c r="C172" s="212" t="s">
        <v>136</v>
      </c>
      <c r="D172" s="213">
        <v>45296</v>
      </c>
      <c r="E172" s="191" t="s">
        <v>1705</v>
      </c>
      <c r="F172" s="191" t="s">
        <v>6</v>
      </c>
      <c r="G172" s="191">
        <v>2544014</v>
      </c>
      <c r="H172" s="68"/>
      <c r="I172" s="197" t="s">
        <v>2752</v>
      </c>
      <c r="J172" s="68"/>
      <c r="K172" s="68"/>
      <c r="L172" s="68"/>
      <c r="M172" s="68"/>
      <c r="N172" s="358"/>
      <c r="O172" s="358"/>
      <c r="P172" s="214">
        <v>0</v>
      </c>
      <c r="Q172" s="214">
        <v>35452.480000000003</v>
      </c>
      <c r="R172" s="68" t="s">
        <v>3632</v>
      </c>
      <c r="S172" s="359"/>
      <c r="T172" s="275"/>
    </row>
    <row r="173" spans="1:20" ht="76.5">
      <c r="A173" s="191">
        <v>10</v>
      </c>
      <c r="B173" s="68"/>
      <c r="C173" s="212" t="s">
        <v>38</v>
      </c>
      <c r="D173" s="213">
        <v>45296</v>
      </c>
      <c r="E173" s="191" t="s">
        <v>1706</v>
      </c>
      <c r="F173" s="191" t="s">
        <v>14</v>
      </c>
      <c r="G173" s="191">
        <v>2543851</v>
      </c>
      <c r="H173" s="68"/>
      <c r="I173" s="197" t="s">
        <v>2753</v>
      </c>
      <c r="J173" s="68"/>
      <c r="K173" s="68"/>
      <c r="L173" s="68"/>
      <c r="M173" s="68"/>
      <c r="N173" s="358"/>
      <c r="O173" s="358"/>
      <c r="P173" s="214">
        <v>50</v>
      </c>
      <c r="Q173" s="214">
        <v>0</v>
      </c>
      <c r="R173" s="68" t="s">
        <v>3632</v>
      </c>
      <c r="S173" s="359"/>
      <c r="T173" s="275"/>
    </row>
    <row r="174" spans="1:20" ht="63.75">
      <c r="A174" s="191">
        <v>340</v>
      </c>
      <c r="B174" s="68"/>
      <c r="C174" s="212" t="s">
        <v>136</v>
      </c>
      <c r="D174" s="213">
        <v>45296</v>
      </c>
      <c r="E174" s="191" t="s">
        <v>1707</v>
      </c>
      <c r="F174" s="191" t="s">
        <v>14</v>
      </c>
      <c r="G174" s="191">
        <v>2543853</v>
      </c>
      <c r="H174" s="68"/>
      <c r="I174" s="197" t="s">
        <v>2754</v>
      </c>
      <c r="J174" s="68"/>
      <c r="K174" s="68"/>
      <c r="L174" s="68"/>
      <c r="M174" s="68"/>
      <c r="N174" s="358"/>
      <c r="O174" s="358"/>
      <c r="P174" s="214">
        <v>50</v>
      </c>
      <c r="Q174" s="214">
        <v>0</v>
      </c>
      <c r="R174" s="68" t="s">
        <v>3632</v>
      </c>
      <c r="S174" s="359"/>
      <c r="T174" s="275"/>
    </row>
    <row r="175" spans="1:20" ht="51">
      <c r="A175" s="191">
        <v>513</v>
      </c>
      <c r="B175" s="68"/>
      <c r="C175" s="212" t="s">
        <v>160</v>
      </c>
      <c r="D175" s="213">
        <v>45296</v>
      </c>
      <c r="E175" s="191" t="s">
        <v>1708</v>
      </c>
      <c r="F175" s="191" t="s">
        <v>14</v>
      </c>
      <c r="G175" s="191">
        <v>2544011</v>
      </c>
      <c r="H175" s="68"/>
      <c r="I175" s="197" t="s">
        <v>2755</v>
      </c>
      <c r="J175" s="68"/>
      <c r="K175" s="68"/>
      <c r="L175" s="68"/>
      <c r="M175" s="68"/>
      <c r="N175" s="358"/>
      <c r="O175" s="358"/>
      <c r="P175" s="214">
        <v>50</v>
      </c>
      <c r="Q175" s="214">
        <v>0</v>
      </c>
      <c r="R175" s="68" t="s">
        <v>3632</v>
      </c>
      <c r="S175" s="359"/>
      <c r="T175" s="275"/>
    </row>
    <row r="176" spans="1:20" ht="51">
      <c r="A176" s="191">
        <v>340</v>
      </c>
      <c r="B176" s="68"/>
      <c r="C176" s="212" t="s">
        <v>136</v>
      </c>
      <c r="D176" s="213">
        <v>45296</v>
      </c>
      <c r="E176" s="191" t="s">
        <v>1709</v>
      </c>
      <c r="F176" s="191" t="s">
        <v>14</v>
      </c>
      <c r="G176" s="191">
        <v>2544015</v>
      </c>
      <c r="H176" s="68"/>
      <c r="I176" s="197" t="s">
        <v>2756</v>
      </c>
      <c r="J176" s="68"/>
      <c r="K176" s="68"/>
      <c r="L176" s="68"/>
      <c r="M176" s="68"/>
      <c r="N176" s="358"/>
      <c r="O176" s="358"/>
      <c r="P176" s="214">
        <v>50</v>
      </c>
      <c r="Q176" s="214">
        <v>0</v>
      </c>
      <c r="R176" s="68" t="s">
        <v>3632</v>
      </c>
      <c r="S176" s="359"/>
      <c r="T176" s="275"/>
    </row>
    <row r="177" spans="1:20" ht="76.5">
      <c r="A177" s="191">
        <v>513</v>
      </c>
      <c r="B177" s="68"/>
      <c r="C177" s="212" t="s">
        <v>160</v>
      </c>
      <c r="D177" s="213">
        <v>45296</v>
      </c>
      <c r="E177" s="191" t="s">
        <v>1710</v>
      </c>
      <c r="F177" s="191" t="s">
        <v>10</v>
      </c>
      <c r="G177" s="191">
        <v>1080673</v>
      </c>
      <c r="H177" s="68"/>
      <c r="I177" s="197" t="s">
        <v>2757</v>
      </c>
      <c r="J177" s="68"/>
      <c r="K177" s="68"/>
      <c r="L177" s="68"/>
      <c r="M177" s="68"/>
      <c r="N177" s="358"/>
      <c r="O177" s="358"/>
      <c r="P177" s="214">
        <v>50</v>
      </c>
      <c r="Q177" s="214">
        <v>0</v>
      </c>
      <c r="R177" s="68" t="s">
        <v>3632</v>
      </c>
      <c r="S177" s="359"/>
      <c r="T177" s="275"/>
    </row>
    <row r="178" spans="1:20" ht="76.5">
      <c r="A178" s="191">
        <v>46</v>
      </c>
      <c r="B178" s="68"/>
      <c r="C178" s="212" t="s">
        <v>1371</v>
      </c>
      <c r="D178" s="213">
        <v>45296</v>
      </c>
      <c r="E178" s="191" t="s">
        <v>1711</v>
      </c>
      <c r="F178" s="191" t="s">
        <v>600</v>
      </c>
      <c r="G178" s="191">
        <v>7479871</v>
      </c>
      <c r="H178" s="68"/>
      <c r="I178" s="197" t="s">
        <v>2758</v>
      </c>
      <c r="J178" s="68"/>
      <c r="K178" s="68"/>
      <c r="L178" s="68"/>
      <c r="M178" s="68"/>
      <c r="N178" s="358"/>
      <c r="O178" s="358"/>
      <c r="P178" s="214">
        <v>0</v>
      </c>
      <c r="Q178" s="214">
        <v>350000</v>
      </c>
      <c r="R178" s="68" t="s">
        <v>3632</v>
      </c>
      <c r="S178" s="359"/>
      <c r="T178" s="275"/>
    </row>
    <row r="179" spans="1:20" ht="76.5">
      <c r="A179" s="191">
        <v>46</v>
      </c>
      <c r="B179" s="68"/>
      <c r="C179" s="212" t="s">
        <v>1371</v>
      </c>
      <c r="D179" s="213">
        <v>45296</v>
      </c>
      <c r="E179" s="191" t="s">
        <v>1712</v>
      </c>
      <c r="F179" s="191" t="s">
        <v>600</v>
      </c>
      <c r="G179" s="191">
        <v>7479872</v>
      </c>
      <c r="H179" s="68"/>
      <c r="I179" s="197" t="s">
        <v>2759</v>
      </c>
      <c r="J179" s="68"/>
      <c r="K179" s="68"/>
      <c r="L179" s="68"/>
      <c r="M179" s="68"/>
      <c r="N179" s="358"/>
      <c r="O179" s="358"/>
      <c r="P179" s="214">
        <v>0</v>
      </c>
      <c r="Q179" s="214">
        <v>350000</v>
      </c>
      <c r="R179" s="68" t="s">
        <v>3632</v>
      </c>
      <c r="S179" s="359"/>
      <c r="T179" s="275"/>
    </row>
    <row r="180" spans="1:20" ht="89.25">
      <c r="A180" s="191" t="s">
        <v>542</v>
      </c>
      <c r="B180" s="68"/>
      <c r="C180" s="212" t="s">
        <v>689</v>
      </c>
      <c r="D180" s="213">
        <v>45296</v>
      </c>
      <c r="E180" s="191" t="s">
        <v>1713</v>
      </c>
      <c r="F180" s="191" t="s">
        <v>10</v>
      </c>
      <c r="G180" s="191">
        <v>1080728</v>
      </c>
      <c r="H180" s="68"/>
      <c r="I180" s="197" t="s">
        <v>2760</v>
      </c>
      <c r="J180" s="68"/>
      <c r="K180" s="68"/>
      <c r="L180" s="68"/>
      <c r="M180" s="68"/>
      <c r="N180" s="358"/>
      <c r="O180" s="358"/>
      <c r="P180" s="214">
        <v>547320</v>
      </c>
      <c r="Q180" s="214">
        <v>0</v>
      </c>
      <c r="R180" s="68" t="s">
        <v>3632</v>
      </c>
      <c r="S180" s="359"/>
      <c r="T180" s="275"/>
    </row>
    <row r="181" spans="1:20" ht="51">
      <c r="A181" s="191" t="s">
        <v>550</v>
      </c>
      <c r="B181" s="68"/>
      <c r="C181" s="212" t="s">
        <v>589</v>
      </c>
      <c r="D181" s="213">
        <v>45299</v>
      </c>
      <c r="E181" s="191" t="s">
        <v>1714</v>
      </c>
      <c r="F181" s="191" t="s">
        <v>3</v>
      </c>
      <c r="G181" s="191">
        <v>2167557</v>
      </c>
      <c r="H181" s="68"/>
      <c r="I181" s="197" t="s">
        <v>2761</v>
      </c>
      <c r="J181" s="68"/>
      <c r="K181" s="68"/>
      <c r="L181" s="68"/>
      <c r="M181" s="68"/>
      <c r="N181" s="358"/>
      <c r="O181" s="358"/>
      <c r="P181" s="214">
        <v>0</v>
      </c>
      <c r="Q181" s="214">
        <v>2205</v>
      </c>
      <c r="R181" s="68" t="s">
        <v>3632</v>
      </c>
      <c r="S181" s="359"/>
      <c r="T181" s="275"/>
    </row>
    <row r="182" spans="1:20" ht="51">
      <c r="A182" s="191">
        <v>578</v>
      </c>
      <c r="B182" s="68"/>
      <c r="C182" s="212" t="s">
        <v>168</v>
      </c>
      <c r="D182" s="213">
        <v>45299</v>
      </c>
      <c r="E182" s="191" t="s">
        <v>1715</v>
      </c>
      <c r="F182" s="191" t="s">
        <v>3</v>
      </c>
      <c r="G182" s="191">
        <v>2167571</v>
      </c>
      <c r="H182" s="68"/>
      <c r="I182" s="197" t="s">
        <v>2762</v>
      </c>
      <c r="J182" s="68"/>
      <c r="K182" s="68"/>
      <c r="L182" s="68"/>
      <c r="M182" s="68"/>
      <c r="N182" s="358"/>
      <c r="O182" s="358"/>
      <c r="P182" s="214">
        <v>0</v>
      </c>
      <c r="Q182" s="214">
        <v>10491.67</v>
      </c>
      <c r="R182" s="68" t="s">
        <v>3632</v>
      </c>
      <c r="S182" s="359"/>
      <c r="T182" s="275"/>
    </row>
    <row r="183" spans="1:20" ht="51">
      <c r="A183" s="191">
        <v>578</v>
      </c>
      <c r="B183" s="68"/>
      <c r="C183" s="212" t="s">
        <v>168</v>
      </c>
      <c r="D183" s="213">
        <v>45299</v>
      </c>
      <c r="E183" s="191" t="s">
        <v>1716</v>
      </c>
      <c r="F183" s="191" t="s">
        <v>3</v>
      </c>
      <c r="G183" s="191">
        <v>2167572</v>
      </c>
      <c r="H183" s="68"/>
      <c r="I183" s="197" t="s">
        <v>2763</v>
      </c>
      <c r="J183" s="68"/>
      <c r="K183" s="68"/>
      <c r="L183" s="68"/>
      <c r="M183" s="68"/>
      <c r="N183" s="358"/>
      <c r="O183" s="358"/>
      <c r="P183" s="214">
        <v>0</v>
      </c>
      <c r="Q183" s="214">
        <v>1909.02</v>
      </c>
      <c r="R183" s="68" t="s">
        <v>3632</v>
      </c>
      <c r="S183" s="359"/>
      <c r="T183" s="275"/>
    </row>
    <row r="184" spans="1:20" ht="51">
      <c r="A184" s="191">
        <v>25</v>
      </c>
      <c r="B184" s="68"/>
      <c r="C184" s="212" t="s">
        <v>42</v>
      </c>
      <c r="D184" s="213">
        <v>45299</v>
      </c>
      <c r="E184" s="191" t="s">
        <v>1717</v>
      </c>
      <c r="F184" s="191" t="s">
        <v>3</v>
      </c>
      <c r="G184" s="191">
        <v>2167576</v>
      </c>
      <c r="H184" s="68"/>
      <c r="I184" s="197" t="s">
        <v>2764</v>
      </c>
      <c r="J184" s="68"/>
      <c r="K184" s="68"/>
      <c r="L184" s="68"/>
      <c r="M184" s="68"/>
      <c r="N184" s="358"/>
      <c r="O184" s="358"/>
      <c r="P184" s="214">
        <v>0</v>
      </c>
      <c r="Q184" s="214">
        <v>64.02</v>
      </c>
      <c r="R184" s="68" t="s">
        <v>3632</v>
      </c>
      <c r="S184" s="359"/>
      <c r="T184" s="275"/>
    </row>
    <row r="185" spans="1:20" ht="63.75">
      <c r="A185" s="191">
        <v>47</v>
      </c>
      <c r="B185" s="68"/>
      <c r="C185" s="212" t="s">
        <v>45</v>
      </c>
      <c r="D185" s="213">
        <v>45299</v>
      </c>
      <c r="E185" s="191" t="s">
        <v>1718</v>
      </c>
      <c r="F185" s="191" t="s">
        <v>3</v>
      </c>
      <c r="G185" s="191">
        <v>2167588</v>
      </c>
      <c r="H185" s="68"/>
      <c r="I185" s="197" t="s">
        <v>2765</v>
      </c>
      <c r="J185" s="68"/>
      <c r="K185" s="68"/>
      <c r="L185" s="68"/>
      <c r="M185" s="68"/>
      <c r="N185" s="358"/>
      <c r="O185" s="358"/>
      <c r="P185" s="214">
        <v>0</v>
      </c>
      <c r="Q185" s="214">
        <v>42598.33</v>
      </c>
      <c r="R185" s="68" t="s">
        <v>3632</v>
      </c>
      <c r="S185" s="359"/>
      <c r="T185" s="275"/>
    </row>
    <row r="186" spans="1:20" ht="51">
      <c r="A186" s="191">
        <v>670</v>
      </c>
      <c r="B186" s="68"/>
      <c r="C186" s="212" t="s">
        <v>178</v>
      </c>
      <c r="D186" s="213">
        <v>45299</v>
      </c>
      <c r="E186" s="191" t="s">
        <v>1719</v>
      </c>
      <c r="F186" s="191" t="s">
        <v>3</v>
      </c>
      <c r="G186" s="191">
        <v>2167592</v>
      </c>
      <c r="H186" s="68"/>
      <c r="I186" s="197" t="s">
        <v>2766</v>
      </c>
      <c r="J186" s="68"/>
      <c r="K186" s="68"/>
      <c r="L186" s="68"/>
      <c r="M186" s="68"/>
      <c r="N186" s="358"/>
      <c r="O186" s="358"/>
      <c r="P186" s="214">
        <v>0</v>
      </c>
      <c r="Q186" s="214">
        <v>1106</v>
      </c>
      <c r="R186" s="68" t="s">
        <v>3632</v>
      </c>
      <c r="S186" s="359"/>
      <c r="T186" s="275"/>
    </row>
    <row r="187" spans="1:20" ht="51">
      <c r="A187" s="191">
        <v>46</v>
      </c>
      <c r="B187" s="68"/>
      <c r="C187" s="212" t="s">
        <v>1371</v>
      </c>
      <c r="D187" s="213">
        <v>45299</v>
      </c>
      <c r="E187" s="191" t="s">
        <v>1720</v>
      </c>
      <c r="F187" s="191" t="s">
        <v>3</v>
      </c>
      <c r="G187" s="191">
        <v>2167593</v>
      </c>
      <c r="H187" s="68"/>
      <c r="I187" s="197" t="s">
        <v>2767</v>
      </c>
      <c r="J187" s="68"/>
      <c r="K187" s="68"/>
      <c r="L187" s="68"/>
      <c r="M187" s="68"/>
      <c r="N187" s="358"/>
      <c r="O187" s="358"/>
      <c r="P187" s="214">
        <v>0</v>
      </c>
      <c r="Q187" s="214">
        <v>1021.52</v>
      </c>
      <c r="R187" s="68" t="s">
        <v>3632</v>
      </c>
      <c r="S187" s="359"/>
      <c r="T187" s="275"/>
    </row>
    <row r="188" spans="1:20" ht="51">
      <c r="A188" s="191">
        <v>862</v>
      </c>
      <c r="B188" s="68"/>
      <c r="C188" s="212" t="s">
        <v>187</v>
      </c>
      <c r="D188" s="213">
        <v>45299</v>
      </c>
      <c r="E188" s="191" t="s">
        <v>1721</v>
      </c>
      <c r="F188" s="191" t="s">
        <v>3</v>
      </c>
      <c r="G188" s="191">
        <v>2167594</v>
      </c>
      <c r="H188" s="68"/>
      <c r="I188" s="197" t="s">
        <v>2768</v>
      </c>
      <c r="J188" s="68"/>
      <c r="K188" s="68"/>
      <c r="L188" s="68"/>
      <c r="M188" s="68"/>
      <c r="N188" s="358"/>
      <c r="O188" s="358"/>
      <c r="P188" s="214">
        <v>0</v>
      </c>
      <c r="Q188" s="214">
        <v>4843.38</v>
      </c>
      <c r="R188" s="68" t="s">
        <v>3632</v>
      </c>
      <c r="S188" s="359"/>
      <c r="T188" s="275"/>
    </row>
    <row r="189" spans="1:20" ht="38.25">
      <c r="A189" s="191" t="s">
        <v>550</v>
      </c>
      <c r="B189" s="68"/>
      <c r="C189" s="212" t="s">
        <v>589</v>
      </c>
      <c r="D189" s="213">
        <v>45299</v>
      </c>
      <c r="E189" s="191" t="s">
        <v>1722</v>
      </c>
      <c r="F189" s="191" t="s">
        <v>3</v>
      </c>
      <c r="G189" s="191">
        <v>2167596</v>
      </c>
      <c r="H189" s="68"/>
      <c r="I189" s="197" t="s">
        <v>2769</v>
      </c>
      <c r="J189" s="68"/>
      <c r="K189" s="68"/>
      <c r="L189" s="68"/>
      <c r="M189" s="68"/>
      <c r="N189" s="358"/>
      <c r="O189" s="358"/>
      <c r="P189" s="214">
        <v>0</v>
      </c>
      <c r="Q189" s="214">
        <v>742</v>
      </c>
      <c r="R189" s="68" t="s">
        <v>3632</v>
      </c>
      <c r="S189" s="359"/>
      <c r="T189" s="275"/>
    </row>
    <row r="190" spans="1:20" ht="51">
      <c r="A190" s="191" t="s">
        <v>544</v>
      </c>
      <c r="B190" s="68"/>
      <c r="C190" s="212" t="s">
        <v>681</v>
      </c>
      <c r="D190" s="213">
        <v>45299</v>
      </c>
      <c r="E190" s="191" t="s">
        <v>1723</v>
      </c>
      <c r="F190" s="191" t="s">
        <v>3</v>
      </c>
      <c r="G190" s="191">
        <v>2167598</v>
      </c>
      <c r="H190" s="68"/>
      <c r="I190" s="197" t="s">
        <v>2770</v>
      </c>
      <c r="J190" s="68"/>
      <c r="K190" s="68"/>
      <c r="L190" s="68"/>
      <c r="M190" s="68"/>
      <c r="N190" s="358"/>
      <c r="O190" s="358"/>
      <c r="P190" s="214">
        <v>0</v>
      </c>
      <c r="Q190" s="214">
        <v>5216.21</v>
      </c>
      <c r="R190" s="68" t="s">
        <v>3632</v>
      </c>
      <c r="S190" s="359"/>
      <c r="T190" s="275"/>
    </row>
    <row r="191" spans="1:20" ht="51">
      <c r="A191" s="191">
        <v>291</v>
      </c>
      <c r="B191" s="68"/>
      <c r="C191" s="212" t="s">
        <v>119</v>
      </c>
      <c r="D191" s="213">
        <v>45299</v>
      </c>
      <c r="E191" s="191" t="s">
        <v>1724</v>
      </c>
      <c r="F191" s="191" t="s">
        <v>3</v>
      </c>
      <c r="G191" s="191">
        <v>2167600</v>
      </c>
      <c r="H191" s="68"/>
      <c r="I191" s="197" t="s">
        <v>2771</v>
      </c>
      <c r="J191" s="68"/>
      <c r="K191" s="68"/>
      <c r="L191" s="68"/>
      <c r="M191" s="68"/>
      <c r="N191" s="358"/>
      <c r="O191" s="358"/>
      <c r="P191" s="214">
        <v>0</v>
      </c>
      <c r="Q191" s="214">
        <v>16662.8</v>
      </c>
      <c r="R191" s="68" t="s">
        <v>3632</v>
      </c>
      <c r="S191" s="359"/>
      <c r="T191" s="275"/>
    </row>
    <row r="192" spans="1:20" ht="38.25">
      <c r="A192" s="191">
        <v>291</v>
      </c>
      <c r="B192" s="68"/>
      <c r="C192" s="212" t="s">
        <v>119</v>
      </c>
      <c r="D192" s="213">
        <v>45299</v>
      </c>
      <c r="E192" s="191" t="s">
        <v>1725</v>
      </c>
      <c r="F192" s="191" t="s">
        <v>3</v>
      </c>
      <c r="G192" s="191">
        <v>2167601</v>
      </c>
      <c r="H192" s="68"/>
      <c r="I192" s="197" t="s">
        <v>2772</v>
      </c>
      <c r="J192" s="68"/>
      <c r="K192" s="68"/>
      <c r="L192" s="68"/>
      <c r="M192" s="68"/>
      <c r="N192" s="358"/>
      <c r="O192" s="358"/>
      <c r="P192" s="214">
        <v>0</v>
      </c>
      <c r="Q192" s="214">
        <v>4656</v>
      </c>
      <c r="R192" s="68" t="s">
        <v>3632</v>
      </c>
      <c r="S192" s="359"/>
      <c r="T192" s="275"/>
    </row>
    <row r="193" spans="1:20" ht="51">
      <c r="A193" s="191">
        <v>291</v>
      </c>
      <c r="B193" s="68"/>
      <c r="C193" s="212" t="s">
        <v>119</v>
      </c>
      <c r="D193" s="213">
        <v>45299</v>
      </c>
      <c r="E193" s="191" t="s">
        <v>1726</v>
      </c>
      <c r="F193" s="191" t="s">
        <v>3</v>
      </c>
      <c r="G193" s="191">
        <v>2167603</v>
      </c>
      <c r="H193" s="68"/>
      <c r="I193" s="197" t="s">
        <v>2773</v>
      </c>
      <c r="J193" s="68"/>
      <c r="K193" s="68"/>
      <c r="L193" s="68"/>
      <c r="M193" s="68"/>
      <c r="N193" s="358"/>
      <c r="O193" s="358"/>
      <c r="P193" s="214">
        <v>0</v>
      </c>
      <c r="Q193" s="214">
        <v>18757.48</v>
      </c>
      <c r="R193" s="68" t="s">
        <v>3632</v>
      </c>
      <c r="S193" s="359"/>
      <c r="T193" s="275"/>
    </row>
    <row r="194" spans="1:20" ht="51">
      <c r="A194" s="191">
        <v>86</v>
      </c>
      <c r="B194" s="68"/>
      <c r="C194" s="212" t="s">
        <v>50</v>
      </c>
      <c r="D194" s="213">
        <v>45299</v>
      </c>
      <c r="E194" s="191" t="s">
        <v>1727</v>
      </c>
      <c r="F194" s="191" t="s">
        <v>3</v>
      </c>
      <c r="G194" s="191">
        <v>2167605</v>
      </c>
      <c r="H194" s="68"/>
      <c r="I194" s="197" t="s">
        <v>2774</v>
      </c>
      <c r="J194" s="68"/>
      <c r="K194" s="68"/>
      <c r="L194" s="68"/>
      <c r="M194" s="68"/>
      <c r="N194" s="358"/>
      <c r="O194" s="358"/>
      <c r="P194" s="214">
        <v>0</v>
      </c>
      <c r="Q194" s="214">
        <v>315.64999999999998</v>
      </c>
      <c r="R194" s="68" t="s">
        <v>3632</v>
      </c>
      <c r="S194" s="359"/>
      <c r="T194" s="275"/>
    </row>
    <row r="195" spans="1:20" ht="38.25">
      <c r="A195" s="191">
        <v>291</v>
      </c>
      <c r="B195" s="68"/>
      <c r="C195" s="212" t="s">
        <v>119</v>
      </c>
      <c r="D195" s="213">
        <v>45299</v>
      </c>
      <c r="E195" s="191" t="s">
        <v>1728</v>
      </c>
      <c r="F195" s="191" t="s">
        <v>3</v>
      </c>
      <c r="G195" s="191">
        <v>2167606</v>
      </c>
      <c r="H195" s="68"/>
      <c r="I195" s="197" t="s">
        <v>2775</v>
      </c>
      <c r="J195" s="68"/>
      <c r="K195" s="68"/>
      <c r="L195" s="68"/>
      <c r="M195" s="68"/>
      <c r="N195" s="358"/>
      <c r="O195" s="358"/>
      <c r="P195" s="214">
        <v>0</v>
      </c>
      <c r="Q195" s="214">
        <v>1169</v>
      </c>
      <c r="R195" s="68" t="s">
        <v>3632</v>
      </c>
      <c r="S195" s="359"/>
      <c r="T195" s="275"/>
    </row>
    <row r="196" spans="1:20" ht="51">
      <c r="A196" s="191" t="s">
        <v>550</v>
      </c>
      <c r="B196" s="68"/>
      <c r="C196" s="212" t="s">
        <v>589</v>
      </c>
      <c r="D196" s="213">
        <v>45299</v>
      </c>
      <c r="E196" s="191" t="s">
        <v>1729</v>
      </c>
      <c r="F196" s="191" t="s">
        <v>3</v>
      </c>
      <c r="G196" s="191">
        <v>2167607</v>
      </c>
      <c r="H196" s="68"/>
      <c r="I196" s="197" t="s">
        <v>2776</v>
      </c>
      <c r="J196" s="68"/>
      <c r="K196" s="68"/>
      <c r="L196" s="68"/>
      <c r="M196" s="68"/>
      <c r="N196" s="358"/>
      <c r="O196" s="358"/>
      <c r="P196" s="214">
        <v>0</v>
      </c>
      <c r="Q196" s="214">
        <v>22.29</v>
      </c>
      <c r="R196" s="68" t="s">
        <v>3632</v>
      </c>
      <c r="S196" s="359"/>
      <c r="T196" s="275"/>
    </row>
    <row r="197" spans="1:20" ht="51">
      <c r="A197" s="191">
        <v>212</v>
      </c>
      <c r="B197" s="68"/>
      <c r="C197" s="212" t="s">
        <v>90</v>
      </c>
      <c r="D197" s="213">
        <v>45299</v>
      </c>
      <c r="E197" s="191" t="s">
        <v>1730</v>
      </c>
      <c r="F197" s="191" t="s">
        <v>3</v>
      </c>
      <c r="G197" s="191">
        <v>2167608</v>
      </c>
      <c r="H197" s="68"/>
      <c r="I197" s="197" t="s">
        <v>2777</v>
      </c>
      <c r="J197" s="68"/>
      <c r="K197" s="68"/>
      <c r="L197" s="68"/>
      <c r="M197" s="68"/>
      <c r="N197" s="358"/>
      <c r="O197" s="358"/>
      <c r="P197" s="214">
        <v>0</v>
      </c>
      <c r="Q197" s="214">
        <v>1561</v>
      </c>
      <c r="R197" s="68" t="s">
        <v>3632</v>
      </c>
      <c r="S197" s="359"/>
      <c r="T197" s="275"/>
    </row>
    <row r="198" spans="1:20" ht="51">
      <c r="A198" s="191" t="s">
        <v>550</v>
      </c>
      <c r="B198" s="68"/>
      <c r="C198" s="212" t="s">
        <v>589</v>
      </c>
      <c r="D198" s="213">
        <v>45299</v>
      </c>
      <c r="E198" s="191" t="s">
        <v>1731</v>
      </c>
      <c r="F198" s="191" t="s">
        <v>3</v>
      </c>
      <c r="G198" s="191">
        <v>2167610</v>
      </c>
      <c r="H198" s="68"/>
      <c r="I198" s="197" t="s">
        <v>2778</v>
      </c>
      <c r="J198" s="68"/>
      <c r="K198" s="68"/>
      <c r="L198" s="68"/>
      <c r="M198" s="68"/>
      <c r="N198" s="358"/>
      <c r="O198" s="358"/>
      <c r="P198" s="214">
        <v>0</v>
      </c>
      <c r="Q198" s="214">
        <v>105000</v>
      </c>
      <c r="R198" s="68" t="s">
        <v>3632</v>
      </c>
      <c r="S198" s="359"/>
      <c r="T198" s="275"/>
    </row>
    <row r="199" spans="1:20" ht="63.75">
      <c r="A199" s="191">
        <v>283</v>
      </c>
      <c r="B199" s="68"/>
      <c r="C199" s="212" t="s">
        <v>115</v>
      </c>
      <c r="D199" s="213">
        <v>45299</v>
      </c>
      <c r="E199" s="191" t="s">
        <v>1732</v>
      </c>
      <c r="F199" s="191" t="s">
        <v>3</v>
      </c>
      <c r="G199" s="191">
        <v>2167614</v>
      </c>
      <c r="H199" s="68"/>
      <c r="I199" s="197" t="s">
        <v>2779</v>
      </c>
      <c r="J199" s="68"/>
      <c r="K199" s="68"/>
      <c r="L199" s="68"/>
      <c r="M199" s="68"/>
      <c r="N199" s="358"/>
      <c r="O199" s="358"/>
      <c r="P199" s="214">
        <v>0</v>
      </c>
      <c r="Q199" s="214">
        <v>57340.5</v>
      </c>
      <c r="R199" s="68" t="s">
        <v>3632</v>
      </c>
      <c r="S199" s="359"/>
      <c r="T199" s="275"/>
    </row>
    <row r="200" spans="1:20" ht="63.75">
      <c r="A200" s="191">
        <v>660</v>
      </c>
      <c r="B200" s="68"/>
      <c r="C200" s="212" t="s">
        <v>176</v>
      </c>
      <c r="D200" s="213">
        <v>45299</v>
      </c>
      <c r="E200" s="191" t="s">
        <v>1733</v>
      </c>
      <c r="F200" s="191" t="s">
        <v>3</v>
      </c>
      <c r="G200" s="191">
        <v>2167615</v>
      </c>
      <c r="H200" s="68"/>
      <c r="I200" s="197" t="s">
        <v>2780</v>
      </c>
      <c r="J200" s="68"/>
      <c r="K200" s="68"/>
      <c r="L200" s="68"/>
      <c r="M200" s="68"/>
      <c r="N200" s="358"/>
      <c r="O200" s="358"/>
      <c r="P200" s="214">
        <v>0</v>
      </c>
      <c r="Q200" s="214">
        <v>222</v>
      </c>
      <c r="R200" s="68" t="s">
        <v>3632</v>
      </c>
      <c r="S200" s="359"/>
      <c r="T200" s="275"/>
    </row>
    <row r="201" spans="1:20" ht="63.75">
      <c r="A201" s="191">
        <v>283</v>
      </c>
      <c r="B201" s="68"/>
      <c r="C201" s="212" t="s">
        <v>115</v>
      </c>
      <c r="D201" s="213">
        <v>45299</v>
      </c>
      <c r="E201" s="191" t="s">
        <v>1734</v>
      </c>
      <c r="F201" s="191" t="s">
        <v>3</v>
      </c>
      <c r="G201" s="191">
        <v>2167616</v>
      </c>
      <c r="H201" s="68"/>
      <c r="I201" s="197" t="s">
        <v>2781</v>
      </c>
      <c r="J201" s="68"/>
      <c r="K201" s="68"/>
      <c r="L201" s="68"/>
      <c r="M201" s="68"/>
      <c r="N201" s="358"/>
      <c r="O201" s="358"/>
      <c r="P201" s="214">
        <v>0</v>
      </c>
      <c r="Q201" s="214">
        <v>21583.66</v>
      </c>
      <c r="R201" s="68" t="s">
        <v>3632</v>
      </c>
      <c r="S201" s="359"/>
      <c r="T201" s="275"/>
    </row>
    <row r="202" spans="1:20" ht="51">
      <c r="A202" s="191">
        <v>16</v>
      </c>
      <c r="B202" s="68"/>
      <c r="C202" s="212" t="s">
        <v>40</v>
      </c>
      <c r="D202" s="213">
        <v>45299</v>
      </c>
      <c r="E202" s="191" t="s">
        <v>1735</v>
      </c>
      <c r="F202" s="191" t="s">
        <v>3</v>
      </c>
      <c r="G202" s="191">
        <v>2167617</v>
      </c>
      <c r="H202" s="68"/>
      <c r="I202" s="197" t="s">
        <v>2782</v>
      </c>
      <c r="J202" s="68"/>
      <c r="K202" s="68"/>
      <c r="L202" s="68"/>
      <c r="M202" s="68"/>
      <c r="N202" s="358"/>
      <c r="O202" s="358"/>
      <c r="P202" s="214">
        <v>0</v>
      </c>
      <c r="Q202" s="214">
        <v>6420</v>
      </c>
      <c r="R202" s="68" t="s">
        <v>3632</v>
      </c>
      <c r="S202" s="359"/>
      <c r="T202" s="275"/>
    </row>
    <row r="203" spans="1:20" ht="51">
      <c r="A203" s="191">
        <v>203</v>
      </c>
      <c r="B203" s="68"/>
      <c r="C203" s="212" t="s">
        <v>86</v>
      </c>
      <c r="D203" s="213">
        <v>45299</v>
      </c>
      <c r="E203" s="191" t="s">
        <v>1736</v>
      </c>
      <c r="F203" s="191" t="s">
        <v>3</v>
      </c>
      <c r="G203" s="191">
        <v>2167631</v>
      </c>
      <c r="H203" s="68"/>
      <c r="I203" s="197" t="s">
        <v>2783</v>
      </c>
      <c r="J203" s="68"/>
      <c r="K203" s="68"/>
      <c r="L203" s="68"/>
      <c r="M203" s="68"/>
      <c r="N203" s="358"/>
      <c r="O203" s="358"/>
      <c r="P203" s="214">
        <v>0</v>
      </c>
      <c r="Q203" s="214">
        <v>15</v>
      </c>
      <c r="R203" s="68" t="s">
        <v>3632</v>
      </c>
      <c r="S203" s="359"/>
      <c r="T203" s="275"/>
    </row>
    <row r="204" spans="1:20" ht="63.75">
      <c r="A204" s="191">
        <v>16</v>
      </c>
      <c r="B204" s="68"/>
      <c r="C204" s="212" t="s">
        <v>40</v>
      </c>
      <c r="D204" s="213">
        <v>45299</v>
      </c>
      <c r="E204" s="191" t="s">
        <v>1737</v>
      </c>
      <c r="F204" s="191" t="s">
        <v>3</v>
      </c>
      <c r="G204" s="191">
        <v>2167635</v>
      </c>
      <c r="H204" s="68"/>
      <c r="I204" s="197" t="s">
        <v>2670</v>
      </c>
      <c r="J204" s="68"/>
      <c r="K204" s="68"/>
      <c r="L204" s="68"/>
      <c r="M204" s="68"/>
      <c r="N204" s="358"/>
      <c r="O204" s="358"/>
      <c r="P204" s="214">
        <v>0</v>
      </c>
      <c r="Q204" s="214">
        <v>50.5</v>
      </c>
      <c r="R204" s="68" t="s">
        <v>3632</v>
      </c>
      <c r="S204" s="359"/>
      <c r="T204" s="275"/>
    </row>
    <row r="205" spans="1:20" ht="63.75">
      <c r="A205" s="191">
        <v>25</v>
      </c>
      <c r="B205" s="68"/>
      <c r="C205" s="212" t="s">
        <v>42</v>
      </c>
      <c r="D205" s="213">
        <v>45299</v>
      </c>
      <c r="E205" s="191" t="s">
        <v>1738</v>
      </c>
      <c r="F205" s="191" t="s">
        <v>3</v>
      </c>
      <c r="G205" s="191">
        <v>2167637</v>
      </c>
      <c r="H205" s="68"/>
      <c r="I205" s="197" t="s">
        <v>2784</v>
      </c>
      <c r="J205" s="68"/>
      <c r="K205" s="68"/>
      <c r="L205" s="68"/>
      <c r="M205" s="68"/>
      <c r="N205" s="358"/>
      <c r="O205" s="358"/>
      <c r="P205" s="214">
        <v>0</v>
      </c>
      <c r="Q205" s="214">
        <v>902.5</v>
      </c>
      <c r="R205" s="68" t="s">
        <v>3632</v>
      </c>
      <c r="S205" s="359"/>
      <c r="T205" s="275"/>
    </row>
    <row r="206" spans="1:20" ht="51">
      <c r="A206" s="191">
        <v>212</v>
      </c>
      <c r="B206" s="68"/>
      <c r="C206" s="212" t="s">
        <v>90</v>
      </c>
      <c r="D206" s="213">
        <v>45299</v>
      </c>
      <c r="E206" s="191" t="s">
        <v>1739</v>
      </c>
      <c r="F206" s="191" t="s">
        <v>3</v>
      </c>
      <c r="G206" s="191">
        <v>2167640</v>
      </c>
      <c r="H206" s="68"/>
      <c r="I206" s="197" t="s">
        <v>2785</v>
      </c>
      <c r="J206" s="68"/>
      <c r="K206" s="68"/>
      <c r="L206" s="68"/>
      <c r="M206" s="68"/>
      <c r="N206" s="358"/>
      <c r="O206" s="358"/>
      <c r="P206" s="214">
        <v>0</v>
      </c>
      <c r="Q206" s="214">
        <v>60</v>
      </c>
      <c r="R206" s="68" t="s">
        <v>3632</v>
      </c>
      <c r="S206" s="359"/>
      <c r="T206" s="275"/>
    </row>
    <row r="207" spans="1:20" ht="38.25">
      <c r="A207" s="191" t="s">
        <v>550</v>
      </c>
      <c r="B207" s="68"/>
      <c r="C207" s="212" t="s">
        <v>589</v>
      </c>
      <c r="D207" s="213">
        <v>45299</v>
      </c>
      <c r="E207" s="191" t="s">
        <v>1740</v>
      </c>
      <c r="F207" s="191" t="s">
        <v>3</v>
      </c>
      <c r="G207" s="191">
        <v>2167645</v>
      </c>
      <c r="H207" s="68"/>
      <c r="I207" s="197" t="s">
        <v>2786</v>
      </c>
      <c r="J207" s="68"/>
      <c r="K207" s="68"/>
      <c r="L207" s="68"/>
      <c r="M207" s="68"/>
      <c r="N207" s="358"/>
      <c r="O207" s="358"/>
      <c r="P207" s="214">
        <v>0</v>
      </c>
      <c r="Q207" s="214">
        <v>1325</v>
      </c>
      <c r="R207" s="68" t="s">
        <v>3632</v>
      </c>
      <c r="S207" s="359"/>
      <c r="T207" s="275"/>
    </row>
    <row r="208" spans="1:20" ht="38.25">
      <c r="A208" s="191">
        <v>650</v>
      </c>
      <c r="B208" s="68"/>
      <c r="C208" s="212" t="s">
        <v>175</v>
      </c>
      <c r="D208" s="213">
        <v>45299</v>
      </c>
      <c r="E208" s="191" t="s">
        <v>1741</v>
      </c>
      <c r="F208" s="191" t="s">
        <v>3</v>
      </c>
      <c r="G208" s="191">
        <v>2167650</v>
      </c>
      <c r="H208" s="68"/>
      <c r="I208" s="197" t="s">
        <v>2787</v>
      </c>
      <c r="J208" s="68"/>
      <c r="K208" s="68"/>
      <c r="L208" s="68"/>
      <c r="M208" s="68"/>
      <c r="N208" s="358"/>
      <c r="O208" s="358"/>
      <c r="P208" s="214">
        <v>0</v>
      </c>
      <c r="Q208" s="214">
        <v>898</v>
      </c>
      <c r="R208" s="68" t="s">
        <v>3632</v>
      </c>
      <c r="S208" s="359"/>
      <c r="T208" s="275"/>
    </row>
    <row r="209" spans="1:20" ht="51">
      <c r="A209" s="191">
        <v>342</v>
      </c>
      <c r="B209" s="68"/>
      <c r="C209" s="212" t="s">
        <v>137</v>
      </c>
      <c r="D209" s="213">
        <v>45299</v>
      </c>
      <c r="E209" s="191" t="s">
        <v>1742</v>
      </c>
      <c r="F209" s="191" t="s">
        <v>3</v>
      </c>
      <c r="G209" s="191">
        <v>2167671</v>
      </c>
      <c r="H209" s="68"/>
      <c r="I209" s="197" t="s">
        <v>2788</v>
      </c>
      <c r="J209" s="68"/>
      <c r="K209" s="68"/>
      <c r="L209" s="68"/>
      <c r="M209" s="68"/>
      <c r="N209" s="358"/>
      <c r="O209" s="358"/>
      <c r="P209" s="214">
        <v>0</v>
      </c>
      <c r="Q209" s="214">
        <v>1267</v>
      </c>
      <c r="R209" s="68" t="s">
        <v>3632</v>
      </c>
      <c r="S209" s="359"/>
      <c r="T209" s="275"/>
    </row>
    <row r="210" spans="1:20" ht="51">
      <c r="A210" s="191">
        <v>203</v>
      </c>
      <c r="B210" s="68"/>
      <c r="C210" s="212" t="s">
        <v>86</v>
      </c>
      <c r="D210" s="213">
        <v>45299</v>
      </c>
      <c r="E210" s="191" t="s">
        <v>1743</v>
      </c>
      <c r="F210" s="191" t="s">
        <v>3</v>
      </c>
      <c r="G210" s="191">
        <v>2167674</v>
      </c>
      <c r="H210" s="68"/>
      <c r="I210" s="197" t="s">
        <v>2789</v>
      </c>
      <c r="J210" s="68"/>
      <c r="K210" s="68"/>
      <c r="L210" s="68"/>
      <c r="M210" s="68"/>
      <c r="N210" s="358"/>
      <c r="O210" s="358"/>
      <c r="P210" s="214">
        <v>0</v>
      </c>
      <c r="Q210" s="214">
        <v>15</v>
      </c>
      <c r="R210" s="68" t="s">
        <v>3632</v>
      </c>
      <c r="S210" s="359"/>
      <c r="T210" s="275"/>
    </row>
    <row r="211" spans="1:20" ht="51">
      <c r="A211" s="191">
        <v>46</v>
      </c>
      <c r="B211" s="68"/>
      <c r="C211" s="212" t="s">
        <v>1371</v>
      </c>
      <c r="D211" s="213">
        <v>45299</v>
      </c>
      <c r="E211" s="191" t="s">
        <v>1744</v>
      </c>
      <c r="F211" s="191" t="s">
        <v>3</v>
      </c>
      <c r="G211" s="191">
        <v>2167676</v>
      </c>
      <c r="H211" s="68"/>
      <c r="I211" s="197" t="s">
        <v>2790</v>
      </c>
      <c r="J211" s="68"/>
      <c r="K211" s="68"/>
      <c r="L211" s="68"/>
      <c r="M211" s="68"/>
      <c r="N211" s="358"/>
      <c r="O211" s="358"/>
      <c r="P211" s="214">
        <v>0</v>
      </c>
      <c r="Q211" s="214">
        <v>36</v>
      </c>
      <c r="R211" s="68" t="s">
        <v>3632</v>
      </c>
      <c r="S211" s="359"/>
      <c r="T211" s="275"/>
    </row>
    <row r="212" spans="1:20" ht="63.75">
      <c r="A212" s="191">
        <v>597</v>
      </c>
      <c r="B212" s="68"/>
      <c r="C212" s="212" t="s">
        <v>675</v>
      </c>
      <c r="D212" s="213">
        <v>45299</v>
      </c>
      <c r="E212" s="191" t="s">
        <v>1745</v>
      </c>
      <c r="F212" s="191" t="s">
        <v>6</v>
      </c>
      <c r="G212" s="191">
        <v>2545155</v>
      </c>
      <c r="H212" s="68"/>
      <c r="I212" s="197" t="s">
        <v>2791</v>
      </c>
      <c r="J212" s="68"/>
      <c r="K212" s="68"/>
      <c r="L212" s="68"/>
      <c r="M212" s="68"/>
      <c r="N212" s="358"/>
      <c r="O212" s="358"/>
      <c r="P212" s="214">
        <v>0</v>
      </c>
      <c r="Q212" s="214">
        <v>463050</v>
      </c>
      <c r="R212" s="68" t="s">
        <v>3632</v>
      </c>
      <c r="S212" s="359"/>
      <c r="T212" s="275"/>
    </row>
    <row r="213" spans="1:20" ht="76.5">
      <c r="A213" s="191">
        <v>10</v>
      </c>
      <c r="B213" s="68"/>
      <c r="C213" s="212" t="s">
        <v>38</v>
      </c>
      <c r="D213" s="213">
        <v>45299</v>
      </c>
      <c r="E213" s="191" t="s">
        <v>1746</v>
      </c>
      <c r="F213" s="191" t="s">
        <v>14</v>
      </c>
      <c r="G213" s="191">
        <v>2545154</v>
      </c>
      <c r="H213" s="68"/>
      <c r="I213" s="197" t="s">
        <v>2792</v>
      </c>
      <c r="J213" s="68"/>
      <c r="K213" s="68"/>
      <c r="L213" s="68"/>
      <c r="M213" s="68"/>
      <c r="N213" s="358"/>
      <c r="O213" s="358"/>
      <c r="P213" s="214">
        <v>50</v>
      </c>
      <c r="Q213" s="214">
        <v>0</v>
      </c>
      <c r="R213" s="68" t="s">
        <v>3632</v>
      </c>
      <c r="S213" s="359"/>
      <c r="T213" s="275"/>
    </row>
    <row r="214" spans="1:20" ht="63.75">
      <c r="A214" s="191">
        <v>597</v>
      </c>
      <c r="B214" s="68"/>
      <c r="C214" s="212" t="s">
        <v>675</v>
      </c>
      <c r="D214" s="213">
        <v>45299</v>
      </c>
      <c r="E214" s="191" t="s">
        <v>1747</v>
      </c>
      <c r="F214" s="191" t="s">
        <v>14</v>
      </c>
      <c r="G214" s="191">
        <v>2545156</v>
      </c>
      <c r="H214" s="68"/>
      <c r="I214" s="197" t="s">
        <v>2793</v>
      </c>
      <c r="J214" s="68"/>
      <c r="K214" s="68"/>
      <c r="L214" s="68"/>
      <c r="M214" s="68"/>
      <c r="N214" s="358"/>
      <c r="O214" s="358"/>
      <c r="P214" s="214">
        <v>50</v>
      </c>
      <c r="Q214" s="214">
        <v>0</v>
      </c>
      <c r="R214" s="68" t="s">
        <v>3632</v>
      </c>
      <c r="S214" s="359"/>
      <c r="T214" s="275"/>
    </row>
    <row r="215" spans="1:20" ht="63.75">
      <c r="A215" s="191">
        <v>513</v>
      </c>
      <c r="B215" s="68"/>
      <c r="C215" s="212" t="s">
        <v>160</v>
      </c>
      <c r="D215" s="213">
        <v>45299</v>
      </c>
      <c r="E215" s="191" t="s">
        <v>1748</v>
      </c>
      <c r="F215" s="191" t="s">
        <v>14</v>
      </c>
      <c r="G215" s="191">
        <v>2545158</v>
      </c>
      <c r="H215" s="68"/>
      <c r="I215" s="197" t="s">
        <v>2794</v>
      </c>
      <c r="J215" s="68"/>
      <c r="K215" s="68"/>
      <c r="L215" s="68"/>
      <c r="M215" s="68"/>
      <c r="N215" s="358"/>
      <c r="O215" s="358"/>
      <c r="P215" s="214">
        <v>50</v>
      </c>
      <c r="Q215" s="214">
        <v>0</v>
      </c>
      <c r="R215" s="68" t="s">
        <v>3632</v>
      </c>
      <c r="S215" s="359"/>
      <c r="T215" s="275"/>
    </row>
    <row r="216" spans="1:20" ht="89.25">
      <c r="A216" s="191" t="s">
        <v>544</v>
      </c>
      <c r="B216" s="68"/>
      <c r="C216" s="212" t="s">
        <v>681</v>
      </c>
      <c r="D216" s="213">
        <v>45299</v>
      </c>
      <c r="E216" s="191" t="s">
        <v>1749</v>
      </c>
      <c r="F216" s="191" t="s">
        <v>6</v>
      </c>
      <c r="G216" s="191">
        <v>1080781</v>
      </c>
      <c r="H216" s="68"/>
      <c r="I216" s="197" t="s">
        <v>2795</v>
      </c>
      <c r="J216" s="68"/>
      <c r="K216" s="68"/>
      <c r="L216" s="68"/>
      <c r="M216" s="68"/>
      <c r="N216" s="358"/>
      <c r="O216" s="358"/>
      <c r="P216" s="214">
        <v>0</v>
      </c>
      <c r="Q216" s="214">
        <v>50</v>
      </c>
      <c r="R216" s="68" t="s">
        <v>3632</v>
      </c>
      <c r="S216" s="359"/>
      <c r="T216" s="275"/>
    </row>
    <row r="217" spans="1:20" ht="63.75">
      <c r="A217" s="191">
        <v>513</v>
      </c>
      <c r="B217" s="68"/>
      <c r="C217" s="212" t="s">
        <v>160</v>
      </c>
      <c r="D217" s="213">
        <v>45299</v>
      </c>
      <c r="E217" s="191" t="s">
        <v>1750</v>
      </c>
      <c r="F217" s="191" t="s">
        <v>14</v>
      </c>
      <c r="G217" s="191">
        <v>2545766</v>
      </c>
      <c r="H217" s="68"/>
      <c r="I217" s="197" t="s">
        <v>2796</v>
      </c>
      <c r="J217" s="68"/>
      <c r="K217" s="68"/>
      <c r="L217" s="68"/>
      <c r="M217" s="68"/>
      <c r="N217" s="358"/>
      <c r="O217" s="358"/>
      <c r="P217" s="214">
        <v>50</v>
      </c>
      <c r="Q217" s="214">
        <v>0</v>
      </c>
      <c r="R217" s="68" t="s">
        <v>3632</v>
      </c>
      <c r="S217" s="359"/>
      <c r="T217" s="275"/>
    </row>
    <row r="218" spans="1:20" ht="63.75">
      <c r="A218" s="191">
        <v>513</v>
      </c>
      <c r="B218" s="68"/>
      <c r="C218" s="212" t="s">
        <v>160</v>
      </c>
      <c r="D218" s="213">
        <v>45299</v>
      </c>
      <c r="E218" s="191" t="s">
        <v>1751</v>
      </c>
      <c r="F218" s="191" t="s">
        <v>14</v>
      </c>
      <c r="G218" s="191">
        <v>2545934</v>
      </c>
      <c r="H218" s="68"/>
      <c r="I218" s="197" t="s">
        <v>2797</v>
      </c>
      <c r="J218" s="68"/>
      <c r="K218" s="68"/>
      <c r="L218" s="68"/>
      <c r="M218" s="68"/>
      <c r="N218" s="358"/>
      <c r="O218" s="358"/>
      <c r="P218" s="214">
        <v>50</v>
      </c>
      <c r="Q218" s="214">
        <v>0</v>
      </c>
      <c r="R218" s="68" t="s">
        <v>3632</v>
      </c>
      <c r="S218" s="359"/>
      <c r="T218" s="275"/>
    </row>
    <row r="219" spans="1:20" ht="63.75">
      <c r="A219" s="191">
        <v>513</v>
      </c>
      <c r="B219" s="68"/>
      <c r="C219" s="212" t="s">
        <v>160</v>
      </c>
      <c r="D219" s="213">
        <v>45299</v>
      </c>
      <c r="E219" s="191" t="s">
        <v>1752</v>
      </c>
      <c r="F219" s="191" t="s">
        <v>10</v>
      </c>
      <c r="G219" s="191">
        <v>1080797</v>
      </c>
      <c r="H219" s="68"/>
      <c r="I219" s="197" t="s">
        <v>2798</v>
      </c>
      <c r="J219" s="68"/>
      <c r="K219" s="68"/>
      <c r="L219" s="68"/>
      <c r="M219" s="68"/>
      <c r="N219" s="358"/>
      <c r="O219" s="358"/>
      <c r="P219" s="214">
        <v>50</v>
      </c>
      <c r="Q219" s="214">
        <v>0</v>
      </c>
      <c r="R219" s="68" t="s">
        <v>3632</v>
      </c>
      <c r="S219" s="359"/>
      <c r="T219" s="275"/>
    </row>
    <row r="220" spans="1:20" ht="76.5">
      <c r="A220" s="191">
        <v>513</v>
      </c>
      <c r="B220" s="68"/>
      <c r="C220" s="212" t="s">
        <v>160</v>
      </c>
      <c r="D220" s="213">
        <v>45299</v>
      </c>
      <c r="E220" s="191" t="s">
        <v>1753</v>
      </c>
      <c r="F220" s="191" t="s">
        <v>10</v>
      </c>
      <c r="G220" s="191">
        <v>1080809</v>
      </c>
      <c r="H220" s="68"/>
      <c r="I220" s="197" t="s">
        <v>2799</v>
      </c>
      <c r="J220" s="68"/>
      <c r="K220" s="68"/>
      <c r="L220" s="68"/>
      <c r="M220" s="68"/>
      <c r="N220" s="358"/>
      <c r="O220" s="358"/>
      <c r="P220" s="214">
        <v>50</v>
      </c>
      <c r="Q220" s="214">
        <v>0</v>
      </c>
      <c r="R220" s="68" t="s">
        <v>3632</v>
      </c>
      <c r="S220" s="359"/>
      <c r="T220" s="275"/>
    </row>
    <row r="221" spans="1:20" ht="76.5">
      <c r="A221" s="191">
        <v>513</v>
      </c>
      <c r="B221" s="68"/>
      <c r="C221" s="212" t="s">
        <v>160</v>
      </c>
      <c r="D221" s="213">
        <v>45299</v>
      </c>
      <c r="E221" s="191" t="s">
        <v>1754</v>
      </c>
      <c r="F221" s="191" t="s">
        <v>10</v>
      </c>
      <c r="G221" s="191">
        <v>1080833</v>
      </c>
      <c r="H221" s="68"/>
      <c r="I221" s="197" t="s">
        <v>2800</v>
      </c>
      <c r="J221" s="68"/>
      <c r="K221" s="68"/>
      <c r="L221" s="68"/>
      <c r="M221" s="68"/>
      <c r="N221" s="358"/>
      <c r="O221" s="358"/>
      <c r="P221" s="214">
        <v>50</v>
      </c>
      <c r="Q221" s="214">
        <v>0</v>
      </c>
      <c r="R221" s="68" t="s">
        <v>3632</v>
      </c>
      <c r="S221" s="359"/>
      <c r="T221" s="275"/>
    </row>
    <row r="222" spans="1:20" ht="51">
      <c r="A222" s="191">
        <v>578</v>
      </c>
      <c r="B222" s="68"/>
      <c r="C222" s="212" t="s">
        <v>168</v>
      </c>
      <c r="D222" s="213">
        <v>45300</v>
      </c>
      <c r="E222" s="191" t="s">
        <v>1755</v>
      </c>
      <c r="F222" s="191" t="s">
        <v>3</v>
      </c>
      <c r="G222" s="191">
        <v>2167859</v>
      </c>
      <c r="H222" s="68"/>
      <c r="I222" s="197" t="s">
        <v>2801</v>
      </c>
      <c r="J222" s="68"/>
      <c r="K222" s="68"/>
      <c r="L222" s="68"/>
      <c r="M222" s="68"/>
      <c r="N222" s="358"/>
      <c r="O222" s="358"/>
      <c r="P222" s="214">
        <v>0</v>
      </c>
      <c r="Q222" s="214">
        <v>4551.92</v>
      </c>
      <c r="R222" s="68" t="s">
        <v>3632</v>
      </c>
      <c r="S222" s="359"/>
      <c r="T222" s="275"/>
    </row>
    <row r="223" spans="1:20" ht="51">
      <c r="A223" s="191" t="s">
        <v>550</v>
      </c>
      <c r="B223" s="68"/>
      <c r="C223" s="212" t="s">
        <v>589</v>
      </c>
      <c r="D223" s="213">
        <v>45300</v>
      </c>
      <c r="E223" s="191" t="s">
        <v>1756</v>
      </c>
      <c r="F223" s="191" t="s">
        <v>3</v>
      </c>
      <c r="G223" s="191">
        <v>2167860</v>
      </c>
      <c r="H223" s="68"/>
      <c r="I223" s="197" t="s">
        <v>2802</v>
      </c>
      <c r="J223" s="68"/>
      <c r="K223" s="68"/>
      <c r="L223" s="68"/>
      <c r="M223" s="68"/>
      <c r="N223" s="358"/>
      <c r="O223" s="358"/>
      <c r="P223" s="214">
        <v>0</v>
      </c>
      <c r="Q223" s="214">
        <v>2915.49</v>
      </c>
      <c r="R223" s="68" t="s">
        <v>3632</v>
      </c>
      <c r="S223" s="359"/>
      <c r="T223" s="275"/>
    </row>
    <row r="224" spans="1:20" ht="51">
      <c r="A224" s="191">
        <v>283</v>
      </c>
      <c r="B224" s="68"/>
      <c r="C224" s="212" t="s">
        <v>115</v>
      </c>
      <c r="D224" s="213">
        <v>45300</v>
      </c>
      <c r="E224" s="191" t="s">
        <v>1757</v>
      </c>
      <c r="F224" s="191" t="s">
        <v>3</v>
      </c>
      <c r="G224" s="191">
        <v>2167867</v>
      </c>
      <c r="H224" s="68"/>
      <c r="I224" s="197" t="s">
        <v>2803</v>
      </c>
      <c r="J224" s="68"/>
      <c r="K224" s="68"/>
      <c r="L224" s="68"/>
      <c r="M224" s="68"/>
      <c r="N224" s="358"/>
      <c r="O224" s="358"/>
      <c r="P224" s="214">
        <v>0</v>
      </c>
      <c r="Q224" s="214">
        <v>150</v>
      </c>
      <c r="R224" s="68" t="s">
        <v>3632</v>
      </c>
      <c r="S224" s="359"/>
      <c r="T224" s="275"/>
    </row>
    <row r="225" spans="1:20" ht="51">
      <c r="A225" s="191">
        <v>283</v>
      </c>
      <c r="B225" s="68"/>
      <c r="C225" s="212" t="s">
        <v>115</v>
      </c>
      <c r="D225" s="213">
        <v>45300</v>
      </c>
      <c r="E225" s="191" t="s">
        <v>1758</v>
      </c>
      <c r="F225" s="191" t="s">
        <v>3</v>
      </c>
      <c r="G225" s="191">
        <v>2167868</v>
      </c>
      <c r="H225" s="68"/>
      <c r="I225" s="197" t="s">
        <v>2804</v>
      </c>
      <c r="J225" s="68"/>
      <c r="K225" s="68"/>
      <c r="L225" s="68"/>
      <c r="M225" s="68"/>
      <c r="N225" s="358"/>
      <c r="O225" s="358"/>
      <c r="P225" s="214">
        <v>0</v>
      </c>
      <c r="Q225" s="214">
        <v>200</v>
      </c>
      <c r="R225" s="68" t="s">
        <v>3632</v>
      </c>
      <c r="S225" s="359"/>
      <c r="T225" s="275"/>
    </row>
    <row r="226" spans="1:20" ht="51">
      <c r="A226" s="191">
        <v>283</v>
      </c>
      <c r="B226" s="68"/>
      <c r="C226" s="212" t="s">
        <v>115</v>
      </c>
      <c r="D226" s="213">
        <v>45300</v>
      </c>
      <c r="E226" s="191" t="s">
        <v>1759</v>
      </c>
      <c r="F226" s="191" t="s">
        <v>3</v>
      </c>
      <c r="G226" s="191">
        <v>2167870</v>
      </c>
      <c r="H226" s="68"/>
      <c r="I226" s="197" t="s">
        <v>2805</v>
      </c>
      <c r="J226" s="68"/>
      <c r="K226" s="68"/>
      <c r="L226" s="68"/>
      <c r="M226" s="68"/>
      <c r="N226" s="358"/>
      <c r="O226" s="358"/>
      <c r="P226" s="214">
        <v>0</v>
      </c>
      <c r="Q226" s="214">
        <v>150</v>
      </c>
      <c r="R226" s="68" t="s">
        <v>3632</v>
      </c>
      <c r="S226" s="359"/>
      <c r="T226" s="275"/>
    </row>
    <row r="227" spans="1:20" ht="51">
      <c r="A227" s="191">
        <v>283</v>
      </c>
      <c r="B227" s="68"/>
      <c r="C227" s="212" t="s">
        <v>115</v>
      </c>
      <c r="D227" s="213">
        <v>45300</v>
      </c>
      <c r="E227" s="191" t="s">
        <v>1760</v>
      </c>
      <c r="F227" s="191" t="s">
        <v>3</v>
      </c>
      <c r="G227" s="191">
        <v>2167871</v>
      </c>
      <c r="H227" s="68"/>
      <c r="I227" s="197" t="s">
        <v>2806</v>
      </c>
      <c r="J227" s="68"/>
      <c r="K227" s="68"/>
      <c r="L227" s="68"/>
      <c r="M227" s="68"/>
      <c r="N227" s="358"/>
      <c r="O227" s="358"/>
      <c r="P227" s="214">
        <v>0</v>
      </c>
      <c r="Q227" s="214">
        <v>300</v>
      </c>
      <c r="R227" s="68" t="s">
        <v>3632</v>
      </c>
      <c r="S227" s="359"/>
      <c r="T227" s="275"/>
    </row>
    <row r="228" spans="1:20" ht="63.75">
      <c r="A228" s="191">
        <v>283</v>
      </c>
      <c r="B228" s="68"/>
      <c r="C228" s="212" t="s">
        <v>115</v>
      </c>
      <c r="D228" s="213">
        <v>45300</v>
      </c>
      <c r="E228" s="191" t="s">
        <v>1761</v>
      </c>
      <c r="F228" s="191" t="s">
        <v>3</v>
      </c>
      <c r="G228" s="191">
        <v>2167872</v>
      </c>
      <c r="H228" s="68"/>
      <c r="I228" s="197" t="s">
        <v>2807</v>
      </c>
      <c r="J228" s="68"/>
      <c r="K228" s="68"/>
      <c r="L228" s="68"/>
      <c r="M228" s="68"/>
      <c r="N228" s="358"/>
      <c r="O228" s="358"/>
      <c r="P228" s="214">
        <v>0</v>
      </c>
      <c r="Q228" s="214">
        <v>150</v>
      </c>
      <c r="R228" s="68" t="s">
        <v>3632</v>
      </c>
      <c r="S228" s="359"/>
      <c r="T228" s="275"/>
    </row>
    <row r="229" spans="1:20" ht="51">
      <c r="A229" s="191">
        <v>86</v>
      </c>
      <c r="B229" s="68"/>
      <c r="C229" s="212" t="s">
        <v>50</v>
      </c>
      <c r="D229" s="213">
        <v>45300</v>
      </c>
      <c r="E229" s="191" t="s">
        <v>1762</v>
      </c>
      <c r="F229" s="191" t="s">
        <v>3</v>
      </c>
      <c r="G229" s="191">
        <v>2167881</v>
      </c>
      <c r="H229" s="68"/>
      <c r="I229" s="197" t="s">
        <v>2808</v>
      </c>
      <c r="J229" s="68"/>
      <c r="K229" s="68"/>
      <c r="L229" s="68"/>
      <c r="M229" s="68"/>
      <c r="N229" s="358"/>
      <c r="O229" s="358"/>
      <c r="P229" s="214">
        <v>0</v>
      </c>
      <c r="Q229" s="214">
        <v>697</v>
      </c>
      <c r="R229" s="68" t="s">
        <v>3632</v>
      </c>
      <c r="S229" s="359"/>
      <c r="T229" s="275"/>
    </row>
    <row r="230" spans="1:20" ht="63.75">
      <c r="A230" s="191">
        <v>47</v>
      </c>
      <c r="B230" s="68"/>
      <c r="C230" s="212" t="s">
        <v>45</v>
      </c>
      <c r="D230" s="213">
        <v>45300</v>
      </c>
      <c r="E230" s="191" t="s">
        <v>1763</v>
      </c>
      <c r="F230" s="191" t="s">
        <v>3</v>
      </c>
      <c r="G230" s="191">
        <v>2167883</v>
      </c>
      <c r="H230" s="68"/>
      <c r="I230" s="197" t="s">
        <v>2809</v>
      </c>
      <c r="J230" s="68"/>
      <c r="K230" s="68"/>
      <c r="L230" s="68"/>
      <c r="M230" s="68"/>
      <c r="N230" s="358"/>
      <c r="O230" s="358"/>
      <c r="P230" s="214">
        <v>0</v>
      </c>
      <c r="Q230" s="214">
        <v>2.2999999999999998</v>
      </c>
      <c r="R230" s="68" t="s">
        <v>3632</v>
      </c>
      <c r="S230" s="359"/>
      <c r="T230" s="275"/>
    </row>
    <row r="231" spans="1:20" ht="63.75">
      <c r="A231" s="191">
        <v>10</v>
      </c>
      <c r="B231" s="68"/>
      <c r="C231" s="212" t="s">
        <v>38</v>
      </c>
      <c r="D231" s="213">
        <v>45300</v>
      </c>
      <c r="E231" s="191" t="s">
        <v>1764</v>
      </c>
      <c r="F231" s="191" t="s">
        <v>3</v>
      </c>
      <c r="G231" s="191">
        <v>2167886</v>
      </c>
      <c r="H231" s="68"/>
      <c r="I231" s="197" t="s">
        <v>2810</v>
      </c>
      <c r="J231" s="68"/>
      <c r="K231" s="68"/>
      <c r="L231" s="68"/>
      <c r="M231" s="68"/>
      <c r="N231" s="358"/>
      <c r="O231" s="358"/>
      <c r="P231" s="214">
        <v>0</v>
      </c>
      <c r="Q231" s="214">
        <v>8178</v>
      </c>
      <c r="R231" s="68" t="s">
        <v>3632</v>
      </c>
      <c r="S231" s="359"/>
      <c r="T231" s="275"/>
    </row>
    <row r="232" spans="1:20" ht="51">
      <c r="A232" s="191">
        <v>35</v>
      </c>
      <c r="B232" s="68"/>
      <c r="C232" s="212" t="s">
        <v>43</v>
      </c>
      <c r="D232" s="213">
        <v>45300</v>
      </c>
      <c r="E232" s="191" t="s">
        <v>1765</v>
      </c>
      <c r="F232" s="191" t="s">
        <v>3</v>
      </c>
      <c r="G232" s="191">
        <v>2167893</v>
      </c>
      <c r="H232" s="68"/>
      <c r="I232" s="197" t="s">
        <v>2811</v>
      </c>
      <c r="J232" s="68"/>
      <c r="K232" s="68"/>
      <c r="L232" s="68"/>
      <c r="M232" s="68"/>
      <c r="N232" s="358"/>
      <c r="O232" s="358"/>
      <c r="P232" s="214">
        <v>0</v>
      </c>
      <c r="Q232" s="214">
        <v>3728.38</v>
      </c>
      <c r="R232" s="68" t="s">
        <v>3632</v>
      </c>
      <c r="S232" s="359"/>
      <c r="T232" s="275"/>
    </row>
    <row r="233" spans="1:20" ht="51">
      <c r="A233" s="191">
        <v>46</v>
      </c>
      <c r="B233" s="68"/>
      <c r="C233" s="212" t="s">
        <v>1371</v>
      </c>
      <c r="D233" s="213">
        <v>45300</v>
      </c>
      <c r="E233" s="191" t="s">
        <v>1766</v>
      </c>
      <c r="F233" s="191" t="s">
        <v>3</v>
      </c>
      <c r="G233" s="191">
        <v>2167894</v>
      </c>
      <c r="H233" s="68"/>
      <c r="I233" s="197" t="s">
        <v>2812</v>
      </c>
      <c r="J233" s="68"/>
      <c r="K233" s="68"/>
      <c r="L233" s="68"/>
      <c r="M233" s="68"/>
      <c r="N233" s="358"/>
      <c r="O233" s="358"/>
      <c r="P233" s="214">
        <v>0</v>
      </c>
      <c r="Q233" s="214">
        <v>180</v>
      </c>
      <c r="R233" s="68" t="s">
        <v>3632</v>
      </c>
      <c r="S233" s="359"/>
      <c r="T233" s="275"/>
    </row>
    <row r="234" spans="1:20" ht="51">
      <c r="A234" s="191">
        <v>35</v>
      </c>
      <c r="B234" s="68"/>
      <c r="C234" s="212" t="s">
        <v>43</v>
      </c>
      <c r="D234" s="213">
        <v>45300</v>
      </c>
      <c r="E234" s="191" t="s">
        <v>1767</v>
      </c>
      <c r="F234" s="191" t="s">
        <v>3</v>
      </c>
      <c r="G234" s="191">
        <v>2167898</v>
      </c>
      <c r="H234" s="68"/>
      <c r="I234" s="197" t="s">
        <v>2813</v>
      </c>
      <c r="J234" s="68"/>
      <c r="K234" s="68"/>
      <c r="L234" s="68"/>
      <c r="M234" s="68"/>
      <c r="N234" s="358"/>
      <c r="O234" s="358"/>
      <c r="P234" s="214">
        <v>0</v>
      </c>
      <c r="Q234" s="214">
        <v>1310</v>
      </c>
      <c r="R234" s="68" t="s">
        <v>3632</v>
      </c>
      <c r="S234" s="359"/>
      <c r="T234" s="275"/>
    </row>
    <row r="235" spans="1:20" ht="63.75">
      <c r="A235" s="191" t="s">
        <v>541</v>
      </c>
      <c r="B235" s="68"/>
      <c r="C235" s="212" t="s">
        <v>590</v>
      </c>
      <c r="D235" s="213">
        <v>45300</v>
      </c>
      <c r="E235" s="191" t="s">
        <v>1768</v>
      </c>
      <c r="F235" s="191" t="s">
        <v>3</v>
      </c>
      <c r="G235" s="191">
        <v>2167903</v>
      </c>
      <c r="H235" s="68"/>
      <c r="I235" s="197" t="s">
        <v>2814</v>
      </c>
      <c r="J235" s="68"/>
      <c r="K235" s="68"/>
      <c r="L235" s="68"/>
      <c r="M235" s="68"/>
      <c r="N235" s="358"/>
      <c r="O235" s="358"/>
      <c r="P235" s="214">
        <v>0</v>
      </c>
      <c r="Q235" s="214">
        <v>1479.44</v>
      </c>
      <c r="R235" s="68" t="s">
        <v>3632</v>
      </c>
      <c r="S235" s="359"/>
      <c r="T235" s="275"/>
    </row>
    <row r="236" spans="1:20" ht="51">
      <c r="A236" s="191" t="s">
        <v>550</v>
      </c>
      <c r="B236" s="68"/>
      <c r="C236" s="212" t="s">
        <v>589</v>
      </c>
      <c r="D236" s="213">
        <v>45300</v>
      </c>
      <c r="E236" s="191" t="s">
        <v>1769</v>
      </c>
      <c r="F236" s="191" t="s">
        <v>3</v>
      </c>
      <c r="G236" s="191">
        <v>2167905</v>
      </c>
      <c r="H236" s="68"/>
      <c r="I236" s="197" t="s">
        <v>2815</v>
      </c>
      <c r="J236" s="68"/>
      <c r="K236" s="68"/>
      <c r="L236" s="68"/>
      <c r="M236" s="68"/>
      <c r="N236" s="358"/>
      <c r="O236" s="358"/>
      <c r="P236" s="214">
        <v>0</v>
      </c>
      <c r="Q236" s="214">
        <v>1200</v>
      </c>
      <c r="R236" s="68" t="s">
        <v>3632</v>
      </c>
      <c r="S236" s="359"/>
      <c r="T236" s="275"/>
    </row>
    <row r="237" spans="1:20" ht="63.75">
      <c r="A237" s="191">
        <v>650</v>
      </c>
      <c r="B237" s="68"/>
      <c r="C237" s="212" t="s">
        <v>175</v>
      </c>
      <c r="D237" s="213">
        <v>45300</v>
      </c>
      <c r="E237" s="191" t="s">
        <v>1770</v>
      </c>
      <c r="F237" s="191" t="s">
        <v>3</v>
      </c>
      <c r="G237" s="191">
        <v>2167911</v>
      </c>
      <c r="H237" s="68"/>
      <c r="I237" s="197" t="s">
        <v>2816</v>
      </c>
      <c r="J237" s="68"/>
      <c r="K237" s="68"/>
      <c r="L237" s="68"/>
      <c r="M237" s="68"/>
      <c r="N237" s="358"/>
      <c r="O237" s="358"/>
      <c r="P237" s="214">
        <v>0</v>
      </c>
      <c r="Q237" s="214">
        <v>4240.0200000000004</v>
      </c>
      <c r="R237" s="68" t="s">
        <v>3632</v>
      </c>
      <c r="S237" s="359"/>
      <c r="T237" s="275"/>
    </row>
    <row r="238" spans="1:20" ht="51">
      <c r="A238" s="191">
        <v>681</v>
      </c>
      <c r="B238" s="68"/>
      <c r="C238" s="212" t="s">
        <v>180</v>
      </c>
      <c r="D238" s="213">
        <v>45300</v>
      </c>
      <c r="E238" s="191" t="s">
        <v>1771</v>
      </c>
      <c r="F238" s="191" t="s">
        <v>3</v>
      </c>
      <c r="G238" s="191">
        <v>2167953</v>
      </c>
      <c r="H238" s="68"/>
      <c r="I238" s="197" t="s">
        <v>2817</v>
      </c>
      <c r="J238" s="68"/>
      <c r="K238" s="68"/>
      <c r="L238" s="68"/>
      <c r="M238" s="68"/>
      <c r="N238" s="358"/>
      <c r="O238" s="358"/>
      <c r="P238" s="214">
        <v>0</v>
      </c>
      <c r="Q238" s="214">
        <v>0.47</v>
      </c>
      <c r="R238" s="68" t="s">
        <v>3632</v>
      </c>
      <c r="S238" s="359"/>
      <c r="T238" s="275"/>
    </row>
    <row r="239" spans="1:20" ht="63.75">
      <c r="A239" s="191">
        <v>681</v>
      </c>
      <c r="B239" s="68"/>
      <c r="C239" s="212" t="s">
        <v>180</v>
      </c>
      <c r="D239" s="213">
        <v>45300</v>
      </c>
      <c r="E239" s="191" t="s">
        <v>1772</v>
      </c>
      <c r="F239" s="191" t="s">
        <v>3</v>
      </c>
      <c r="G239" s="191">
        <v>2167954</v>
      </c>
      <c r="H239" s="68"/>
      <c r="I239" s="197" t="s">
        <v>2818</v>
      </c>
      <c r="J239" s="68"/>
      <c r="K239" s="68"/>
      <c r="L239" s="68"/>
      <c r="M239" s="68"/>
      <c r="N239" s="358"/>
      <c r="O239" s="358"/>
      <c r="P239" s="214">
        <v>0</v>
      </c>
      <c r="Q239" s="214">
        <v>117.33</v>
      </c>
      <c r="R239" s="68" t="s">
        <v>3632</v>
      </c>
      <c r="S239" s="359"/>
      <c r="T239" s="275"/>
    </row>
    <row r="240" spans="1:20" ht="51">
      <c r="A240" s="191">
        <v>10</v>
      </c>
      <c r="B240" s="68"/>
      <c r="C240" s="212" t="s">
        <v>38</v>
      </c>
      <c r="D240" s="213">
        <v>45300</v>
      </c>
      <c r="E240" s="191" t="s">
        <v>1773</v>
      </c>
      <c r="F240" s="191" t="s">
        <v>3</v>
      </c>
      <c r="G240" s="191">
        <v>2167966</v>
      </c>
      <c r="H240" s="68"/>
      <c r="I240" s="197" t="s">
        <v>2819</v>
      </c>
      <c r="J240" s="68"/>
      <c r="K240" s="68"/>
      <c r="L240" s="68"/>
      <c r="M240" s="68"/>
      <c r="N240" s="358"/>
      <c r="O240" s="358"/>
      <c r="P240" s="214">
        <v>0</v>
      </c>
      <c r="Q240" s="214">
        <v>400</v>
      </c>
      <c r="R240" s="68" t="s">
        <v>3632</v>
      </c>
      <c r="S240" s="359"/>
      <c r="T240" s="275"/>
    </row>
    <row r="241" spans="1:20" ht="51">
      <c r="A241" s="191">
        <v>132</v>
      </c>
      <c r="B241" s="68"/>
      <c r="C241" s="212" t="s">
        <v>59</v>
      </c>
      <c r="D241" s="213">
        <v>45300</v>
      </c>
      <c r="E241" s="191" t="s">
        <v>1774</v>
      </c>
      <c r="F241" s="191" t="s">
        <v>3</v>
      </c>
      <c r="G241" s="191">
        <v>2167969</v>
      </c>
      <c r="H241" s="68"/>
      <c r="I241" s="197" t="s">
        <v>2820</v>
      </c>
      <c r="J241" s="68"/>
      <c r="K241" s="68"/>
      <c r="L241" s="68"/>
      <c r="M241" s="68"/>
      <c r="N241" s="358"/>
      <c r="O241" s="358"/>
      <c r="P241" s="214">
        <v>0</v>
      </c>
      <c r="Q241" s="214">
        <v>371.27</v>
      </c>
      <c r="R241" s="68" t="s">
        <v>3632</v>
      </c>
      <c r="S241" s="359"/>
      <c r="T241" s="275"/>
    </row>
    <row r="242" spans="1:20" ht="76.5">
      <c r="A242" s="191">
        <v>513</v>
      </c>
      <c r="B242" s="68"/>
      <c r="C242" s="212" t="s">
        <v>160</v>
      </c>
      <c r="D242" s="213">
        <v>45300</v>
      </c>
      <c r="E242" s="191" t="s">
        <v>1775</v>
      </c>
      <c r="F242" s="191" t="s">
        <v>14</v>
      </c>
      <c r="G242" s="191">
        <v>2546720</v>
      </c>
      <c r="H242" s="68"/>
      <c r="I242" s="197" t="s">
        <v>2821</v>
      </c>
      <c r="J242" s="68"/>
      <c r="K242" s="68"/>
      <c r="L242" s="68"/>
      <c r="M242" s="68"/>
      <c r="N242" s="358"/>
      <c r="O242" s="358"/>
      <c r="P242" s="214">
        <v>50</v>
      </c>
      <c r="Q242" s="214">
        <v>0</v>
      </c>
      <c r="R242" s="68" t="s">
        <v>3632</v>
      </c>
      <c r="S242" s="359"/>
      <c r="T242" s="275"/>
    </row>
    <row r="243" spans="1:20" ht="63.75">
      <c r="A243" s="191">
        <v>340</v>
      </c>
      <c r="B243" s="68"/>
      <c r="C243" s="212" t="s">
        <v>136</v>
      </c>
      <c r="D243" s="213">
        <v>45300</v>
      </c>
      <c r="E243" s="191" t="s">
        <v>1776</v>
      </c>
      <c r="F243" s="191" t="s">
        <v>6</v>
      </c>
      <c r="G243" s="191">
        <v>2546725</v>
      </c>
      <c r="H243" s="68"/>
      <c r="I243" s="197" t="s">
        <v>2822</v>
      </c>
      <c r="J243" s="68"/>
      <c r="K243" s="68"/>
      <c r="L243" s="68"/>
      <c r="M243" s="68"/>
      <c r="N243" s="358"/>
      <c r="O243" s="358"/>
      <c r="P243" s="214">
        <v>0</v>
      </c>
      <c r="Q243" s="214">
        <v>28377.69</v>
      </c>
      <c r="R243" s="68" t="s">
        <v>3632</v>
      </c>
      <c r="S243" s="359"/>
      <c r="T243" s="275"/>
    </row>
    <row r="244" spans="1:20" ht="76.5">
      <c r="A244" s="191">
        <v>513</v>
      </c>
      <c r="B244" s="68"/>
      <c r="C244" s="212" t="s">
        <v>160</v>
      </c>
      <c r="D244" s="213">
        <v>45300</v>
      </c>
      <c r="E244" s="191" t="s">
        <v>1777</v>
      </c>
      <c r="F244" s="191" t="s">
        <v>14</v>
      </c>
      <c r="G244" s="191">
        <v>2546722</v>
      </c>
      <c r="H244" s="68"/>
      <c r="I244" s="197" t="s">
        <v>2823</v>
      </c>
      <c r="J244" s="68"/>
      <c r="K244" s="68"/>
      <c r="L244" s="68"/>
      <c r="M244" s="68"/>
      <c r="N244" s="358"/>
      <c r="O244" s="358"/>
      <c r="P244" s="214">
        <v>50</v>
      </c>
      <c r="Q244" s="214">
        <v>0</v>
      </c>
      <c r="R244" s="68" t="s">
        <v>3632</v>
      </c>
      <c r="S244" s="359"/>
      <c r="T244" s="275"/>
    </row>
    <row r="245" spans="1:20" ht="63.75">
      <c r="A245" s="191">
        <v>513</v>
      </c>
      <c r="B245" s="68"/>
      <c r="C245" s="212" t="s">
        <v>160</v>
      </c>
      <c r="D245" s="213">
        <v>45300</v>
      </c>
      <c r="E245" s="191" t="s">
        <v>1778</v>
      </c>
      <c r="F245" s="191" t="s">
        <v>14</v>
      </c>
      <c r="G245" s="191">
        <v>2546724</v>
      </c>
      <c r="H245" s="68"/>
      <c r="I245" s="197" t="s">
        <v>2824</v>
      </c>
      <c r="J245" s="68"/>
      <c r="K245" s="68"/>
      <c r="L245" s="68"/>
      <c r="M245" s="68"/>
      <c r="N245" s="358"/>
      <c r="O245" s="358"/>
      <c r="P245" s="214">
        <v>50</v>
      </c>
      <c r="Q245" s="214">
        <v>0</v>
      </c>
      <c r="R245" s="68" t="s">
        <v>3632</v>
      </c>
      <c r="S245" s="359"/>
      <c r="T245" s="275"/>
    </row>
    <row r="246" spans="1:20" ht="63.75">
      <c r="A246" s="191">
        <v>340</v>
      </c>
      <c r="B246" s="68"/>
      <c r="C246" s="212" t="s">
        <v>136</v>
      </c>
      <c r="D246" s="213">
        <v>45300</v>
      </c>
      <c r="E246" s="191" t="s">
        <v>1779</v>
      </c>
      <c r="F246" s="191" t="s">
        <v>14</v>
      </c>
      <c r="G246" s="191">
        <v>2546726</v>
      </c>
      <c r="H246" s="68"/>
      <c r="I246" s="197" t="s">
        <v>2825</v>
      </c>
      <c r="J246" s="68"/>
      <c r="K246" s="68"/>
      <c r="L246" s="68"/>
      <c r="M246" s="68"/>
      <c r="N246" s="358"/>
      <c r="O246" s="358"/>
      <c r="P246" s="214">
        <v>50</v>
      </c>
      <c r="Q246" s="214">
        <v>0</v>
      </c>
      <c r="R246" s="68" t="s">
        <v>3632</v>
      </c>
      <c r="S246" s="359"/>
      <c r="T246" s="275"/>
    </row>
    <row r="247" spans="1:20" ht="76.5">
      <c r="A247" s="191">
        <v>10</v>
      </c>
      <c r="B247" s="68"/>
      <c r="C247" s="212" t="s">
        <v>38</v>
      </c>
      <c r="D247" s="213">
        <v>45300</v>
      </c>
      <c r="E247" s="191" t="s">
        <v>1780</v>
      </c>
      <c r="F247" s="191" t="s">
        <v>14</v>
      </c>
      <c r="G247" s="191">
        <v>2546728</v>
      </c>
      <c r="H247" s="68"/>
      <c r="I247" s="197" t="s">
        <v>2826</v>
      </c>
      <c r="J247" s="68"/>
      <c r="K247" s="68"/>
      <c r="L247" s="68"/>
      <c r="M247" s="68"/>
      <c r="N247" s="358"/>
      <c r="O247" s="358"/>
      <c r="P247" s="214">
        <v>50</v>
      </c>
      <c r="Q247" s="214">
        <v>0</v>
      </c>
      <c r="R247" s="68" t="s">
        <v>3632</v>
      </c>
      <c r="S247" s="359"/>
      <c r="T247" s="275"/>
    </row>
    <row r="248" spans="1:20" ht="76.5">
      <c r="A248" s="191">
        <v>10</v>
      </c>
      <c r="B248" s="68"/>
      <c r="C248" s="212" t="s">
        <v>38</v>
      </c>
      <c r="D248" s="213">
        <v>45300</v>
      </c>
      <c r="E248" s="191" t="s">
        <v>1781</v>
      </c>
      <c r="F248" s="191" t="s">
        <v>14</v>
      </c>
      <c r="G248" s="191">
        <v>2546730</v>
      </c>
      <c r="H248" s="68"/>
      <c r="I248" s="197" t="s">
        <v>2827</v>
      </c>
      <c r="J248" s="68"/>
      <c r="K248" s="68"/>
      <c r="L248" s="68"/>
      <c r="M248" s="68"/>
      <c r="N248" s="358"/>
      <c r="O248" s="358"/>
      <c r="P248" s="214">
        <v>50</v>
      </c>
      <c r="Q248" s="214">
        <v>0</v>
      </c>
      <c r="R248" s="68" t="s">
        <v>3632</v>
      </c>
      <c r="S248" s="359"/>
      <c r="T248" s="275"/>
    </row>
    <row r="249" spans="1:20" ht="76.5">
      <c r="A249" s="191">
        <v>10</v>
      </c>
      <c r="B249" s="68"/>
      <c r="C249" s="212" t="s">
        <v>38</v>
      </c>
      <c r="D249" s="213">
        <v>45300</v>
      </c>
      <c r="E249" s="191" t="s">
        <v>1782</v>
      </c>
      <c r="F249" s="191" t="s">
        <v>14</v>
      </c>
      <c r="G249" s="191">
        <v>2546732</v>
      </c>
      <c r="H249" s="68"/>
      <c r="I249" s="197" t="s">
        <v>2828</v>
      </c>
      <c r="J249" s="68"/>
      <c r="K249" s="68"/>
      <c r="L249" s="68"/>
      <c r="M249" s="68"/>
      <c r="N249" s="358"/>
      <c r="O249" s="358"/>
      <c r="P249" s="214">
        <v>50</v>
      </c>
      <c r="Q249" s="214">
        <v>0</v>
      </c>
      <c r="R249" s="68" t="s">
        <v>3632</v>
      </c>
      <c r="S249" s="359"/>
      <c r="T249" s="275"/>
    </row>
    <row r="250" spans="1:20" ht="76.5">
      <c r="A250" s="191">
        <v>10</v>
      </c>
      <c r="B250" s="68"/>
      <c r="C250" s="212" t="s">
        <v>38</v>
      </c>
      <c r="D250" s="213">
        <v>45300</v>
      </c>
      <c r="E250" s="191" t="s">
        <v>1783</v>
      </c>
      <c r="F250" s="191" t="s">
        <v>14</v>
      </c>
      <c r="G250" s="191">
        <v>2546734</v>
      </c>
      <c r="H250" s="68"/>
      <c r="I250" s="197" t="s">
        <v>2829</v>
      </c>
      <c r="J250" s="68"/>
      <c r="K250" s="68"/>
      <c r="L250" s="68"/>
      <c r="M250" s="68"/>
      <c r="N250" s="358"/>
      <c r="O250" s="358"/>
      <c r="P250" s="214">
        <v>50</v>
      </c>
      <c r="Q250" s="214">
        <v>0</v>
      </c>
      <c r="R250" s="68" t="s">
        <v>3632</v>
      </c>
      <c r="S250" s="359"/>
      <c r="T250" s="275"/>
    </row>
    <row r="251" spans="1:20" ht="76.5">
      <c r="A251" s="191">
        <v>513</v>
      </c>
      <c r="B251" s="68"/>
      <c r="C251" s="212" t="s">
        <v>160</v>
      </c>
      <c r="D251" s="213">
        <v>45300</v>
      </c>
      <c r="E251" s="191" t="s">
        <v>1784</v>
      </c>
      <c r="F251" s="191" t="s">
        <v>14</v>
      </c>
      <c r="G251" s="191">
        <v>2546900</v>
      </c>
      <c r="H251" s="68"/>
      <c r="I251" s="197" t="s">
        <v>2830</v>
      </c>
      <c r="J251" s="68"/>
      <c r="K251" s="68"/>
      <c r="L251" s="68"/>
      <c r="M251" s="68"/>
      <c r="N251" s="358"/>
      <c r="O251" s="358"/>
      <c r="P251" s="214">
        <v>50</v>
      </c>
      <c r="Q251" s="214">
        <v>0</v>
      </c>
      <c r="R251" s="68" t="s">
        <v>3632</v>
      </c>
      <c r="S251" s="359"/>
      <c r="T251" s="275"/>
    </row>
    <row r="252" spans="1:20" ht="63.75">
      <c r="A252" s="191" t="s">
        <v>544</v>
      </c>
      <c r="B252" s="68"/>
      <c r="C252" s="212" t="s">
        <v>681</v>
      </c>
      <c r="D252" s="213">
        <v>45300</v>
      </c>
      <c r="E252" s="191" t="s">
        <v>1785</v>
      </c>
      <c r="F252" s="191" t="s">
        <v>6</v>
      </c>
      <c r="G252" s="191">
        <v>1938846</v>
      </c>
      <c r="H252" s="68"/>
      <c r="I252" s="197" t="s">
        <v>2831</v>
      </c>
      <c r="J252" s="68"/>
      <c r="K252" s="68"/>
      <c r="L252" s="68"/>
      <c r="M252" s="68"/>
      <c r="N252" s="358"/>
      <c r="O252" s="358"/>
      <c r="P252" s="214">
        <v>0</v>
      </c>
      <c r="Q252" s="214">
        <v>51882.46</v>
      </c>
      <c r="R252" s="68" t="s">
        <v>3632</v>
      </c>
      <c r="S252" s="359"/>
      <c r="T252" s="275"/>
    </row>
    <row r="253" spans="1:20" ht="76.5">
      <c r="A253" s="191" t="s">
        <v>544</v>
      </c>
      <c r="B253" s="68"/>
      <c r="C253" s="212" t="s">
        <v>681</v>
      </c>
      <c r="D253" s="213">
        <v>45300</v>
      </c>
      <c r="E253" s="191" t="s">
        <v>1786</v>
      </c>
      <c r="F253" s="191" t="s">
        <v>6</v>
      </c>
      <c r="G253" s="191">
        <v>1938849</v>
      </c>
      <c r="H253" s="68"/>
      <c r="I253" s="197" t="s">
        <v>2832</v>
      </c>
      <c r="J253" s="68"/>
      <c r="K253" s="68"/>
      <c r="L253" s="68"/>
      <c r="M253" s="68"/>
      <c r="N253" s="358"/>
      <c r="O253" s="358"/>
      <c r="P253" s="214">
        <v>0</v>
      </c>
      <c r="Q253" s="214">
        <v>923989.7</v>
      </c>
      <c r="R253" s="68" t="s">
        <v>3632</v>
      </c>
      <c r="S253" s="359"/>
      <c r="T253" s="275"/>
    </row>
    <row r="254" spans="1:20" ht="76.5">
      <c r="A254" s="191" t="s">
        <v>544</v>
      </c>
      <c r="B254" s="68"/>
      <c r="C254" s="212" t="s">
        <v>681</v>
      </c>
      <c r="D254" s="213">
        <v>45300</v>
      </c>
      <c r="E254" s="191" t="s">
        <v>1787</v>
      </c>
      <c r="F254" s="191" t="s">
        <v>6</v>
      </c>
      <c r="G254" s="191">
        <v>1938850</v>
      </c>
      <c r="H254" s="68"/>
      <c r="I254" s="197" t="s">
        <v>2833</v>
      </c>
      <c r="J254" s="68"/>
      <c r="K254" s="68"/>
      <c r="L254" s="68"/>
      <c r="M254" s="68"/>
      <c r="N254" s="358"/>
      <c r="O254" s="358"/>
      <c r="P254" s="214">
        <v>0</v>
      </c>
      <c r="Q254" s="214">
        <v>243140.32</v>
      </c>
      <c r="R254" s="68" t="s">
        <v>3632</v>
      </c>
      <c r="S254" s="359"/>
      <c r="T254" s="275"/>
    </row>
    <row r="255" spans="1:20" ht="63.75">
      <c r="A255" s="191" t="s">
        <v>544</v>
      </c>
      <c r="B255" s="68"/>
      <c r="C255" s="212" t="s">
        <v>681</v>
      </c>
      <c r="D255" s="213">
        <v>45300</v>
      </c>
      <c r="E255" s="191" t="s">
        <v>1788</v>
      </c>
      <c r="F255" s="191" t="s">
        <v>6</v>
      </c>
      <c r="G255" s="191">
        <v>1938904</v>
      </c>
      <c r="H255" s="68"/>
      <c r="I255" s="197" t="s">
        <v>2834</v>
      </c>
      <c r="J255" s="68"/>
      <c r="K255" s="68"/>
      <c r="L255" s="68"/>
      <c r="M255" s="68"/>
      <c r="N255" s="358"/>
      <c r="O255" s="358"/>
      <c r="P255" s="214">
        <v>0</v>
      </c>
      <c r="Q255" s="214">
        <v>244309.12</v>
      </c>
      <c r="R255" s="68" t="s">
        <v>3632</v>
      </c>
      <c r="S255" s="359"/>
      <c r="T255" s="275"/>
    </row>
    <row r="256" spans="1:20" ht="89.25">
      <c r="A256" s="191">
        <v>132</v>
      </c>
      <c r="B256" s="68"/>
      <c r="C256" s="212" t="s">
        <v>59</v>
      </c>
      <c r="D256" s="213">
        <v>45300</v>
      </c>
      <c r="E256" s="191" t="s">
        <v>1789</v>
      </c>
      <c r="F256" s="191" t="s">
        <v>10</v>
      </c>
      <c r="G256" s="191">
        <v>1080905</v>
      </c>
      <c r="H256" s="68"/>
      <c r="I256" s="197" t="s">
        <v>2835</v>
      </c>
      <c r="J256" s="68"/>
      <c r="K256" s="68"/>
      <c r="L256" s="68"/>
      <c r="M256" s="68"/>
      <c r="N256" s="358"/>
      <c r="O256" s="358"/>
      <c r="P256" s="214">
        <v>611.29</v>
      </c>
      <c r="Q256" s="214">
        <v>0</v>
      </c>
      <c r="R256" s="68" t="s">
        <v>3632</v>
      </c>
      <c r="S256" s="359"/>
      <c r="T256" s="275"/>
    </row>
    <row r="257" spans="1:20" ht="63.75">
      <c r="A257" s="191" t="s">
        <v>544</v>
      </c>
      <c r="B257" s="68"/>
      <c r="C257" s="212" t="s">
        <v>681</v>
      </c>
      <c r="D257" s="213">
        <v>45300</v>
      </c>
      <c r="E257" s="191" t="s">
        <v>1790</v>
      </c>
      <c r="F257" s="191" t="s">
        <v>6</v>
      </c>
      <c r="G257" s="191">
        <v>1938906</v>
      </c>
      <c r="H257" s="68"/>
      <c r="I257" s="197" t="s">
        <v>2836</v>
      </c>
      <c r="J257" s="68"/>
      <c r="K257" s="68"/>
      <c r="L257" s="68"/>
      <c r="M257" s="68"/>
      <c r="N257" s="358"/>
      <c r="O257" s="358"/>
      <c r="P257" s="214">
        <v>0</v>
      </c>
      <c r="Q257" s="214">
        <v>232982.79</v>
      </c>
      <c r="R257" s="68" t="s">
        <v>3632</v>
      </c>
      <c r="S257" s="359"/>
      <c r="T257" s="275"/>
    </row>
    <row r="258" spans="1:20" ht="63.75">
      <c r="A258" s="191">
        <v>513</v>
      </c>
      <c r="B258" s="68"/>
      <c r="C258" s="212" t="s">
        <v>160</v>
      </c>
      <c r="D258" s="213">
        <v>45300</v>
      </c>
      <c r="E258" s="191" t="s">
        <v>1791</v>
      </c>
      <c r="F258" s="191" t="s">
        <v>14</v>
      </c>
      <c r="G258" s="191">
        <v>2547555</v>
      </c>
      <c r="H258" s="68"/>
      <c r="I258" s="197" t="s">
        <v>2837</v>
      </c>
      <c r="J258" s="68"/>
      <c r="K258" s="68"/>
      <c r="L258" s="68"/>
      <c r="M258" s="68"/>
      <c r="N258" s="358"/>
      <c r="O258" s="358"/>
      <c r="P258" s="214">
        <v>50</v>
      </c>
      <c r="Q258" s="214">
        <v>0</v>
      </c>
      <c r="R258" s="68" t="s">
        <v>3632</v>
      </c>
      <c r="S258" s="359"/>
      <c r="T258" s="275"/>
    </row>
    <row r="259" spans="1:20" ht="76.5">
      <c r="A259" s="191">
        <v>10</v>
      </c>
      <c r="B259" s="68"/>
      <c r="C259" s="212" t="s">
        <v>38</v>
      </c>
      <c r="D259" s="213">
        <v>45300</v>
      </c>
      <c r="E259" s="191" t="s">
        <v>1792</v>
      </c>
      <c r="F259" s="191" t="s">
        <v>14</v>
      </c>
      <c r="G259" s="191">
        <v>2547557</v>
      </c>
      <c r="H259" s="68"/>
      <c r="I259" s="197" t="s">
        <v>2838</v>
      </c>
      <c r="J259" s="68"/>
      <c r="K259" s="68"/>
      <c r="L259" s="68"/>
      <c r="M259" s="68"/>
      <c r="N259" s="358"/>
      <c r="O259" s="358"/>
      <c r="P259" s="214">
        <v>50</v>
      </c>
      <c r="Q259" s="214">
        <v>0</v>
      </c>
      <c r="R259" s="68" t="s">
        <v>3632</v>
      </c>
      <c r="S259" s="359"/>
      <c r="T259" s="275"/>
    </row>
    <row r="260" spans="1:20" ht="76.5">
      <c r="A260" s="191">
        <v>10</v>
      </c>
      <c r="B260" s="68"/>
      <c r="C260" s="212" t="s">
        <v>38</v>
      </c>
      <c r="D260" s="213">
        <v>45300</v>
      </c>
      <c r="E260" s="191" t="s">
        <v>1793</v>
      </c>
      <c r="F260" s="191" t="s">
        <v>14</v>
      </c>
      <c r="G260" s="191">
        <v>2547559</v>
      </c>
      <c r="H260" s="68"/>
      <c r="I260" s="197" t="s">
        <v>2839</v>
      </c>
      <c r="J260" s="68"/>
      <c r="K260" s="68"/>
      <c r="L260" s="68"/>
      <c r="M260" s="68"/>
      <c r="N260" s="358"/>
      <c r="O260" s="358"/>
      <c r="P260" s="214">
        <v>50</v>
      </c>
      <c r="Q260" s="214">
        <v>0</v>
      </c>
      <c r="R260" s="68" t="s">
        <v>3632</v>
      </c>
      <c r="S260" s="359"/>
      <c r="T260" s="275"/>
    </row>
    <row r="261" spans="1:20" ht="76.5">
      <c r="A261" s="191">
        <v>10</v>
      </c>
      <c r="B261" s="68"/>
      <c r="C261" s="212" t="s">
        <v>38</v>
      </c>
      <c r="D261" s="213">
        <v>45300</v>
      </c>
      <c r="E261" s="191" t="s">
        <v>1794</v>
      </c>
      <c r="F261" s="191" t="s">
        <v>14</v>
      </c>
      <c r="G261" s="191">
        <v>2547561</v>
      </c>
      <c r="H261" s="68"/>
      <c r="I261" s="197" t="s">
        <v>2840</v>
      </c>
      <c r="J261" s="68"/>
      <c r="K261" s="68"/>
      <c r="L261" s="68"/>
      <c r="M261" s="68"/>
      <c r="N261" s="358"/>
      <c r="O261" s="358"/>
      <c r="P261" s="214">
        <v>50</v>
      </c>
      <c r="Q261" s="214">
        <v>0</v>
      </c>
      <c r="R261" s="68" t="s">
        <v>3632</v>
      </c>
      <c r="S261" s="359"/>
      <c r="T261" s="275"/>
    </row>
    <row r="262" spans="1:20" ht="63.75">
      <c r="A262" s="191">
        <v>10</v>
      </c>
      <c r="B262" s="68"/>
      <c r="C262" s="212" t="s">
        <v>38</v>
      </c>
      <c r="D262" s="213">
        <v>45300</v>
      </c>
      <c r="E262" s="191" t="s">
        <v>1795</v>
      </c>
      <c r="F262" s="191" t="s">
        <v>14</v>
      </c>
      <c r="G262" s="191">
        <v>2547565</v>
      </c>
      <c r="H262" s="68"/>
      <c r="I262" s="197" t="s">
        <v>2841</v>
      </c>
      <c r="J262" s="68"/>
      <c r="K262" s="68"/>
      <c r="L262" s="68"/>
      <c r="M262" s="68"/>
      <c r="N262" s="358"/>
      <c r="O262" s="358"/>
      <c r="P262" s="214">
        <v>50</v>
      </c>
      <c r="Q262" s="214">
        <v>0</v>
      </c>
      <c r="R262" s="68" t="s">
        <v>3632</v>
      </c>
      <c r="S262" s="359"/>
      <c r="T262" s="275"/>
    </row>
    <row r="263" spans="1:20" ht="76.5">
      <c r="A263" s="191">
        <v>10</v>
      </c>
      <c r="B263" s="68"/>
      <c r="C263" s="212" t="s">
        <v>38</v>
      </c>
      <c r="D263" s="213">
        <v>45300</v>
      </c>
      <c r="E263" s="191" t="s">
        <v>1796</v>
      </c>
      <c r="F263" s="191" t="s">
        <v>14</v>
      </c>
      <c r="G263" s="191">
        <v>2547567</v>
      </c>
      <c r="H263" s="68"/>
      <c r="I263" s="197" t="s">
        <v>2842</v>
      </c>
      <c r="J263" s="68"/>
      <c r="K263" s="68"/>
      <c r="L263" s="68"/>
      <c r="M263" s="68"/>
      <c r="N263" s="358"/>
      <c r="O263" s="358"/>
      <c r="P263" s="214">
        <v>50</v>
      </c>
      <c r="Q263" s="214">
        <v>0</v>
      </c>
      <c r="R263" s="68" t="s">
        <v>3632</v>
      </c>
      <c r="S263" s="359"/>
      <c r="T263" s="275"/>
    </row>
    <row r="264" spans="1:20" ht="63.75">
      <c r="A264" s="191">
        <v>10</v>
      </c>
      <c r="B264" s="68"/>
      <c r="C264" s="212" t="s">
        <v>38</v>
      </c>
      <c r="D264" s="213">
        <v>45300</v>
      </c>
      <c r="E264" s="191" t="s">
        <v>1797</v>
      </c>
      <c r="F264" s="191" t="s">
        <v>14</v>
      </c>
      <c r="G264" s="191">
        <v>2547569</v>
      </c>
      <c r="H264" s="68"/>
      <c r="I264" s="197" t="s">
        <v>2843</v>
      </c>
      <c r="J264" s="68"/>
      <c r="K264" s="68"/>
      <c r="L264" s="68"/>
      <c r="M264" s="68"/>
      <c r="N264" s="358"/>
      <c r="O264" s="358"/>
      <c r="P264" s="214">
        <v>50</v>
      </c>
      <c r="Q264" s="214">
        <v>0</v>
      </c>
      <c r="R264" s="68" t="s">
        <v>3632</v>
      </c>
      <c r="S264" s="359"/>
      <c r="T264" s="275"/>
    </row>
    <row r="265" spans="1:20" ht="63.75">
      <c r="A265" s="191">
        <v>513</v>
      </c>
      <c r="B265" s="68"/>
      <c r="C265" s="212" t="s">
        <v>160</v>
      </c>
      <c r="D265" s="213">
        <v>45300</v>
      </c>
      <c r="E265" s="191" t="s">
        <v>1798</v>
      </c>
      <c r="F265" s="191" t="s">
        <v>14</v>
      </c>
      <c r="G265" s="191">
        <v>2547721</v>
      </c>
      <c r="H265" s="68"/>
      <c r="I265" s="197" t="s">
        <v>2844</v>
      </c>
      <c r="J265" s="68"/>
      <c r="K265" s="68"/>
      <c r="L265" s="68"/>
      <c r="M265" s="68"/>
      <c r="N265" s="358"/>
      <c r="O265" s="358"/>
      <c r="P265" s="214">
        <v>50</v>
      </c>
      <c r="Q265" s="214">
        <v>0</v>
      </c>
      <c r="R265" s="68" t="s">
        <v>3632</v>
      </c>
      <c r="S265" s="359"/>
      <c r="T265" s="275"/>
    </row>
    <row r="266" spans="1:20" ht="63.75">
      <c r="A266" s="191">
        <v>117</v>
      </c>
      <c r="B266" s="68"/>
      <c r="C266" s="212" t="s">
        <v>54</v>
      </c>
      <c r="D266" s="213">
        <v>45300</v>
      </c>
      <c r="E266" s="191" t="s">
        <v>1799</v>
      </c>
      <c r="F266" s="191" t="s">
        <v>10</v>
      </c>
      <c r="G266" s="191">
        <v>1080941</v>
      </c>
      <c r="H266" s="68"/>
      <c r="I266" s="197" t="s">
        <v>2845</v>
      </c>
      <c r="J266" s="68"/>
      <c r="K266" s="68"/>
      <c r="L266" s="68"/>
      <c r="M266" s="68"/>
      <c r="N266" s="358"/>
      <c r="O266" s="358"/>
      <c r="P266" s="214">
        <v>50</v>
      </c>
      <c r="Q266" s="214">
        <v>0</v>
      </c>
      <c r="R266" s="68" t="s">
        <v>3632</v>
      </c>
      <c r="S266" s="359"/>
      <c r="T266" s="275"/>
    </row>
    <row r="267" spans="1:20" ht="76.5">
      <c r="A267" s="191">
        <v>117</v>
      </c>
      <c r="B267" s="68"/>
      <c r="C267" s="212" t="s">
        <v>54</v>
      </c>
      <c r="D267" s="213">
        <v>45300</v>
      </c>
      <c r="E267" s="191" t="s">
        <v>1800</v>
      </c>
      <c r="F267" s="191" t="s">
        <v>10</v>
      </c>
      <c r="G267" s="191">
        <v>1080968</v>
      </c>
      <c r="H267" s="68"/>
      <c r="I267" s="197" t="s">
        <v>2846</v>
      </c>
      <c r="J267" s="68"/>
      <c r="K267" s="68"/>
      <c r="L267" s="68"/>
      <c r="M267" s="68"/>
      <c r="N267" s="358"/>
      <c r="O267" s="358"/>
      <c r="P267" s="214">
        <v>50</v>
      </c>
      <c r="Q267" s="214">
        <v>0</v>
      </c>
      <c r="R267" s="68" t="s">
        <v>3632</v>
      </c>
      <c r="S267" s="359"/>
      <c r="T267" s="275"/>
    </row>
    <row r="268" spans="1:20" ht="89.25">
      <c r="A268" s="191">
        <v>117</v>
      </c>
      <c r="B268" s="68"/>
      <c r="C268" s="212" t="s">
        <v>54</v>
      </c>
      <c r="D268" s="213">
        <v>45300</v>
      </c>
      <c r="E268" s="191" t="s">
        <v>1801</v>
      </c>
      <c r="F268" s="191" t="s">
        <v>10</v>
      </c>
      <c r="G268" s="191">
        <v>1080969</v>
      </c>
      <c r="H268" s="68"/>
      <c r="I268" s="197" t="s">
        <v>2847</v>
      </c>
      <c r="J268" s="68"/>
      <c r="K268" s="68"/>
      <c r="L268" s="68"/>
      <c r="M268" s="68"/>
      <c r="N268" s="358"/>
      <c r="O268" s="358"/>
      <c r="P268" s="214">
        <v>50</v>
      </c>
      <c r="Q268" s="214">
        <v>0</v>
      </c>
      <c r="R268" s="68" t="s">
        <v>3632</v>
      </c>
      <c r="S268" s="359"/>
      <c r="T268" s="275"/>
    </row>
    <row r="269" spans="1:20" ht="76.5">
      <c r="A269" s="191">
        <v>117</v>
      </c>
      <c r="B269" s="68"/>
      <c r="C269" s="212" t="s">
        <v>54</v>
      </c>
      <c r="D269" s="213">
        <v>45300</v>
      </c>
      <c r="E269" s="191" t="s">
        <v>1802</v>
      </c>
      <c r="F269" s="191" t="s">
        <v>10</v>
      </c>
      <c r="G269" s="191">
        <v>1080971</v>
      </c>
      <c r="H269" s="68"/>
      <c r="I269" s="197" t="s">
        <v>2848</v>
      </c>
      <c r="J269" s="68"/>
      <c r="K269" s="68"/>
      <c r="L269" s="68"/>
      <c r="M269" s="68"/>
      <c r="N269" s="358"/>
      <c r="O269" s="358"/>
      <c r="P269" s="214">
        <v>50</v>
      </c>
      <c r="Q269" s="214">
        <v>0</v>
      </c>
      <c r="R269" s="68" t="s">
        <v>3632</v>
      </c>
      <c r="S269" s="359"/>
      <c r="T269" s="275"/>
    </row>
    <row r="270" spans="1:20" ht="76.5">
      <c r="A270" s="191">
        <v>117</v>
      </c>
      <c r="B270" s="68"/>
      <c r="C270" s="212" t="s">
        <v>54</v>
      </c>
      <c r="D270" s="213">
        <v>45300</v>
      </c>
      <c r="E270" s="191" t="s">
        <v>1803</v>
      </c>
      <c r="F270" s="191" t="s">
        <v>10</v>
      </c>
      <c r="G270" s="191">
        <v>1080970</v>
      </c>
      <c r="H270" s="68"/>
      <c r="I270" s="197" t="s">
        <v>2849</v>
      </c>
      <c r="J270" s="68"/>
      <c r="K270" s="68"/>
      <c r="L270" s="68"/>
      <c r="M270" s="68"/>
      <c r="N270" s="358"/>
      <c r="O270" s="358"/>
      <c r="P270" s="214">
        <v>50</v>
      </c>
      <c r="Q270" s="214">
        <v>0</v>
      </c>
      <c r="R270" s="68" t="s">
        <v>3632</v>
      </c>
      <c r="S270" s="359"/>
      <c r="T270" s="275"/>
    </row>
    <row r="271" spans="1:20" ht="51">
      <c r="A271" s="191">
        <v>578</v>
      </c>
      <c r="B271" s="68"/>
      <c r="C271" s="212" t="s">
        <v>168</v>
      </c>
      <c r="D271" s="213">
        <v>45301</v>
      </c>
      <c r="E271" s="191" t="s">
        <v>1804</v>
      </c>
      <c r="F271" s="191" t="s">
        <v>3</v>
      </c>
      <c r="G271" s="191">
        <v>2168150</v>
      </c>
      <c r="H271" s="68"/>
      <c r="I271" s="197" t="s">
        <v>2850</v>
      </c>
      <c r="J271" s="68"/>
      <c r="K271" s="68"/>
      <c r="L271" s="68"/>
      <c r="M271" s="68"/>
      <c r="N271" s="358"/>
      <c r="O271" s="358"/>
      <c r="P271" s="214">
        <v>0</v>
      </c>
      <c r="Q271" s="214">
        <v>2960</v>
      </c>
      <c r="R271" s="68" t="s">
        <v>3632</v>
      </c>
      <c r="S271" s="359"/>
      <c r="T271" s="275"/>
    </row>
    <row r="272" spans="1:20" ht="51">
      <c r="A272" s="191">
        <v>599</v>
      </c>
      <c r="B272" s="68"/>
      <c r="C272" s="212" t="s">
        <v>1247</v>
      </c>
      <c r="D272" s="213">
        <v>45301</v>
      </c>
      <c r="E272" s="191" t="s">
        <v>1805</v>
      </c>
      <c r="F272" s="191" t="s">
        <v>3</v>
      </c>
      <c r="G272" s="191">
        <v>2168153</v>
      </c>
      <c r="H272" s="68"/>
      <c r="I272" s="197" t="s">
        <v>2851</v>
      </c>
      <c r="J272" s="68"/>
      <c r="K272" s="68"/>
      <c r="L272" s="68"/>
      <c r="M272" s="68"/>
      <c r="N272" s="358"/>
      <c r="O272" s="358"/>
      <c r="P272" s="214">
        <v>0</v>
      </c>
      <c r="Q272" s="214">
        <v>219.8</v>
      </c>
      <c r="R272" s="68" t="s">
        <v>3632</v>
      </c>
      <c r="S272" s="359"/>
      <c r="T272" s="275"/>
    </row>
    <row r="273" spans="1:20" ht="63.75">
      <c r="A273" s="191">
        <v>291</v>
      </c>
      <c r="B273" s="68"/>
      <c r="C273" s="212" t="s">
        <v>119</v>
      </c>
      <c r="D273" s="213">
        <v>45301</v>
      </c>
      <c r="E273" s="191" t="s">
        <v>1806</v>
      </c>
      <c r="F273" s="191" t="s">
        <v>3</v>
      </c>
      <c r="G273" s="191">
        <v>2168154</v>
      </c>
      <c r="H273" s="68"/>
      <c r="I273" s="197" t="s">
        <v>2852</v>
      </c>
      <c r="J273" s="68"/>
      <c r="K273" s="68"/>
      <c r="L273" s="68"/>
      <c r="M273" s="68"/>
      <c r="N273" s="358"/>
      <c r="O273" s="358"/>
      <c r="P273" s="214">
        <v>0</v>
      </c>
      <c r="Q273" s="214">
        <v>0.15</v>
      </c>
      <c r="R273" s="68" t="s">
        <v>3632</v>
      </c>
      <c r="S273" s="359"/>
      <c r="T273" s="275"/>
    </row>
    <row r="274" spans="1:20" ht="63.75">
      <c r="A274" s="191">
        <v>291</v>
      </c>
      <c r="B274" s="68"/>
      <c r="C274" s="212" t="s">
        <v>119</v>
      </c>
      <c r="D274" s="213">
        <v>45301</v>
      </c>
      <c r="E274" s="191" t="s">
        <v>1807</v>
      </c>
      <c r="F274" s="191" t="s">
        <v>3</v>
      </c>
      <c r="G274" s="191">
        <v>2168156</v>
      </c>
      <c r="H274" s="68"/>
      <c r="I274" s="197" t="s">
        <v>2853</v>
      </c>
      <c r="J274" s="68"/>
      <c r="K274" s="68"/>
      <c r="L274" s="68"/>
      <c r="M274" s="68"/>
      <c r="N274" s="358"/>
      <c r="O274" s="358"/>
      <c r="P274" s="214">
        <v>0</v>
      </c>
      <c r="Q274" s="214">
        <v>0.15</v>
      </c>
      <c r="R274" s="68" t="s">
        <v>3632</v>
      </c>
      <c r="S274" s="359"/>
      <c r="T274" s="275"/>
    </row>
    <row r="275" spans="1:20" ht="38.25">
      <c r="A275" s="191" t="s">
        <v>550</v>
      </c>
      <c r="B275" s="68"/>
      <c r="C275" s="212" t="s">
        <v>589</v>
      </c>
      <c r="D275" s="213">
        <v>45301</v>
      </c>
      <c r="E275" s="191" t="s">
        <v>1808</v>
      </c>
      <c r="F275" s="191" t="s">
        <v>3</v>
      </c>
      <c r="G275" s="191">
        <v>2168157</v>
      </c>
      <c r="H275" s="68"/>
      <c r="I275" s="197" t="s">
        <v>2854</v>
      </c>
      <c r="J275" s="68"/>
      <c r="K275" s="68"/>
      <c r="L275" s="68"/>
      <c r="M275" s="68"/>
      <c r="N275" s="358"/>
      <c r="O275" s="358"/>
      <c r="P275" s="214">
        <v>0</v>
      </c>
      <c r="Q275" s="214">
        <v>252</v>
      </c>
      <c r="R275" s="68" t="s">
        <v>3633</v>
      </c>
      <c r="S275" s="359"/>
      <c r="T275" s="275"/>
    </row>
    <row r="276" spans="1:20" ht="51">
      <c r="A276" s="191" t="s">
        <v>550</v>
      </c>
      <c r="B276" s="68"/>
      <c r="C276" s="212" t="s">
        <v>589</v>
      </c>
      <c r="D276" s="213">
        <v>45301</v>
      </c>
      <c r="E276" s="191" t="s">
        <v>1809</v>
      </c>
      <c r="F276" s="191" t="s">
        <v>3</v>
      </c>
      <c r="G276" s="191">
        <v>2168161</v>
      </c>
      <c r="H276" s="68"/>
      <c r="I276" s="197" t="s">
        <v>2855</v>
      </c>
      <c r="J276" s="68"/>
      <c r="K276" s="68"/>
      <c r="L276" s="68"/>
      <c r="M276" s="68"/>
      <c r="N276" s="358"/>
      <c r="O276" s="358"/>
      <c r="P276" s="214">
        <v>0</v>
      </c>
      <c r="Q276" s="214">
        <v>15000</v>
      </c>
      <c r="R276" s="68" t="s">
        <v>3632</v>
      </c>
      <c r="S276" s="359"/>
      <c r="T276" s="275"/>
    </row>
    <row r="277" spans="1:20" ht="63.75">
      <c r="A277" s="191">
        <v>514</v>
      </c>
      <c r="B277" s="68"/>
      <c r="C277" s="212" t="s">
        <v>161</v>
      </c>
      <c r="D277" s="213">
        <v>45301</v>
      </c>
      <c r="E277" s="191" t="s">
        <v>1810</v>
      </c>
      <c r="F277" s="191" t="s">
        <v>3</v>
      </c>
      <c r="G277" s="191">
        <v>2168162</v>
      </c>
      <c r="H277" s="68"/>
      <c r="I277" s="197" t="s">
        <v>2856</v>
      </c>
      <c r="J277" s="68"/>
      <c r="K277" s="68"/>
      <c r="L277" s="68"/>
      <c r="M277" s="68"/>
      <c r="N277" s="358"/>
      <c r="O277" s="358"/>
      <c r="P277" s="214">
        <v>0</v>
      </c>
      <c r="Q277" s="214">
        <v>2450727.9900000002</v>
      </c>
      <c r="R277" s="68" t="s">
        <v>3632</v>
      </c>
      <c r="S277" s="359"/>
      <c r="T277" s="275"/>
    </row>
    <row r="278" spans="1:20" ht="63.75">
      <c r="A278" s="191">
        <v>514</v>
      </c>
      <c r="B278" s="68"/>
      <c r="C278" s="212" t="s">
        <v>161</v>
      </c>
      <c r="D278" s="213">
        <v>45301</v>
      </c>
      <c r="E278" s="191" t="s">
        <v>1811</v>
      </c>
      <c r="F278" s="191" t="s">
        <v>3</v>
      </c>
      <c r="G278" s="191">
        <v>2168163</v>
      </c>
      <c r="H278" s="68"/>
      <c r="I278" s="197" t="s">
        <v>2857</v>
      </c>
      <c r="J278" s="68"/>
      <c r="K278" s="68"/>
      <c r="L278" s="68"/>
      <c r="M278" s="68"/>
      <c r="N278" s="358"/>
      <c r="O278" s="358"/>
      <c r="P278" s="214">
        <v>0</v>
      </c>
      <c r="Q278" s="214">
        <v>958246.5</v>
      </c>
      <c r="R278" s="68" t="s">
        <v>3632</v>
      </c>
      <c r="S278" s="359"/>
      <c r="T278" s="275"/>
    </row>
    <row r="279" spans="1:20" ht="63.75">
      <c r="A279" s="191">
        <v>514</v>
      </c>
      <c r="B279" s="68"/>
      <c r="C279" s="212" t="s">
        <v>161</v>
      </c>
      <c r="D279" s="213">
        <v>45301</v>
      </c>
      <c r="E279" s="191" t="s">
        <v>1812</v>
      </c>
      <c r="F279" s="191" t="s">
        <v>3</v>
      </c>
      <c r="G279" s="191">
        <v>2168165</v>
      </c>
      <c r="H279" s="68"/>
      <c r="I279" s="197" t="s">
        <v>2858</v>
      </c>
      <c r="J279" s="68"/>
      <c r="K279" s="68"/>
      <c r="L279" s="68"/>
      <c r="M279" s="68"/>
      <c r="N279" s="358"/>
      <c r="O279" s="358"/>
      <c r="P279" s="214">
        <v>0</v>
      </c>
      <c r="Q279" s="214">
        <v>1639077.73</v>
      </c>
      <c r="R279" s="68" t="s">
        <v>3632</v>
      </c>
      <c r="S279" s="359"/>
      <c r="T279" s="275"/>
    </row>
    <row r="280" spans="1:20" ht="51">
      <c r="A280" s="191">
        <v>46</v>
      </c>
      <c r="B280" s="68"/>
      <c r="C280" s="212" t="s">
        <v>1371</v>
      </c>
      <c r="D280" s="213">
        <v>45301</v>
      </c>
      <c r="E280" s="191" t="s">
        <v>1813</v>
      </c>
      <c r="F280" s="191" t="s">
        <v>3</v>
      </c>
      <c r="G280" s="191">
        <v>2168169</v>
      </c>
      <c r="H280" s="68"/>
      <c r="I280" s="197" t="s">
        <v>2859</v>
      </c>
      <c r="J280" s="68"/>
      <c r="K280" s="68"/>
      <c r="L280" s="68"/>
      <c r="M280" s="68"/>
      <c r="N280" s="358"/>
      <c r="O280" s="358"/>
      <c r="P280" s="214">
        <v>0</v>
      </c>
      <c r="Q280" s="214">
        <v>4004</v>
      </c>
      <c r="R280" s="68" t="s">
        <v>3632</v>
      </c>
      <c r="S280" s="359"/>
      <c r="T280" s="275"/>
    </row>
    <row r="281" spans="1:20" ht="51">
      <c r="A281" s="191" t="s">
        <v>550</v>
      </c>
      <c r="B281" s="68"/>
      <c r="C281" s="212" t="s">
        <v>589</v>
      </c>
      <c r="D281" s="213">
        <v>45301</v>
      </c>
      <c r="E281" s="191" t="s">
        <v>1814</v>
      </c>
      <c r="F281" s="191" t="s">
        <v>3</v>
      </c>
      <c r="G281" s="191">
        <v>2168170</v>
      </c>
      <c r="H281" s="68"/>
      <c r="I281" s="197" t="s">
        <v>2860</v>
      </c>
      <c r="J281" s="68"/>
      <c r="K281" s="68"/>
      <c r="L281" s="68"/>
      <c r="M281" s="68"/>
      <c r="N281" s="358"/>
      <c r="O281" s="358"/>
      <c r="P281" s="214">
        <v>0</v>
      </c>
      <c r="Q281" s="214">
        <v>4004</v>
      </c>
      <c r="R281" s="68" t="s">
        <v>3632</v>
      </c>
      <c r="S281" s="359"/>
      <c r="T281" s="275"/>
    </row>
    <row r="282" spans="1:20" ht="51">
      <c r="A282" s="191">
        <v>15</v>
      </c>
      <c r="B282" s="68"/>
      <c r="C282" s="212" t="s">
        <v>39</v>
      </c>
      <c r="D282" s="213">
        <v>45301</v>
      </c>
      <c r="E282" s="191" t="s">
        <v>1815</v>
      </c>
      <c r="F282" s="191" t="s">
        <v>3</v>
      </c>
      <c r="G282" s="191">
        <v>2168171</v>
      </c>
      <c r="H282" s="68"/>
      <c r="I282" s="197" t="s">
        <v>2861</v>
      </c>
      <c r="J282" s="68"/>
      <c r="K282" s="68"/>
      <c r="L282" s="68"/>
      <c r="M282" s="68"/>
      <c r="N282" s="358"/>
      <c r="O282" s="358"/>
      <c r="P282" s="214">
        <v>0</v>
      </c>
      <c r="Q282" s="214">
        <v>2000</v>
      </c>
      <c r="R282" s="68" t="s">
        <v>3632</v>
      </c>
      <c r="S282" s="359"/>
      <c r="T282" s="275"/>
    </row>
    <row r="283" spans="1:20" ht="51">
      <c r="A283" s="191">
        <v>46</v>
      </c>
      <c r="B283" s="68"/>
      <c r="C283" s="212" t="s">
        <v>1371</v>
      </c>
      <c r="D283" s="213">
        <v>45301</v>
      </c>
      <c r="E283" s="191" t="s">
        <v>1816</v>
      </c>
      <c r="F283" s="191" t="s">
        <v>3</v>
      </c>
      <c r="G283" s="191">
        <v>2168172</v>
      </c>
      <c r="H283" s="68"/>
      <c r="I283" s="197" t="s">
        <v>2862</v>
      </c>
      <c r="J283" s="68"/>
      <c r="K283" s="68"/>
      <c r="L283" s="68"/>
      <c r="M283" s="68"/>
      <c r="N283" s="358"/>
      <c r="O283" s="358"/>
      <c r="P283" s="214">
        <v>0</v>
      </c>
      <c r="Q283" s="214">
        <v>3936.19</v>
      </c>
      <c r="R283" s="68" t="s">
        <v>3632</v>
      </c>
      <c r="S283" s="359"/>
      <c r="T283" s="275"/>
    </row>
    <row r="284" spans="1:20" ht="51">
      <c r="A284" s="191">
        <v>283</v>
      </c>
      <c r="B284" s="68"/>
      <c r="C284" s="212" t="s">
        <v>115</v>
      </c>
      <c r="D284" s="213">
        <v>45301</v>
      </c>
      <c r="E284" s="191" t="s">
        <v>1817</v>
      </c>
      <c r="F284" s="191" t="s">
        <v>3</v>
      </c>
      <c r="G284" s="191">
        <v>2168174</v>
      </c>
      <c r="H284" s="68"/>
      <c r="I284" s="197" t="s">
        <v>2863</v>
      </c>
      <c r="J284" s="68"/>
      <c r="K284" s="68"/>
      <c r="L284" s="68"/>
      <c r="M284" s="68"/>
      <c r="N284" s="358"/>
      <c r="O284" s="358"/>
      <c r="P284" s="214">
        <v>0</v>
      </c>
      <c r="Q284" s="214">
        <v>185.4</v>
      </c>
      <c r="R284" s="68" t="s">
        <v>3632</v>
      </c>
      <c r="S284" s="359"/>
      <c r="T284" s="275"/>
    </row>
    <row r="285" spans="1:20" ht="51">
      <c r="A285" s="191">
        <v>15</v>
      </c>
      <c r="B285" s="68"/>
      <c r="C285" s="212" t="s">
        <v>39</v>
      </c>
      <c r="D285" s="213">
        <v>45301</v>
      </c>
      <c r="E285" s="191" t="s">
        <v>1818</v>
      </c>
      <c r="F285" s="191" t="s">
        <v>3</v>
      </c>
      <c r="G285" s="191">
        <v>2168175</v>
      </c>
      <c r="H285" s="68"/>
      <c r="I285" s="197" t="s">
        <v>2864</v>
      </c>
      <c r="J285" s="68"/>
      <c r="K285" s="68"/>
      <c r="L285" s="68"/>
      <c r="M285" s="68"/>
      <c r="N285" s="358"/>
      <c r="O285" s="358"/>
      <c r="P285" s="214">
        <v>0</v>
      </c>
      <c r="Q285" s="214">
        <v>3627.08</v>
      </c>
      <c r="R285" s="68" t="s">
        <v>3632</v>
      </c>
      <c r="S285" s="359"/>
      <c r="T285" s="275"/>
    </row>
    <row r="286" spans="1:20" ht="51">
      <c r="A286" s="191">
        <v>81</v>
      </c>
      <c r="B286" s="68"/>
      <c r="C286" s="212" t="s">
        <v>49</v>
      </c>
      <c r="D286" s="213">
        <v>45301</v>
      </c>
      <c r="E286" s="191" t="s">
        <v>1819</v>
      </c>
      <c r="F286" s="191" t="s">
        <v>3</v>
      </c>
      <c r="G286" s="191">
        <v>2168190</v>
      </c>
      <c r="H286" s="68"/>
      <c r="I286" s="197" t="s">
        <v>2865</v>
      </c>
      <c r="J286" s="68"/>
      <c r="K286" s="68"/>
      <c r="L286" s="68"/>
      <c r="M286" s="68"/>
      <c r="N286" s="358"/>
      <c r="O286" s="358"/>
      <c r="P286" s="214">
        <v>0</v>
      </c>
      <c r="Q286" s="214">
        <v>25</v>
      </c>
      <c r="R286" s="68" t="s">
        <v>3632</v>
      </c>
      <c r="S286" s="359"/>
      <c r="T286" s="275"/>
    </row>
    <row r="287" spans="1:20" ht="51">
      <c r="A287" s="191">
        <v>16</v>
      </c>
      <c r="B287" s="68"/>
      <c r="C287" s="212" t="s">
        <v>40</v>
      </c>
      <c r="D287" s="213">
        <v>45301</v>
      </c>
      <c r="E287" s="191" t="s">
        <v>1820</v>
      </c>
      <c r="F287" s="191" t="s">
        <v>3</v>
      </c>
      <c r="G287" s="191">
        <v>2168193</v>
      </c>
      <c r="H287" s="68"/>
      <c r="I287" s="197" t="s">
        <v>2866</v>
      </c>
      <c r="J287" s="68"/>
      <c r="K287" s="68"/>
      <c r="L287" s="68"/>
      <c r="M287" s="68"/>
      <c r="N287" s="358"/>
      <c r="O287" s="358"/>
      <c r="P287" s="214">
        <v>0</v>
      </c>
      <c r="Q287" s="214">
        <v>36772.199999999997</v>
      </c>
      <c r="R287" s="68" t="s">
        <v>3632</v>
      </c>
      <c r="S287" s="359"/>
      <c r="T287" s="275"/>
    </row>
    <row r="288" spans="1:20" ht="51">
      <c r="A288" s="191">
        <v>266</v>
      </c>
      <c r="B288" s="68"/>
      <c r="C288" s="212" t="s">
        <v>1266</v>
      </c>
      <c r="D288" s="213">
        <v>45301</v>
      </c>
      <c r="E288" s="191" t="s">
        <v>1821</v>
      </c>
      <c r="F288" s="191" t="s">
        <v>3</v>
      </c>
      <c r="G288" s="191">
        <v>2168206</v>
      </c>
      <c r="H288" s="68"/>
      <c r="I288" s="197" t="s">
        <v>2867</v>
      </c>
      <c r="J288" s="68"/>
      <c r="K288" s="68"/>
      <c r="L288" s="68"/>
      <c r="M288" s="68"/>
      <c r="N288" s="358"/>
      <c r="O288" s="358"/>
      <c r="P288" s="214">
        <v>0</v>
      </c>
      <c r="Q288" s="214">
        <v>6616.58</v>
      </c>
      <c r="R288" s="68" t="s">
        <v>3632</v>
      </c>
      <c r="S288" s="359"/>
      <c r="T288" s="275"/>
    </row>
    <row r="289" spans="1:20" ht="51">
      <c r="A289" s="191">
        <v>81</v>
      </c>
      <c r="B289" s="68"/>
      <c r="C289" s="212" t="s">
        <v>49</v>
      </c>
      <c r="D289" s="213">
        <v>45301</v>
      </c>
      <c r="E289" s="191" t="s">
        <v>1822</v>
      </c>
      <c r="F289" s="191" t="s">
        <v>3</v>
      </c>
      <c r="G289" s="191">
        <v>2168213</v>
      </c>
      <c r="H289" s="68"/>
      <c r="I289" s="197" t="s">
        <v>2868</v>
      </c>
      <c r="J289" s="68"/>
      <c r="K289" s="68"/>
      <c r="L289" s="68"/>
      <c r="M289" s="68"/>
      <c r="N289" s="358"/>
      <c r="O289" s="358"/>
      <c r="P289" s="214">
        <v>0</v>
      </c>
      <c r="Q289" s="214">
        <v>25</v>
      </c>
      <c r="R289" s="68" t="s">
        <v>3632</v>
      </c>
      <c r="S289" s="359"/>
      <c r="T289" s="275"/>
    </row>
    <row r="290" spans="1:20" ht="63.75">
      <c r="A290" s="191">
        <v>309</v>
      </c>
      <c r="B290" s="68"/>
      <c r="C290" s="212" t="s">
        <v>1240</v>
      </c>
      <c r="D290" s="213">
        <v>45301</v>
      </c>
      <c r="E290" s="191" t="s">
        <v>1823</v>
      </c>
      <c r="F290" s="191" t="s">
        <v>3</v>
      </c>
      <c r="G290" s="191">
        <v>2168214</v>
      </c>
      <c r="H290" s="68"/>
      <c r="I290" s="197" t="s">
        <v>2869</v>
      </c>
      <c r="J290" s="68"/>
      <c r="K290" s="68"/>
      <c r="L290" s="68"/>
      <c r="M290" s="68"/>
      <c r="N290" s="358"/>
      <c r="O290" s="358"/>
      <c r="P290" s="214">
        <v>0</v>
      </c>
      <c r="Q290" s="214">
        <v>18</v>
      </c>
      <c r="R290" s="68" t="s">
        <v>3632</v>
      </c>
      <c r="S290" s="359"/>
      <c r="T290" s="275"/>
    </row>
    <row r="291" spans="1:20" ht="63.75">
      <c r="A291" s="191">
        <v>283</v>
      </c>
      <c r="B291" s="68"/>
      <c r="C291" s="212" t="s">
        <v>115</v>
      </c>
      <c r="D291" s="213">
        <v>45301</v>
      </c>
      <c r="E291" s="191" t="s">
        <v>1824</v>
      </c>
      <c r="F291" s="191" t="s">
        <v>3</v>
      </c>
      <c r="G291" s="191">
        <v>2168219</v>
      </c>
      <c r="H291" s="68"/>
      <c r="I291" s="197" t="s">
        <v>2870</v>
      </c>
      <c r="J291" s="68"/>
      <c r="K291" s="68"/>
      <c r="L291" s="68"/>
      <c r="M291" s="68"/>
      <c r="N291" s="358"/>
      <c r="O291" s="358"/>
      <c r="P291" s="214">
        <v>0</v>
      </c>
      <c r="Q291" s="214">
        <v>534.5</v>
      </c>
      <c r="R291" s="68" t="s">
        <v>3632</v>
      </c>
      <c r="S291" s="359"/>
      <c r="T291" s="275"/>
    </row>
    <row r="292" spans="1:20" ht="63.75">
      <c r="A292" s="191">
        <v>309</v>
      </c>
      <c r="B292" s="68"/>
      <c r="C292" s="212" t="s">
        <v>1240</v>
      </c>
      <c r="D292" s="213">
        <v>45301</v>
      </c>
      <c r="E292" s="191" t="s">
        <v>1825</v>
      </c>
      <c r="F292" s="191" t="s">
        <v>3</v>
      </c>
      <c r="G292" s="191">
        <v>2168220</v>
      </c>
      <c r="H292" s="68"/>
      <c r="I292" s="197" t="s">
        <v>2871</v>
      </c>
      <c r="J292" s="68"/>
      <c r="K292" s="68"/>
      <c r="L292" s="68"/>
      <c r="M292" s="68"/>
      <c r="N292" s="358"/>
      <c r="O292" s="358"/>
      <c r="P292" s="214">
        <v>0</v>
      </c>
      <c r="Q292" s="214">
        <v>18</v>
      </c>
      <c r="R292" s="68" t="s">
        <v>3632</v>
      </c>
      <c r="S292" s="359"/>
      <c r="T292" s="275"/>
    </row>
    <row r="293" spans="1:20" ht="51">
      <c r="A293" s="191">
        <v>309</v>
      </c>
      <c r="B293" s="68"/>
      <c r="C293" s="212" t="s">
        <v>1240</v>
      </c>
      <c r="D293" s="213">
        <v>45301</v>
      </c>
      <c r="E293" s="191" t="s">
        <v>1826</v>
      </c>
      <c r="F293" s="191" t="s">
        <v>3</v>
      </c>
      <c r="G293" s="191">
        <v>2168224</v>
      </c>
      <c r="H293" s="68"/>
      <c r="I293" s="197" t="s">
        <v>2872</v>
      </c>
      <c r="J293" s="68"/>
      <c r="K293" s="68"/>
      <c r="L293" s="68"/>
      <c r="M293" s="68"/>
      <c r="N293" s="358"/>
      <c r="O293" s="358"/>
      <c r="P293" s="214">
        <v>0</v>
      </c>
      <c r="Q293" s="214">
        <v>72</v>
      </c>
      <c r="R293" s="68" t="s">
        <v>3632</v>
      </c>
      <c r="S293" s="359"/>
      <c r="T293" s="275"/>
    </row>
    <row r="294" spans="1:20" ht="63.75">
      <c r="A294" s="191">
        <v>206</v>
      </c>
      <c r="B294" s="68"/>
      <c r="C294" s="212" t="s">
        <v>87</v>
      </c>
      <c r="D294" s="213">
        <v>45301</v>
      </c>
      <c r="E294" s="191" t="s">
        <v>1827</v>
      </c>
      <c r="F294" s="191" t="s">
        <v>3</v>
      </c>
      <c r="G294" s="191">
        <v>2168230</v>
      </c>
      <c r="H294" s="68"/>
      <c r="I294" s="197" t="s">
        <v>2873</v>
      </c>
      <c r="J294" s="68"/>
      <c r="K294" s="68"/>
      <c r="L294" s="68"/>
      <c r="M294" s="68"/>
      <c r="N294" s="358"/>
      <c r="O294" s="358"/>
      <c r="P294" s="214">
        <v>0</v>
      </c>
      <c r="Q294" s="214">
        <v>20.55</v>
      </c>
      <c r="R294" s="68" t="s">
        <v>3632</v>
      </c>
      <c r="S294" s="359"/>
      <c r="T294" s="275"/>
    </row>
    <row r="295" spans="1:20" ht="63.75">
      <c r="A295" s="191">
        <v>309</v>
      </c>
      <c r="B295" s="68"/>
      <c r="C295" s="212" t="s">
        <v>1240</v>
      </c>
      <c r="D295" s="213">
        <v>45301</v>
      </c>
      <c r="E295" s="191" t="s">
        <v>1828</v>
      </c>
      <c r="F295" s="191" t="s">
        <v>3</v>
      </c>
      <c r="G295" s="191">
        <v>2168231</v>
      </c>
      <c r="H295" s="68"/>
      <c r="I295" s="197" t="s">
        <v>2874</v>
      </c>
      <c r="J295" s="68"/>
      <c r="K295" s="68"/>
      <c r="L295" s="68"/>
      <c r="M295" s="68"/>
      <c r="N295" s="358"/>
      <c r="O295" s="358"/>
      <c r="P295" s="214">
        <v>0</v>
      </c>
      <c r="Q295" s="214">
        <v>18</v>
      </c>
      <c r="R295" s="68" t="s">
        <v>3632</v>
      </c>
      <c r="S295" s="359"/>
      <c r="T295" s="275"/>
    </row>
    <row r="296" spans="1:20" ht="51">
      <c r="A296" s="191">
        <v>287</v>
      </c>
      <c r="B296" s="68"/>
      <c r="C296" s="212" t="s">
        <v>116</v>
      </c>
      <c r="D296" s="213">
        <v>45301</v>
      </c>
      <c r="E296" s="191" t="s">
        <v>1829</v>
      </c>
      <c r="F296" s="191" t="s">
        <v>3</v>
      </c>
      <c r="G296" s="191">
        <v>2168249</v>
      </c>
      <c r="H296" s="68"/>
      <c r="I296" s="197" t="s">
        <v>2875</v>
      </c>
      <c r="J296" s="68"/>
      <c r="K296" s="68"/>
      <c r="L296" s="68"/>
      <c r="M296" s="68"/>
      <c r="N296" s="358"/>
      <c r="O296" s="358"/>
      <c r="P296" s="214">
        <v>0</v>
      </c>
      <c r="Q296" s="214">
        <v>532.51</v>
      </c>
      <c r="R296" s="68" t="s">
        <v>3632</v>
      </c>
      <c r="S296" s="359"/>
      <c r="T296" s="275"/>
    </row>
    <row r="297" spans="1:20" ht="51">
      <c r="A297" s="191">
        <v>47</v>
      </c>
      <c r="B297" s="68"/>
      <c r="C297" s="212" t="s">
        <v>45</v>
      </c>
      <c r="D297" s="213">
        <v>45301</v>
      </c>
      <c r="E297" s="191" t="s">
        <v>1830</v>
      </c>
      <c r="F297" s="191" t="s">
        <v>3</v>
      </c>
      <c r="G297" s="191">
        <v>2168259</v>
      </c>
      <c r="H297" s="68"/>
      <c r="I297" s="197" t="s">
        <v>2876</v>
      </c>
      <c r="J297" s="68"/>
      <c r="K297" s="68"/>
      <c r="L297" s="68"/>
      <c r="M297" s="68"/>
      <c r="N297" s="358"/>
      <c r="O297" s="358"/>
      <c r="P297" s="214">
        <v>0</v>
      </c>
      <c r="Q297" s="214">
        <v>54</v>
      </c>
      <c r="R297" s="68" t="s">
        <v>3632</v>
      </c>
      <c r="S297" s="359"/>
      <c r="T297" s="275"/>
    </row>
    <row r="298" spans="1:20" ht="76.5">
      <c r="A298" s="191">
        <v>10</v>
      </c>
      <c r="B298" s="68"/>
      <c r="C298" s="212" t="s">
        <v>38</v>
      </c>
      <c r="D298" s="213">
        <v>45301</v>
      </c>
      <c r="E298" s="191" t="s">
        <v>1831</v>
      </c>
      <c r="F298" s="191" t="s">
        <v>14</v>
      </c>
      <c r="G298" s="191">
        <v>2548701</v>
      </c>
      <c r="H298" s="68"/>
      <c r="I298" s="197" t="s">
        <v>2877</v>
      </c>
      <c r="J298" s="68"/>
      <c r="K298" s="68"/>
      <c r="L298" s="68"/>
      <c r="M298" s="68"/>
      <c r="N298" s="358"/>
      <c r="O298" s="358"/>
      <c r="P298" s="214">
        <v>50</v>
      </c>
      <c r="Q298" s="214">
        <v>0</v>
      </c>
      <c r="R298" s="68" t="s">
        <v>3632</v>
      </c>
      <c r="S298" s="359"/>
      <c r="T298" s="275"/>
    </row>
    <row r="299" spans="1:20" ht="76.5">
      <c r="A299" s="191" t="s">
        <v>544</v>
      </c>
      <c r="B299" s="68"/>
      <c r="C299" s="212" t="s">
        <v>681</v>
      </c>
      <c r="D299" s="213">
        <v>45301</v>
      </c>
      <c r="E299" s="191" t="s">
        <v>1832</v>
      </c>
      <c r="F299" s="191" t="s">
        <v>6</v>
      </c>
      <c r="G299" s="191">
        <v>1939701</v>
      </c>
      <c r="H299" s="68"/>
      <c r="I299" s="197" t="s">
        <v>2878</v>
      </c>
      <c r="J299" s="68"/>
      <c r="K299" s="68"/>
      <c r="L299" s="68"/>
      <c r="M299" s="68"/>
      <c r="N299" s="358"/>
      <c r="O299" s="358"/>
      <c r="P299" s="214">
        <v>0</v>
      </c>
      <c r="Q299" s="214">
        <v>0.1</v>
      </c>
      <c r="R299" s="68" t="s">
        <v>3632</v>
      </c>
      <c r="S299" s="359"/>
      <c r="T299" s="275"/>
    </row>
    <row r="300" spans="1:20" ht="76.5">
      <c r="A300" s="191">
        <v>10</v>
      </c>
      <c r="B300" s="68"/>
      <c r="C300" s="212" t="s">
        <v>38</v>
      </c>
      <c r="D300" s="213">
        <v>45301</v>
      </c>
      <c r="E300" s="191" t="s">
        <v>1833</v>
      </c>
      <c r="F300" s="191" t="s">
        <v>14</v>
      </c>
      <c r="G300" s="191">
        <v>2549305</v>
      </c>
      <c r="H300" s="68"/>
      <c r="I300" s="197" t="s">
        <v>2879</v>
      </c>
      <c r="J300" s="68"/>
      <c r="K300" s="68"/>
      <c r="L300" s="68"/>
      <c r="M300" s="68"/>
      <c r="N300" s="358"/>
      <c r="O300" s="358"/>
      <c r="P300" s="214">
        <v>50</v>
      </c>
      <c r="Q300" s="214">
        <v>0</v>
      </c>
      <c r="R300" s="68" t="s">
        <v>3632</v>
      </c>
      <c r="S300" s="359"/>
      <c r="T300" s="275"/>
    </row>
    <row r="301" spans="1:20" ht="63.75">
      <c r="A301" s="191">
        <v>902</v>
      </c>
      <c r="B301" s="68"/>
      <c r="C301" s="212" t="s">
        <v>191</v>
      </c>
      <c r="D301" s="213">
        <v>45302</v>
      </c>
      <c r="E301" s="191" t="s">
        <v>1834</v>
      </c>
      <c r="F301" s="191" t="s">
        <v>3</v>
      </c>
      <c r="G301" s="191">
        <v>2168424</v>
      </c>
      <c r="H301" s="68"/>
      <c r="I301" s="197" t="s">
        <v>2880</v>
      </c>
      <c r="J301" s="68"/>
      <c r="K301" s="68"/>
      <c r="L301" s="68"/>
      <c r="M301" s="68"/>
      <c r="N301" s="358"/>
      <c r="O301" s="358"/>
      <c r="P301" s="214">
        <v>0</v>
      </c>
      <c r="Q301" s="214">
        <v>4965.53</v>
      </c>
      <c r="R301" s="68" t="s">
        <v>3632</v>
      </c>
      <c r="S301" s="359"/>
      <c r="T301" s="275"/>
    </row>
    <row r="302" spans="1:20" ht="63.75">
      <c r="A302" s="191">
        <v>902</v>
      </c>
      <c r="B302" s="68"/>
      <c r="C302" s="212" t="s">
        <v>191</v>
      </c>
      <c r="D302" s="213">
        <v>45302</v>
      </c>
      <c r="E302" s="191" t="s">
        <v>1835</v>
      </c>
      <c r="F302" s="191" t="s">
        <v>3</v>
      </c>
      <c r="G302" s="191">
        <v>2168425</v>
      </c>
      <c r="H302" s="68"/>
      <c r="I302" s="197" t="s">
        <v>2881</v>
      </c>
      <c r="J302" s="68"/>
      <c r="K302" s="68"/>
      <c r="L302" s="68"/>
      <c r="M302" s="68"/>
      <c r="N302" s="358"/>
      <c r="O302" s="358"/>
      <c r="P302" s="214">
        <v>0</v>
      </c>
      <c r="Q302" s="214">
        <v>86.82</v>
      </c>
      <c r="R302" s="68" t="s">
        <v>3632</v>
      </c>
      <c r="S302" s="359"/>
      <c r="T302" s="275"/>
    </row>
    <row r="303" spans="1:20" ht="51">
      <c r="A303" s="191">
        <v>591</v>
      </c>
      <c r="B303" s="68"/>
      <c r="C303" s="212" t="s">
        <v>672</v>
      </c>
      <c r="D303" s="213">
        <v>45302</v>
      </c>
      <c r="E303" s="191" t="s">
        <v>1836</v>
      </c>
      <c r="F303" s="191" t="s">
        <v>3</v>
      </c>
      <c r="G303" s="191">
        <v>2168429</v>
      </c>
      <c r="H303" s="68"/>
      <c r="I303" s="197" t="s">
        <v>2882</v>
      </c>
      <c r="J303" s="68"/>
      <c r="K303" s="68"/>
      <c r="L303" s="68"/>
      <c r="M303" s="68"/>
      <c r="N303" s="358"/>
      <c r="O303" s="358"/>
      <c r="P303" s="214">
        <v>0</v>
      </c>
      <c r="Q303" s="214">
        <v>1.19</v>
      </c>
      <c r="R303" s="68" t="s">
        <v>3632</v>
      </c>
      <c r="S303" s="359"/>
      <c r="T303" s="275"/>
    </row>
    <row r="304" spans="1:20" ht="51">
      <c r="A304" s="191">
        <v>591</v>
      </c>
      <c r="B304" s="68"/>
      <c r="C304" s="212" t="s">
        <v>672</v>
      </c>
      <c r="D304" s="213">
        <v>45302</v>
      </c>
      <c r="E304" s="191" t="s">
        <v>1837</v>
      </c>
      <c r="F304" s="191" t="s">
        <v>3</v>
      </c>
      <c r="G304" s="191">
        <v>2168431</v>
      </c>
      <c r="H304" s="68"/>
      <c r="I304" s="197" t="s">
        <v>2883</v>
      </c>
      <c r="J304" s="68"/>
      <c r="K304" s="68"/>
      <c r="L304" s="68"/>
      <c r="M304" s="68"/>
      <c r="N304" s="358"/>
      <c r="O304" s="358"/>
      <c r="P304" s="214">
        <v>0</v>
      </c>
      <c r="Q304" s="214">
        <v>15.79</v>
      </c>
      <c r="R304" s="68" t="s">
        <v>3632</v>
      </c>
      <c r="S304" s="359"/>
      <c r="T304" s="275"/>
    </row>
    <row r="305" spans="1:20" ht="38.25">
      <c r="A305" s="191">
        <v>86</v>
      </c>
      <c r="B305" s="68"/>
      <c r="C305" s="212" t="s">
        <v>50</v>
      </c>
      <c r="D305" s="213">
        <v>45302</v>
      </c>
      <c r="E305" s="191" t="s">
        <v>1838</v>
      </c>
      <c r="F305" s="191" t="s">
        <v>3</v>
      </c>
      <c r="G305" s="191">
        <v>2168434</v>
      </c>
      <c r="H305" s="68"/>
      <c r="I305" s="197" t="s">
        <v>2884</v>
      </c>
      <c r="J305" s="68"/>
      <c r="K305" s="68"/>
      <c r="L305" s="68"/>
      <c r="M305" s="68"/>
      <c r="N305" s="358"/>
      <c r="O305" s="358"/>
      <c r="P305" s="214">
        <v>0</v>
      </c>
      <c r="Q305" s="214">
        <v>50</v>
      </c>
      <c r="R305" s="68" t="s">
        <v>3632</v>
      </c>
      <c r="S305" s="359"/>
      <c r="T305" s="275"/>
    </row>
    <row r="306" spans="1:20" ht="51">
      <c r="A306" s="191">
        <v>578</v>
      </c>
      <c r="B306" s="68"/>
      <c r="C306" s="212" t="s">
        <v>168</v>
      </c>
      <c r="D306" s="213">
        <v>45302</v>
      </c>
      <c r="E306" s="191" t="s">
        <v>1839</v>
      </c>
      <c r="F306" s="191" t="s">
        <v>3</v>
      </c>
      <c r="G306" s="191">
        <v>2168438</v>
      </c>
      <c r="H306" s="68"/>
      <c r="I306" s="197" t="s">
        <v>2885</v>
      </c>
      <c r="J306" s="68"/>
      <c r="K306" s="68"/>
      <c r="L306" s="68"/>
      <c r="M306" s="68"/>
      <c r="N306" s="358"/>
      <c r="O306" s="358"/>
      <c r="P306" s="214">
        <v>0</v>
      </c>
      <c r="Q306" s="214">
        <v>8425.0499999999993</v>
      </c>
      <c r="R306" s="68" t="s">
        <v>3632</v>
      </c>
      <c r="S306" s="359"/>
      <c r="T306" s="275"/>
    </row>
    <row r="307" spans="1:20" ht="38.25">
      <c r="A307" s="191">
        <v>572</v>
      </c>
      <c r="B307" s="68"/>
      <c r="C307" s="212" t="s">
        <v>166</v>
      </c>
      <c r="D307" s="213">
        <v>45302</v>
      </c>
      <c r="E307" s="191" t="s">
        <v>1840</v>
      </c>
      <c r="F307" s="191" t="s">
        <v>3</v>
      </c>
      <c r="G307" s="191">
        <v>2168446</v>
      </c>
      <c r="H307" s="68"/>
      <c r="I307" s="197" t="s">
        <v>2886</v>
      </c>
      <c r="J307" s="68"/>
      <c r="K307" s="68"/>
      <c r="L307" s="68"/>
      <c r="M307" s="68"/>
      <c r="N307" s="358"/>
      <c r="O307" s="358"/>
      <c r="P307" s="214">
        <v>0</v>
      </c>
      <c r="Q307" s="214">
        <v>861</v>
      </c>
      <c r="R307" s="68" t="s">
        <v>3632</v>
      </c>
      <c r="S307" s="359"/>
      <c r="T307" s="275"/>
    </row>
    <row r="308" spans="1:20" ht="63.75">
      <c r="A308" s="191" t="s">
        <v>550</v>
      </c>
      <c r="B308" s="68"/>
      <c r="C308" s="212" t="s">
        <v>589</v>
      </c>
      <c r="D308" s="213">
        <v>45302</v>
      </c>
      <c r="E308" s="191" t="s">
        <v>1841</v>
      </c>
      <c r="F308" s="191" t="s">
        <v>3</v>
      </c>
      <c r="G308" s="191">
        <v>2168464</v>
      </c>
      <c r="H308" s="68"/>
      <c r="I308" s="197" t="s">
        <v>2887</v>
      </c>
      <c r="J308" s="68"/>
      <c r="K308" s="68"/>
      <c r="L308" s="68"/>
      <c r="M308" s="68"/>
      <c r="N308" s="358"/>
      <c r="O308" s="358"/>
      <c r="P308" s="214">
        <v>0</v>
      </c>
      <c r="Q308" s="214">
        <v>18</v>
      </c>
      <c r="R308" s="68" t="s">
        <v>3632</v>
      </c>
      <c r="S308" s="359"/>
      <c r="T308" s="275"/>
    </row>
    <row r="309" spans="1:20" ht="63.75">
      <c r="A309" s="191" t="s">
        <v>550</v>
      </c>
      <c r="B309" s="68"/>
      <c r="C309" s="212" t="s">
        <v>589</v>
      </c>
      <c r="D309" s="213">
        <v>45302</v>
      </c>
      <c r="E309" s="191" t="s">
        <v>1842</v>
      </c>
      <c r="F309" s="191" t="s">
        <v>3</v>
      </c>
      <c r="G309" s="191">
        <v>2168465</v>
      </c>
      <c r="H309" s="68"/>
      <c r="I309" s="197" t="s">
        <v>2888</v>
      </c>
      <c r="J309" s="68"/>
      <c r="K309" s="68"/>
      <c r="L309" s="68"/>
      <c r="M309" s="68"/>
      <c r="N309" s="358"/>
      <c r="O309" s="358"/>
      <c r="P309" s="214">
        <v>0</v>
      </c>
      <c r="Q309" s="214">
        <v>36</v>
      </c>
      <c r="R309" s="68" t="s">
        <v>3632</v>
      </c>
      <c r="S309" s="359"/>
      <c r="T309" s="275"/>
    </row>
    <row r="310" spans="1:20" ht="63.75">
      <c r="A310" s="191">
        <v>680</v>
      </c>
      <c r="B310" s="68"/>
      <c r="C310" s="212" t="s">
        <v>179</v>
      </c>
      <c r="D310" s="213">
        <v>45302</v>
      </c>
      <c r="E310" s="191" t="s">
        <v>1843</v>
      </c>
      <c r="F310" s="191" t="s">
        <v>3</v>
      </c>
      <c r="G310" s="191">
        <v>2168469</v>
      </c>
      <c r="H310" s="68"/>
      <c r="I310" s="197" t="s">
        <v>2889</v>
      </c>
      <c r="J310" s="68"/>
      <c r="K310" s="68"/>
      <c r="L310" s="68"/>
      <c r="M310" s="68"/>
      <c r="N310" s="358"/>
      <c r="O310" s="358"/>
      <c r="P310" s="214">
        <v>0</v>
      </c>
      <c r="Q310" s="214">
        <v>4730.9399999999996</v>
      </c>
      <c r="R310" s="68" t="s">
        <v>3632</v>
      </c>
      <c r="S310" s="359"/>
      <c r="T310" s="275"/>
    </row>
    <row r="311" spans="1:20" ht="63.75">
      <c r="A311" s="191">
        <v>680</v>
      </c>
      <c r="B311" s="68"/>
      <c r="C311" s="212" t="s">
        <v>179</v>
      </c>
      <c r="D311" s="213">
        <v>45302</v>
      </c>
      <c r="E311" s="191" t="s">
        <v>1844</v>
      </c>
      <c r="F311" s="191" t="s">
        <v>3</v>
      </c>
      <c r="G311" s="191">
        <v>2168470</v>
      </c>
      <c r="H311" s="68"/>
      <c r="I311" s="197" t="s">
        <v>2890</v>
      </c>
      <c r="J311" s="68"/>
      <c r="K311" s="68"/>
      <c r="L311" s="68"/>
      <c r="M311" s="68"/>
      <c r="N311" s="358"/>
      <c r="O311" s="358"/>
      <c r="P311" s="214">
        <v>0</v>
      </c>
      <c r="Q311" s="214">
        <v>1420.77</v>
      </c>
      <c r="R311" s="68" t="s">
        <v>3632</v>
      </c>
      <c r="S311" s="359"/>
      <c r="T311" s="275"/>
    </row>
    <row r="312" spans="1:20" ht="51">
      <c r="A312" s="191">
        <v>86</v>
      </c>
      <c r="B312" s="68"/>
      <c r="C312" s="212" t="s">
        <v>50</v>
      </c>
      <c r="D312" s="213">
        <v>45302</v>
      </c>
      <c r="E312" s="191" t="s">
        <v>1845</v>
      </c>
      <c r="F312" s="191" t="s">
        <v>3</v>
      </c>
      <c r="G312" s="191">
        <v>2168471</v>
      </c>
      <c r="H312" s="68"/>
      <c r="I312" s="197" t="s">
        <v>2891</v>
      </c>
      <c r="J312" s="68"/>
      <c r="K312" s="68"/>
      <c r="L312" s="68"/>
      <c r="M312" s="68"/>
      <c r="N312" s="358"/>
      <c r="O312" s="358"/>
      <c r="P312" s="214">
        <v>0</v>
      </c>
      <c r="Q312" s="214">
        <v>1565</v>
      </c>
      <c r="R312" s="68" t="s">
        <v>3632</v>
      </c>
      <c r="S312" s="359"/>
      <c r="T312" s="275"/>
    </row>
    <row r="313" spans="1:20" ht="38.25">
      <c r="A313" s="191">
        <v>46</v>
      </c>
      <c r="B313" s="68"/>
      <c r="C313" s="212" t="s">
        <v>1371</v>
      </c>
      <c r="D313" s="213">
        <v>45302</v>
      </c>
      <c r="E313" s="191" t="s">
        <v>1846</v>
      </c>
      <c r="F313" s="191" t="s">
        <v>3</v>
      </c>
      <c r="G313" s="191">
        <v>2168472</v>
      </c>
      <c r="H313" s="68"/>
      <c r="I313" s="197" t="s">
        <v>2892</v>
      </c>
      <c r="J313" s="68"/>
      <c r="K313" s="68"/>
      <c r="L313" s="68"/>
      <c r="M313" s="68"/>
      <c r="N313" s="358"/>
      <c r="O313" s="358"/>
      <c r="P313" s="214">
        <v>0</v>
      </c>
      <c r="Q313" s="214">
        <v>1000</v>
      </c>
      <c r="R313" s="68" t="s">
        <v>3632</v>
      </c>
      <c r="S313" s="359"/>
      <c r="T313" s="275"/>
    </row>
    <row r="314" spans="1:20" ht="51">
      <c r="A314" s="191">
        <v>650</v>
      </c>
      <c r="B314" s="68"/>
      <c r="C314" s="212" t="s">
        <v>175</v>
      </c>
      <c r="D314" s="213">
        <v>45302</v>
      </c>
      <c r="E314" s="191" t="s">
        <v>1847</v>
      </c>
      <c r="F314" s="191" t="s">
        <v>3</v>
      </c>
      <c r="G314" s="191">
        <v>2168480</v>
      </c>
      <c r="H314" s="68"/>
      <c r="I314" s="197" t="s">
        <v>2893</v>
      </c>
      <c r="J314" s="68"/>
      <c r="K314" s="68"/>
      <c r="L314" s="68"/>
      <c r="M314" s="68"/>
      <c r="N314" s="358"/>
      <c r="O314" s="358"/>
      <c r="P314" s="214">
        <v>0</v>
      </c>
      <c r="Q314" s="214">
        <v>100</v>
      </c>
      <c r="R314" s="68" t="s">
        <v>3632</v>
      </c>
      <c r="S314" s="359"/>
      <c r="T314" s="275"/>
    </row>
    <row r="315" spans="1:20" ht="51">
      <c r="A315" s="191">
        <v>46</v>
      </c>
      <c r="B315" s="68"/>
      <c r="C315" s="212" t="s">
        <v>1371</v>
      </c>
      <c r="D315" s="213">
        <v>45302</v>
      </c>
      <c r="E315" s="191" t="s">
        <v>1848</v>
      </c>
      <c r="F315" s="191" t="s">
        <v>3</v>
      </c>
      <c r="G315" s="191">
        <v>2168481</v>
      </c>
      <c r="H315" s="68"/>
      <c r="I315" s="197" t="s">
        <v>2894</v>
      </c>
      <c r="J315" s="68"/>
      <c r="K315" s="68"/>
      <c r="L315" s="68"/>
      <c r="M315" s="68"/>
      <c r="N315" s="358"/>
      <c r="O315" s="358"/>
      <c r="P315" s="214">
        <v>0</v>
      </c>
      <c r="Q315" s="214">
        <v>30</v>
      </c>
      <c r="R315" s="68" t="s">
        <v>3632</v>
      </c>
      <c r="S315" s="359"/>
      <c r="T315" s="275"/>
    </row>
    <row r="316" spans="1:20" ht="51">
      <c r="A316" s="191">
        <v>292</v>
      </c>
      <c r="B316" s="68"/>
      <c r="C316" s="212" t="s">
        <v>120</v>
      </c>
      <c r="D316" s="213">
        <v>45302</v>
      </c>
      <c r="E316" s="191" t="s">
        <v>1849</v>
      </c>
      <c r="F316" s="191" t="s">
        <v>3</v>
      </c>
      <c r="G316" s="191">
        <v>2168487</v>
      </c>
      <c r="H316" s="68"/>
      <c r="I316" s="197" t="s">
        <v>2895</v>
      </c>
      <c r="J316" s="68"/>
      <c r="K316" s="68"/>
      <c r="L316" s="68"/>
      <c r="M316" s="68"/>
      <c r="N316" s="358"/>
      <c r="O316" s="358"/>
      <c r="P316" s="214">
        <v>0</v>
      </c>
      <c r="Q316" s="214">
        <v>20</v>
      </c>
      <c r="R316" s="68" t="s">
        <v>3632</v>
      </c>
      <c r="S316" s="359"/>
      <c r="T316" s="275"/>
    </row>
    <row r="317" spans="1:20" ht="51">
      <c r="A317" s="191">
        <v>342</v>
      </c>
      <c r="B317" s="68"/>
      <c r="C317" s="212" t="s">
        <v>137</v>
      </c>
      <c r="D317" s="213">
        <v>45302</v>
      </c>
      <c r="E317" s="191" t="s">
        <v>1850</v>
      </c>
      <c r="F317" s="191" t="s">
        <v>3</v>
      </c>
      <c r="G317" s="191">
        <v>2168490</v>
      </c>
      <c r="H317" s="68"/>
      <c r="I317" s="197" t="s">
        <v>2896</v>
      </c>
      <c r="J317" s="68"/>
      <c r="K317" s="68"/>
      <c r="L317" s="68"/>
      <c r="M317" s="68"/>
      <c r="N317" s="358"/>
      <c r="O317" s="358"/>
      <c r="P317" s="214">
        <v>0</v>
      </c>
      <c r="Q317" s="214">
        <v>1267</v>
      </c>
      <c r="R317" s="68" t="s">
        <v>3632</v>
      </c>
      <c r="S317" s="359"/>
      <c r="T317" s="275"/>
    </row>
    <row r="318" spans="1:20" ht="51">
      <c r="A318" s="191">
        <v>132</v>
      </c>
      <c r="B318" s="68"/>
      <c r="C318" s="212" t="s">
        <v>59</v>
      </c>
      <c r="D318" s="213">
        <v>45302</v>
      </c>
      <c r="E318" s="191" t="s">
        <v>1851</v>
      </c>
      <c r="F318" s="191" t="s">
        <v>3</v>
      </c>
      <c r="G318" s="191">
        <v>2168498</v>
      </c>
      <c r="H318" s="68"/>
      <c r="I318" s="197" t="s">
        <v>2897</v>
      </c>
      <c r="J318" s="68"/>
      <c r="K318" s="68"/>
      <c r="L318" s="68"/>
      <c r="M318" s="68"/>
      <c r="N318" s="358"/>
      <c r="O318" s="358"/>
      <c r="P318" s="214">
        <v>0</v>
      </c>
      <c r="Q318" s="214">
        <v>264.17</v>
      </c>
      <c r="R318" s="68" t="s">
        <v>3632</v>
      </c>
      <c r="S318" s="359"/>
      <c r="T318" s="275"/>
    </row>
    <row r="319" spans="1:20" ht="63.75">
      <c r="A319" s="191">
        <v>132</v>
      </c>
      <c r="B319" s="68"/>
      <c r="C319" s="212" t="s">
        <v>59</v>
      </c>
      <c r="D319" s="213">
        <v>45302</v>
      </c>
      <c r="E319" s="191" t="s">
        <v>1852</v>
      </c>
      <c r="F319" s="191" t="s">
        <v>3</v>
      </c>
      <c r="G319" s="191">
        <v>2168501</v>
      </c>
      <c r="H319" s="68"/>
      <c r="I319" s="197" t="s">
        <v>2898</v>
      </c>
      <c r="J319" s="68"/>
      <c r="K319" s="68"/>
      <c r="L319" s="68"/>
      <c r="M319" s="68"/>
      <c r="N319" s="358"/>
      <c r="O319" s="358"/>
      <c r="P319" s="214">
        <v>0</v>
      </c>
      <c r="Q319" s="214">
        <v>886</v>
      </c>
      <c r="R319" s="68" t="s">
        <v>3632</v>
      </c>
      <c r="S319" s="359"/>
      <c r="T319" s="275"/>
    </row>
    <row r="320" spans="1:20" ht="63.75">
      <c r="A320" s="191">
        <v>53</v>
      </c>
      <c r="B320" s="68"/>
      <c r="C320" s="212" t="s">
        <v>1376</v>
      </c>
      <c r="D320" s="213">
        <v>45302</v>
      </c>
      <c r="E320" s="191" t="s">
        <v>1853</v>
      </c>
      <c r="F320" s="191" t="s">
        <v>3</v>
      </c>
      <c r="G320" s="191">
        <v>2168513</v>
      </c>
      <c r="H320" s="68"/>
      <c r="I320" s="197" t="s">
        <v>2899</v>
      </c>
      <c r="J320" s="68"/>
      <c r="K320" s="68"/>
      <c r="L320" s="68"/>
      <c r="M320" s="68"/>
      <c r="N320" s="358"/>
      <c r="O320" s="358"/>
      <c r="P320" s="214">
        <v>0</v>
      </c>
      <c r="Q320" s="214">
        <v>32</v>
      </c>
      <c r="R320" s="68" t="s">
        <v>3632</v>
      </c>
      <c r="S320" s="359"/>
      <c r="T320" s="275"/>
    </row>
    <row r="321" spans="1:20" ht="63.75">
      <c r="A321" s="191">
        <v>76</v>
      </c>
      <c r="B321" s="68"/>
      <c r="C321" s="212" t="s">
        <v>48</v>
      </c>
      <c r="D321" s="213">
        <v>45302</v>
      </c>
      <c r="E321" s="191" t="s">
        <v>1854</v>
      </c>
      <c r="F321" s="191" t="s">
        <v>3</v>
      </c>
      <c r="G321" s="191">
        <v>2168514</v>
      </c>
      <c r="H321" s="68"/>
      <c r="I321" s="197" t="s">
        <v>2900</v>
      </c>
      <c r="J321" s="68"/>
      <c r="K321" s="68"/>
      <c r="L321" s="68"/>
      <c r="M321" s="68"/>
      <c r="N321" s="358"/>
      <c r="O321" s="358"/>
      <c r="P321" s="214">
        <v>0</v>
      </c>
      <c r="Q321" s="214">
        <v>39.869999999999997</v>
      </c>
      <c r="R321" s="68" t="s">
        <v>3632</v>
      </c>
      <c r="S321" s="359"/>
      <c r="T321" s="275"/>
    </row>
    <row r="322" spans="1:20" ht="51">
      <c r="A322" s="191">
        <v>46</v>
      </c>
      <c r="B322" s="68"/>
      <c r="C322" s="212" t="s">
        <v>1371</v>
      </c>
      <c r="D322" s="213">
        <v>45302</v>
      </c>
      <c r="E322" s="191" t="s">
        <v>1855</v>
      </c>
      <c r="F322" s="191" t="s">
        <v>3</v>
      </c>
      <c r="G322" s="191">
        <v>2168523</v>
      </c>
      <c r="H322" s="68"/>
      <c r="I322" s="197" t="s">
        <v>2901</v>
      </c>
      <c r="J322" s="68"/>
      <c r="K322" s="68"/>
      <c r="L322" s="68"/>
      <c r="M322" s="68"/>
      <c r="N322" s="358"/>
      <c r="O322" s="358"/>
      <c r="P322" s="214">
        <v>0</v>
      </c>
      <c r="Q322" s="214">
        <v>3997</v>
      </c>
      <c r="R322" s="68" t="s">
        <v>3632</v>
      </c>
      <c r="S322" s="359"/>
      <c r="T322" s="275"/>
    </row>
    <row r="323" spans="1:20" ht="63.75">
      <c r="A323" s="191" t="s">
        <v>544</v>
      </c>
      <c r="B323" s="68"/>
      <c r="C323" s="212" t="s">
        <v>681</v>
      </c>
      <c r="D323" s="213">
        <v>45302</v>
      </c>
      <c r="E323" s="191" t="s">
        <v>1856</v>
      </c>
      <c r="F323" s="191" t="s">
        <v>6</v>
      </c>
      <c r="G323" s="191">
        <v>1940370</v>
      </c>
      <c r="H323" s="68"/>
      <c r="I323" s="197" t="s">
        <v>2902</v>
      </c>
      <c r="J323" s="68"/>
      <c r="K323" s="68"/>
      <c r="L323" s="68"/>
      <c r="M323" s="68"/>
      <c r="N323" s="358"/>
      <c r="O323" s="358"/>
      <c r="P323" s="214">
        <v>0</v>
      </c>
      <c r="Q323" s="214">
        <v>22786.68</v>
      </c>
      <c r="R323" s="68" t="s">
        <v>3632</v>
      </c>
      <c r="S323" s="359"/>
      <c r="T323" s="275"/>
    </row>
    <row r="324" spans="1:20" ht="63.75">
      <c r="A324" s="191">
        <v>597</v>
      </c>
      <c r="B324" s="68"/>
      <c r="C324" s="212" t="s">
        <v>675</v>
      </c>
      <c r="D324" s="213">
        <v>45302</v>
      </c>
      <c r="E324" s="191" t="s">
        <v>1857</v>
      </c>
      <c r="F324" s="191" t="s">
        <v>6</v>
      </c>
      <c r="G324" s="191">
        <v>2550709</v>
      </c>
      <c r="H324" s="68"/>
      <c r="I324" s="197" t="s">
        <v>2903</v>
      </c>
      <c r="J324" s="68"/>
      <c r="K324" s="68"/>
      <c r="L324" s="68"/>
      <c r="M324" s="68"/>
      <c r="N324" s="358"/>
      <c r="O324" s="358"/>
      <c r="P324" s="214">
        <v>0</v>
      </c>
      <c r="Q324" s="214">
        <v>43218</v>
      </c>
      <c r="R324" s="68" t="s">
        <v>3632</v>
      </c>
      <c r="S324" s="359"/>
      <c r="T324" s="275"/>
    </row>
    <row r="325" spans="1:20" ht="63.75">
      <c r="A325" s="191">
        <v>513</v>
      </c>
      <c r="B325" s="68"/>
      <c r="C325" s="212" t="s">
        <v>160</v>
      </c>
      <c r="D325" s="213">
        <v>45302</v>
      </c>
      <c r="E325" s="191" t="s">
        <v>1858</v>
      </c>
      <c r="F325" s="191" t="s">
        <v>14</v>
      </c>
      <c r="G325" s="191">
        <v>2550706</v>
      </c>
      <c r="H325" s="68"/>
      <c r="I325" s="197" t="s">
        <v>2904</v>
      </c>
      <c r="J325" s="68"/>
      <c r="K325" s="68"/>
      <c r="L325" s="68"/>
      <c r="M325" s="68"/>
      <c r="N325" s="358"/>
      <c r="O325" s="358"/>
      <c r="P325" s="214">
        <v>50</v>
      </c>
      <c r="Q325" s="214">
        <v>0</v>
      </c>
      <c r="R325" s="68" t="s">
        <v>3632</v>
      </c>
      <c r="S325" s="359"/>
      <c r="T325" s="275"/>
    </row>
    <row r="326" spans="1:20" ht="63.75">
      <c r="A326" s="191">
        <v>513</v>
      </c>
      <c r="B326" s="68"/>
      <c r="C326" s="212" t="s">
        <v>160</v>
      </c>
      <c r="D326" s="213">
        <v>45302</v>
      </c>
      <c r="E326" s="191" t="s">
        <v>1859</v>
      </c>
      <c r="F326" s="191" t="s">
        <v>14</v>
      </c>
      <c r="G326" s="191">
        <v>2550708</v>
      </c>
      <c r="H326" s="68"/>
      <c r="I326" s="197" t="s">
        <v>2905</v>
      </c>
      <c r="J326" s="68"/>
      <c r="K326" s="68"/>
      <c r="L326" s="68"/>
      <c r="M326" s="68"/>
      <c r="N326" s="358"/>
      <c r="O326" s="358"/>
      <c r="P326" s="214">
        <v>50</v>
      </c>
      <c r="Q326" s="214">
        <v>0</v>
      </c>
      <c r="R326" s="68" t="s">
        <v>3632</v>
      </c>
      <c r="S326" s="359"/>
      <c r="T326" s="275"/>
    </row>
    <row r="327" spans="1:20" ht="63.75">
      <c r="A327" s="191">
        <v>597</v>
      </c>
      <c r="B327" s="68"/>
      <c r="C327" s="212" t="s">
        <v>675</v>
      </c>
      <c r="D327" s="213">
        <v>45302</v>
      </c>
      <c r="E327" s="191" t="s">
        <v>1860</v>
      </c>
      <c r="F327" s="191" t="s">
        <v>14</v>
      </c>
      <c r="G327" s="191">
        <v>2550710</v>
      </c>
      <c r="H327" s="68"/>
      <c r="I327" s="197" t="s">
        <v>2906</v>
      </c>
      <c r="J327" s="68"/>
      <c r="K327" s="68"/>
      <c r="L327" s="68"/>
      <c r="M327" s="68"/>
      <c r="N327" s="358"/>
      <c r="O327" s="358"/>
      <c r="P327" s="214">
        <v>50</v>
      </c>
      <c r="Q327" s="214">
        <v>0</v>
      </c>
      <c r="R327" s="68" t="s">
        <v>3632</v>
      </c>
      <c r="S327" s="359"/>
      <c r="T327" s="275"/>
    </row>
    <row r="328" spans="1:20" ht="76.5">
      <c r="A328" s="191">
        <v>10</v>
      </c>
      <c r="B328" s="68"/>
      <c r="C328" s="212" t="s">
        <v>38</v>
      </c>
      <c r="D328" s="213">
        <v>45302</v>
      </c>
      <c r="E328" s="191" t="s">
        <v>1861</v>
      </c>
      <c r="F328" s="191" t="s">
        <v>14</v>
      </c>
      <c r="G328" s="191">
        <v>2551162</v>
      </c>
      <c r="H328" s="68"/>
      <c r="I328" s="197" t="s">
        <v>2907</v>
      </c>
      <c r="J328" s="68"/>
      <c r="K328" s="68"/>
      <c r="L328" s="68"/>
      <c r="M328" s="68"/>
      <c r="N328" s="358"/>
      <c r="O328" s="358"/>
      <c r="P328" s="214">
        <v>50</v>
      </c>
      <c r="Q328" s="214">
        <v>0</v>
      </c>
      <c r="R328" s="68" t="s">
        <v>3632</v>
      </c>
      <c r="S328" s="359"/>
      <c r="T328" s="275"/>
    </row>
    <row r="329" spans="1:20" ht="76.5">
      <c r="A329" s="191">
        <v>10</v>
      </c>
      <c r="B329" s="68"/>
      <c r="C329" s="212" t="s">
        <v>38</v>
      </c>
      <c r="D329" s="213">
        <v>45302</v>
      </c>
      <c r="E329" s="191" t="s">
        <v>1862</v>
      </c>
      <c r="F329" s="191" t="s">
        <v>14</v>
      </c>
      <c r="G329" s="191">
        <v>2551164</v>
      </c>
      <c r="H329" s="68"/>
      <c r="I329" s="197" t="s">
        <v>2908</v>
      </c>
      <c r="J329" s="68"/>
      <c r="K329" s="68"/>
      <c r="L329" s="68"/>
      <c r="M329" s="68"/>
      <c r="N329" s="358"/>
      <c r="O329" s="358"/>
      <c r="P329" s="214">
        <v>50</v>
      </c>
      <c r="Q329" s="214">
        <v>0</v>
      </c>
      <c r="R329" s="68" t="s">
        <v>3632</v>
      </c>
      <c r="S329" s="359"/>
      <c r="T329" s="275"/>
    </row>
    <row r="330" spans="1:20" ht="76.5">
      <c r="A330" s="191">
        <v>10</v>
      </c>
      <c r="B330" s="68"/>
      <c r="C330" s="212" t="s">
        <v>38</v>
      </c>
      <c r="D330" s="213">
        <v>45302</v>
      </c>
      <c r="E330" s="191" t="s">
        <v>1863</v>
      </c>
      <c r="F330" s="191" t="s">
        <v>14</v>
      </c>
      <c r="G330" s="191">
        <v>2551166</v>
      </c>
      <c r="H330" s="68"/>
      <c r="I330" s="197" t="s">
        <v>2909</v>
      </c>
      <c r="J330" s="68"/>
      <c r="K330" s="68"/>
      <c r="L330" s="68"/>
      <c r="M330" s="68"/>
      <c r="N330" s="358"/>
      <c r="O330" s="358"/>
      <c r="P330" s="214">
        <v>50</v>
      </c>
      <c r="Q330" s="214">
        <v>0</v>
      </c>
      <c r="R330" s="68" t="s">
        <v>3632</v>
      </c>
      <c r="S330" s="359"/>
      <c r="T330" s="275"/>
    </row>
    <row r="331" spans="1:20" ht="76.5">
      <c r="A331" s="191">
        <v>10</v>
      </c>
      <c r="B331" s="68"/>
      <c r="C331" s="212" t="s">
        <v>38</v>
      </c>
      <c r="D331" s="213">
        <v>45302</v>
      </c>
      <c r="E331" s="191" t="s">
        <v>1864</v>
      </c>
      <c r="F331" s="191" t="s">
        <v>14</v>
      </c>
      <c r="G331" s="191">
        <v>2551168</v>
      </c>
      <c r="H331" s="68"/>
      <c r="I331" s="197" t="s">
        <v>2910</v>
      </c>
      <c r="J331" s="68"/>
      <c r="K331" s="68"/>
      <c r="L331" s="68"/>
      <c r="M331" s="68"/>
      <c r="N331" s="358"/>
      <c r="O331" s="358"/>
      <c r="P331" s="214">
        <v>50</v>
      </c>
      <c r="Q331" s="214">
        <v>0</v>
      </c>
      <c r="R331" s="68" t="s">
        <v>3632</v>
      </c>
      <c r="S331" s="359"/>
      <c r="T331" s="275"/>
    </row>
    <row r="332" spans="1:20" ht="51">
      <c r="A332" s="191" t="s">
        <v>541</v>
      </c>
      <c r="B332" s="68"/>
      <c r="C332" s="212" t="s">
        <v>590</v>
      </c>
      <c r="D332" s="213">
        <v>45302</v>
      </c>
      <c r="E332" s="191" t="s">
        <v>1865</v>
      </c>
      <c r="F332" s="191" t="s">
        <v>14</v>
      </c>
      <c r="G332" s="191">
        <v>2551170</v>
      </c>
      <c r="H332" s="68"/>
      <c r="I332" s="197" t="s">
        <v>2911</v>
      </c>
      <c r="J332" s="68"/>
      <c r="K332" s="68"/>
      <c r="L332" s="68"/>
      <c r="M332" s="68"/>
      <c r="N332" s="358"/>
      <c r="O332" s="358"/>
      <c r="P332" s="214">
        <v>50</v>
      </c>
      <c r="Q332" s="214">
        <v>0</v>
      </c>
      <c r="R332" s="68" t="s">
        <v>3632</v>
      </c>
      <c r="S332" s="359"/>
      <c r="T332" s="275"/>
    </row>
    <row r="333" spans="1:20" ht="76.5">
      <c r="A333" s="191">
        <v>513</v>
      </c>
      <c r="B333" s="68"/>
      <c r="C333" s="212" t="s">
        <v>160</v>
      </c>
      <c r="D333" s="213">
        <v>45302</v>
      </c>
      <c r="E333" s="191" t="s">
        <v>1866</v>
      </c>
      <c r="F333" s="191" t="s">
        <v>10</v>
      </c>
      <c r="G333" s="191">
        <v>1081213</v>
      </c>
      <c r="H333" s="68"/>
      <c r="I333" s="197" t="s">
        <v>2912</v>
      </c>
      <c r="J333" s="68"/>
      <c r="K333" s="68"/>
      <c r="L333" s="68"/>
      <c r="M333" s="68"/>
      <c r="N333" s="358"/>
      <c r="O333" s="358"/>
      <c r="P333" s="214">
        <v>50</v>
      </c>
      <c r="Q333" s="214">
        <v>0</v>
      </c>
      <c r="R333" s="68" t="s">
        <v>3632</v>
      </c>
      <c r="S333" s="359"/>
      <c r="T333" s="275"/>
    </row>
    <row r="334" spans="1:20" ht="76.5">
      <c r="A334" s="191">
        <v>513</v>
      </c>
      <c r="B334" s="68"/>
      <c r="C334" s="212" t="s">
        <v>160</v>
      </c>
      <c r="D334" s="213">
        <v>45302</v>
      </c>
      <c r="E334" s="191" t="s">
        <v>1867</v>
      </c>
      <c r="F334" s="191" t="s">
        <v>10</v>
      </c>
      <c r="G334" s="191">
        <v>1081306</v>
      </c>
      <c r="H334" s="68"/>
      <c r="I334" s="197" t="s">
        <v>2913</v>
      </c>
      <c r="J334" s="68"/>
      <c r="K334" s="68"/>
      <c r="L334" s="68"/>
      <c r="M334" s="68"/>
      <c r="N334" s="358"/>
      <c r="O334" s="358"/>
      <c r="P334" s="214">
        <v>50</v>
      </c>
      <c r="Q334" s="214">
        <v>0</v>
      </c>
      <c r="R334" s="68" t="s">
        <v>3632</v>
      </c>
      <c r="S334" s="359"/>
      <c r="T334" s="275"/>
    </row>
    <row r="335" spans="1:20" ht="63.75">
      <c r="A335" s="191">
        <v>117</v>
      </c>
      <c r="B335" s="68"/>
      <c r="C335" s="212" t="s">
        <v>54</v>
      </c>
      <c r="D335" s="213">
        <v>45302</v>
      </c>
      <c r="E335" s="191" t="s">
        <v>1868</v>
      </c>
      <c r="F335" s="191" t="s">
        <v>10</v>
      </c>
      <c r="G335" s="191">
        <v>1081497</v>
      </c>
      <c r="H335" s="68"/>
      <c r="I335" s="197" t="s">
        <v>2914</v>
      </c>
      <c r="J335" s="68"/>
      <c r="K335" s="68"/>
      <c r="L335" s="68"/>
      <c r="M335" s="68"/>
      <c r="N335" s="358"/>
      <c r="O335" s="358"/>
      <c r="P335" s="214">
        <v>50</v>
      </c>
      <c r="Q335" s="214">
        <v>0</v>
      </c>
      <c r="R335" s="68" t="s">
        <v>3632</v>
      </c>
      <c r="S335" s="359"/>
      <c r="T335" s="275"/>
    </row>
    <row r="336" spans="1:20" ht="63.75">
      <c r="A336" s="191">
        <v>117</v>
      </c>
      <c r="B336" s="68"/>
      <c r="C336" s="212" t="s">
        <v>54</v>
      </c>
      <c r="D336" s="213">
        <v>45302</v>
      </c>
      <c r="E336" s="191" t="s">
        <v>1869</v>
      </c>
      <c r="F336" s="191" t="s">
        <v>10</v>
      </c>
      <c r="G336" s="191">
        <v>1081468</v>
      </c>
      <c r="H336" s="68"/>
      <c r="I336" s="197" t="s">
        <v>2915</v>
      </c>
      <c r="J336" s="68"/>
      <c r="K336" s="68"/>
      <c r="L336" s="68"/>
      <c r="M336" s="68"/>
      <c r="N336" s="358"/>
      <c r="O336" s="358"/>
      <c r="P336" s="214">
        <v>50</v>
      </c>
      <c r="Q336" s="214">
        <v>0</v>
      </c>
      <c r="R336" s="68" t="s">
        <v>3632</v>
      </c>
      <c r="S336" s="359"/>
      <c r="T336" s="275"/>
    </row>
    <row r="337" spans="1:20" ht="51">
      <c r="A337" s="191">
        <v>203</v>
      </c>
      <c r="B337" s="68"/>
      <c r="C337" s="212" t="s">
        <v>86</v>
      </c>
      <c r="D337" s="213">
        <v>45303</v>
      </c>
      <c r="E337" s="191" t="s">
        <v>1870</v>
      </c>
      <c r="F337" s="191" t="s">
        <v>3</v>
      </c>
      <c r="G337" s="191">
        <v>2168695</v>
      </c>
      <c r="H337" s="68"/>
      <c r="I337" s="197" t="s">
        <v>2916</v>
      </c>
      <c r="J337" s="68"/>
      <c r="K337" s="68"/>
      <c r="L337" s="68"/>
      <c r="M337" s="68"/>
      <c r="N337" s="358"/>
      <c r="O337" s="358"/>
      <c r="P337" s="214">
        <v>0</v>
      </c>
      <c r="Q337" s="214">
        <v>520</v>
      </c>
      <c r="R337" s="68" t="s">
        <v>3632</v>
      </c>
      <c r="S337" s="359"/>
      <c r="T337" s="275"/>
    </row>
    <row r="338" spans="1:20" ht="51">
      <c r="A338" s="191">
        <v>81</v>
      </c>
      <c r="B338" s="68"/>
      <c r="C338" s="212" t="s">
        <v>49</v>
      </c>
      <c r="D338" s="213">
        <v>45303</v>
      </c>
      <c r="E338" s="191" t="s">
        <v>1871</v>
      </c>
      <c r="F338" s="191" t="s">
        <v>3</v>
      </c>
      <c r="G338" s="191">
        <v>2168701</v>
      </c>
      <c r="H338" s="68"/>
      <c r="I338" s="197" t="s">
        <v>2917</v>
      </c>
      <c r="J338" s="68"/>
      <c r="K338" s="68"/>
      <c r="L338" s="68"/>
      <c r="M338" s="68"/>
      <c r="N338" s="358"/>
      <c r="O338" s="358"/>
      <c r="P338" s="214">
        <v>0</v>
      </c>
      <c r="Q338" s="214">
        <v>25</v>
      </c>
      <c r="R338" s="68" t="s">
        <v>3632</v>
      </c>
      <c r="S338" s="359"/>
      <c r="T338" s="275"/>
    </row>
    <row r="339" spans="1:20" ht="51">
      <c r="A339" s="191">
        <v>133</v>
      </c>
      <c r="B339" s="68"/>
      <c r="C339" s="212" t="s">
        <v>60</v>
      </c>
      <c r="D339" s="213">
        <v>45303</v>
      </c>
      <c r="E339" s="191" t="s">
        <v>1872</v>
      </c>
      <c r="F339" s="191" t="s">
        <v>3</v>
      </c>
      <c r="G339" s="191">
        <v>2168702</v>
      </c>
      <c r="H339" s="68"/>
      <c r="I339" s="197" t="s">
        <v>2918</v>
      </c>
      <c r="J339" s="68"/>
      <c r="K339" s="68"/>
      <c r="L339" s="68"/>
      <c r="M339" s="68"/>
      <c r="N339" s="358"/>
      <c r="O339" s="358"/>
      <c r="P339" s="214">
        <v>0</v>
      </c>
      <c r="Q339" s="214">
        <v>6270</v>
      </c>
      <c r="R339" s="68" t="s">
        <v>3632</v>
      </c>
      <c r="S339" s="359"/>
      <c r="T339" s="275"/>
    </row>
    <row r="340" spans="1:20" ht="51">
      <c r="A340" s="191" t="s">
        <v>550</v>
      </c>
      <c r="B340" s="68"/>
      <c r="C340" s="212" t="s">
        <v>589</v>
      </c>
      <c r="D340" s="213">
        <v>45303</v>
      </c>
      <c r="E340" s="191" t="s">
        <v>1873</v>
      </c>
      <c r="F340" s="191" t="s">
        <v>3</v>
      </c>
      <c r="G340" s="191">
        <v>2168720</v>
      </c>
      <c r="H340" s="68"/>
      <c r="I340" s="197" t="s">
        <v>2919</v>
      </c>
      <c r="J340" s="68"/>
      <c r="K340" s="68"/>
      <c r="L340" s="68"/>
      <c r="M340" s="68"/>
      <c r="N340" s="358"/>
      <c r="O340" s="358"/>
      <c r="P340" s="214">
        <v>0</v>
      </c>
      <c r="Q340" s="214">
        <v>800</v>
      </c>
      <c r="R340" s="68" t="s">
        <v>3632</v>
      </c>
      <c r="S340" s="359"/>
      <c r="T340" s="275"/>
    </row>
    <row r="341" spans="1:20" ht="63.75">
      <c r="A341" s="191">
        <v>15</v>
      </c>
      <c r="B341" s="68"/>
      <c r="C341" s="212" t="s">
        <v>39</v>
      </c>
      <c r="D341" s="213">
        <v>45303</v>
      </c>
      <c r="E341" s="191" t="s">
        <v>1874</v>
      </c>
      <c r="F341" s="191" t="s">
        <v>3</v>
      </c>
      <c r="G341" s="191">
        <v>2168724</v>
      </c>
      <c r="H341" s="68"/>
      <c r="I341" s="197" t="s">
        <v>2920</v>
      </c>
      <c r="J341" s="68"/>
      <c r="K341" s="68"/>
      <c r="L341" s="68"/>
      <c r="M341" s="68"/>
      <c r="N341" s="358"/>
      <c r="O341" s="358"/>
      <c r="P341" s="214">
        <v>0</v>
      </c>
      <c r="Q341" s="214">
        <v>20.5</v>
      </c>
      <c r="R341" s="68" t="s">
        <v>3632</v>
      </c>
      <c r="S341" s="359"/>
      <c r="T341" s="275"/>
    </row>
    <row r="342" spans="1:20" ht="51">
      <c r="A342" s="191" t="s">
        <v>550</v>
      </c>
      <c r="B342" s="68"/>
      <c r="C342" s="212" t="s">
        <v>589</v>
      </c>
      <c r="D342" s="213">
        <v>45303</v>
      </c>
      <c r="E342" s="191" t="s">
        <v>1875</v>
      </c>
      <c r="F342" s="191" t="s">
        <v>3</v>
      </c>
      <c r="G342" s="191">
        <v>2168725</v>
      </c>
      <c r="H342" s="68"/>
      <c r="I342" s="197" t="s">
        <v>2921</v>
      </c>
      <c r="J342" s="68"/>
      <c r="K342" s="68"/>
      <c r="L342" s="68"/>
      <c r="M342" s="68"/>
      <c r="N342" s="358"/>
      <c r="O342" s="358"/>
      <c r="P342" s="214">
        <v>0</v>
      </c>
      <c r="Q342" s="214">
        <v>18</v>
      </c>
      <c r="R342" s="68" t="s">
        <v>3632</v>
      </c>
      <c r="S342" s="359"/>
      <c r="T342" s="275"/>
    </row>
    <row r="343" spans="1:20" ht="63.75">
      <c r="A343" s="191">
        <v>15</v>
      </c>
      <c r="B343" s="68"/>
      <c r="C343" s="212" t="s">
        <v>39</v>
      </c>
      <c r="D343" s="213">
        <v>45303</v>
      </c>
      <c r="E343" s="191" t="s">
        <v>1876</v>
      </c>
      <c r="F343" s="191" t="s">
        <v>3</v>
      </c>
      <c r="G343" s="191">
        <v>2168726</v>
      </c>
      <c r="H343" s="68"/>
      <c r="I343" s="197" t="s">
        <v>2922</v>
      </c>
      <c r="J343" s="68"/>
      <c r="K343" s="68"/>
      <c r="L343" s="68"/>
      <c r="M343" s="68"/>
      <c r="N343" s="358"/>
      <c r="O343" s="358"/>
      <c r="P343" s="214">
        <v>0</v>
      </c>
      <c r="Q343" s="214">
        <v>90.8</v>
      </c>
      <c r="R343" s="68" t="s">
        <v>3632</v>
      </c>
      <c r="S343" s="359"/>
      <c r="T343" s="275"/>
    </row>
    <row r="344" spans="1:20" ht="51">
      <c r="A344" s="191">
        <v>132</v>
      </c>
      <c r="B344" s="68"/>
      <c r="C344" s="212" t="s">
        <v>59</v>
      </c>
      <c r="D344" s="213">
        <v>45303</v>
      </c>
      <c r="E344" s="191" t="s">
        <v>1877</v>
      </c>
      <c r="F344" s="191" t="s">
        <v>3</v>
      </c>
      <c r="G344" s="191">
        <v>2168727</v>
      </c>
      <c r="H344" s="68"/>
      <c r="I344" s="197" t="s">
        <v>2923</v>
      </c>
      <c r="J344" s="68"/>
      <c r="K344" s="68"/>
      <c r="L344" s="68"/>
      <c r="M344" s="68"/>
      <c r="N344" s="358"/>
      <c r="O344" s="358"/>
      <c r="P344" s="214">
        <v>0</v>
      </c>
      <c r="Q344" s="214">
        <v>6893.6</v>
      </c>
      <c r="R344" s="68" t="s">
        <v>3632</v>
      </c>
      <c r="S344" s="359"/>
      <c r="T344" s="275"/>
    </row>
    <row r="345" spans="1:20" ht="51">
      <c r="A345" s="191">
        <v>309</v>
      </c>
      <c r="B345" s="68"/>
      <c r="C345" s="212" t="s">
        <v>1240</v>
      </c>
      <c r="D345" s="213">
        <v>45303</v>
      </c>
      <c r="E345" s="191" t="s">
        <v>1878</v>
      </c>
      <c r="F345" s="191" t="s">
        <v>3</v>
      </c>
      <c r="G345" s="191">
        <v>2168729</v>
      </c>
      <c r="H345" s="68"/>
      <c r="I345" s="197" t="s">
        <v>2924</v>
      </c>
      <c r="J345" s="68"/>
      <c r="K345" s="68"/>
      <c r="L345" s="68"/>
      <c r="M345" s="68"/>
      <c r="N345" s="358"/>
      <c r="O345" s="358"/>
      <c r="P345" s="214">
        <v>0</v>
      </c>
      <c r="Q345" s="214">
        <v>18</v>
      </c>
      <c r="R345" s="68" t="s">
        <v>3632</v>
      </c>
      <c r="S345" s="359"/>
      <c r="T345" s="275"/>
    </row>
    <row r="346" spans="1:20" ht="63.75">
      <c r="A346" s="191">
        <v>15</v>
      </c>
      <c r="B346" s="68"/>
      <c r="C346" s="212" t="s">
        <v>39</v>
      </c>
      <c r="D346" s="213">
        <v>45303</v>
      </c>
      <c r="E346" s="191" t="s">
        <v>1879</v>
      </c>
      <c r="F346" s="191" t="s">
        <v>3</v>
      </c>
      <c r="G346" s="191">
        <v>2168730</v>
      </c>
      <c r="H346" s="68"/>
      <c r="I346" s="197" t="s">
        <v>2925</v>
      </c>
      <c r="J346" s="68"/>
      <c r="K346" s="68"/>
      <c r="L346" s="68"/>
      <c r="M346" s="68"/>
      <c r="N346" s="358"/>
      <c r="O346" s="358"/>
      <c r="P346" s="214">
        <v>0</v>
      </c>
      <c r="Q346" s="214">
        <v>42.53</v>
      </c>
      <c r="R346" s="68" t="s">
        <v>3632</v>
      </c>
      <c r="S346" s="359"/>
      <c r="T346" s="275"/>
    </row>
    <row r="347" spans="1:20" ht="51">
      <c r="A347" s="191">
        <v>309</v>
      </c>
      <c r="B347" s="68"/>
      <c r="C347" s="212" t="s">
        <v>1240</v>
      </c>
      <c r="D347" s="213">
        <v>45303</v>
      </c>
      <c r="E347" s="191" t="s">
        <v>1880</v>
      </c>
      <c r="F347" s="191" t="s">
        <v>3</v>
      </c>
      <c r="G347" s="191">
        <v>2168731</v>
      </c>
      <c r="H347" s="68"/>
      <c r="I347" s="197" t="s">
        <v>2926</v>
      </c>
      <c r="J347" s="68"/>
      <c r="K347" s="68"/>
      <c r="L347" s="68"/>
      <c r="M347" s="68"/>
      <c r="N347" s="358"/>
      <c r="O347" s="358"/>
      <c r="P347" s="214">
        <v>0</v>
      </c>
      <c r="Q347" s="214">
        <v>18</v>
      </c>
      <c r="R347" s="68" t="s">
        <v>3632</v>
      </c>
      <c r="S347" s="359"/>
      <c r="T347" s="275"/>
    </row>
    <row r="348" spans="1:20" ht="51">
      <c r="A348" s="191">
        <v>309</v>
      </c>
      <c r="B348" s="68"/>
      <c r="C348" s="212" t="s">
        <v>1240</v>
      </c>
      <c r="D348" s="213">
        <v>45303</v>
      </c>
      <c r="E348" s="191" t="s">
        <v>1881</v>
      </c>
      <c r="F348" s="191" t="s">
        <v>3</v>
      </c>
      <c r="G348" s="191">
        <v>2168732</v>
      </c>
      <c r="H348" s="68"/>
      <c r="I348" s="197" t="s">
        <v>2927</v>
      </c>
      <c r="J348" s="68"/>
      <c r="K348" s="68"/>
      <c r="L348" s="68"/>
      <c r="M348" s="68"/>
      <c r="N348" s="358"/>
      <c r="O348" s="358"/>
      <c r="P348" s="214">
        <v>0</v>
      </c>
      <c r="Q348" s="214">
        <v>18</v>
      </c>
      <c r="R348" s="68" t="s">
        <v>3632</v>
      </c>
      <c r="S348" s="359"/>
      <c r="T348" s="275"/>
    </row>
    <row r="349" spans="1:20" ht="51">
      <c r="A349" s="191">
        <v>283</v>
      </c>
      <c r="B349" s="68"/>
      <c r="C349" s="212" t="s">
        <v>115</v>
      </c>
      <c r="D349" s="213">
        <v>45303</v>
      </c>
      <c r="E349" s="191" t="s">
        <v>1882</v>
      </c>
      <c r="F349" s="191" t="s">
        <v>3</v>
      </c>
      <c r="G349" s="191">
        <v>2168733</v>
      </c>
      <c r="H349" s="68"/>
      <c r="I349" s="197" t="s">
        <v>2928</v>
      </c>
      <c r="J349" s="68"/>
      <c r="K349" s="68"/>
      <c r="L349" s="68"/>
      <c r="M349" s="68"/>
      <c r="N349" s="358"/>
      <c r="O349" s="358"/>
      <c r="P349" s="214">
        <v>0</v>
      </c>
      <c r="Q349" s="214">
        <v>3.9</v>
      </c>
      <c r="R349" s="68" t="s">
        <v>3632</v>
      </c>
      <c r="S349" s="359"/>
      <c r="T349" s="275"/>
    </row>
    <row r="350" spans="1:20" ht="63.75">
      <c r="A350" s="191">
        <v>573</v>
      </c>
      <c r="B350" s="68"/>
      <c r="C350" s="212" t="s">
        <v>167</v>
      </c>
      <c r="D350" s="213">
        <v>45303</v>
      </c>
      <c r="E350" s="191" t="s">
        <v>1883</v>
      </c>
      <c r="F350" s="191" t="s">
        <v>3</v>
      </c>
      <c r="G350" s="191">
        <v>2168736</v>
      </c>
      <c r="H350" s="68"/>
      <c r="I350" s="197" t="s">
        <v>2929</v>
      </c>
      <c r="J350" s="68"/>
      <c r="K350" s="68"/>
      <c r="L350" s="68"/>
      <c r="M350" s="68"/>
      <c r="N350" s="358"/>
      <c r="O350" s="358"/>
      <c r="P350" s="214">
        <v>0</v>
      </c>
      <c r="Q350" s="214">
        <v>944</v>
      </c>
      <c r="R350" s="68" t="s">
        <v>3632</v>
      </c>
      <c r="S350" s="359"/>
      <c r="T350" s="275"/>
    </row>
    <row r="351" spans="1:20" ht="51">
      <c r="A351" s="191">
        <v>578</v>
      </c>
      <c r="B351" s="68"/>
      <c r="C351" s="212" t="s">
        <v>168</v>
      </c>
      <c r="D351" s="213">
        <v>45303</v>
      </c>
      <c r="E351" s="191" t="s">
        <v>1884</v>
      </c>
      <c r="F351" s="191" t="s">
        <v>3</v>
      </c>
      <c r="G351" s="191">
        <v>2168739</v>
      </c>
      <c r="H351" s="68"/>
      <c r="I351" s="197" t="s">
        <v>2930</v>
      </c>
      <c r="J351" s="68"/>
      <c r="K351" s="68"/>
      <c r="L351" s="68"/>
      <c r="M351" s="68"/>
      <c r="N351" s="358"/>
      <c r="O351" s="358"/>
      <c r="P351" s="214">
        <v>0</v>
      </c>
      <c r="Q351" s="214">
        <v>7000</v>
      </c>
      <c r="R351" s="68" t="s">
        <v>3632</v>
      </c>
      <c r="S351" s="359"/>
      <c r="T351" s="275"/>
    </row>
    <row r="352" spans="1:20" ht="51">
      <c r="A352" s="191">
        <v>578</v>
      </c>
      <c r="B352" s="68"/>
      <c r="C352" s="212" t="s">
        <v>168</v>
      </c>
      <c r="D352" s="213">
        <v>45303</v>
      </c>
      <c r="E352" s="191" t="s">
        <v>1885</v>
      </c>
      <c r="F352" s="191" t="s">
        <v>3</v>
      </c>
      <c r="G352" s="191">
        <v>2168741</v>
      </c>
      <c r="H352" s="68"/>
      <c r="I352" s="197" t="s">
        <v>2931</v>
      </c>
      <c r="J352" s="68"/>
      <c r="K352" s="68"/>
      <c r="L352" s="68"/>
      <c r="M352" s="68"/>
      <c r="N352" s="358"/>
      <c r="O352" s="358"/>
      <c r="P352" s="214">
        <v>0</v>
      </c>
      <c r="Q352" s="214">
        <v>19044</v>
      </c>
      <c r="R352" s="68" t="s">
        <v>3632</v>
      </c>
      <c r="S352" s="359"/>
      <c r="T352" s="275"/>
    </row>
    <row r="353" spans="1:20" ht="51">
      <c r="A353" s="191">
        <v>578</v>
      </c>
      <c r="B353" s="68"/>
      <c r="C353" s="212" t="s">
        <v>168</v>
      </c>
      <c r="D353" s="213">
        <v>45303</v>
      </c>
      <c r="E353" s="191" t="s">
        <v>1886</v>
      </c>
      <c r="F353" s="191" t="s">
        <v>3</v>
      </c>
      <c r="G353" s="191">
        <v>2168742</v>
      </c>
      <c r="H353" s="68"/>
      <c r="I353" s="197" t="s">
        <v>2932</v>
      </c>
      <c r="J353" s="68"/>
      <c r="K353" s="68"/>
      <c r="L353" s="68"/>
      <c r="M353" s="68"/>
      <c r="N353" s="358"/>
      <c r="O353" s="358"/>
      <c r="P353" s="214">
        <v>0</v>
      </c>
      <c r="Q353" s="214">
        <v>14390.62</v>
      </c>
      <c r="R353" s="68" t="s">
        <v>3632</v>
      </c>
      <c r="S353" s="359"/>
      <c r="T353" s="275"/>
    </row>
    <row r="354" spans="1:20" ht="51">
      <c r="A354" s="191">
        <v>578</v>
      </c>
      <c r="B354" s="68"/>
      <c r="C354" s="212" t="s">
        <v>168</v>
      </c>
      <c r="D354" s="213">
        <v>45303</v>
      </c>
      <c r="E354" s="191" t="s">
        <v>1887</v>
      </c>
      <c r="F354" s="191" t="s">
        <v>3</v>
      </c>
      <c r="G354" s="191">
        <v>2168743</v>
      </c>
      <c r="H354" s="68"/>
      <c r="I354" s="197" t="s">
        <v>2933</v>
      </c>
      <c r="J354" s="68"/>
      <c r="K354" s="68"/>
      <c r="L354" s="68"/>
      <c r="M354" s="68"/>
      <c r="N354" s="358"/>
      <c r="O354" s="358"/>
      <c r="P354" s="214">
        <v>0</v>
      </c>
      <c r="Q354" s="214">
        <v>20768</v>
      </c>
      <c r="R354" s="68" t="s">
        <v>3632</v>
      </c>
      <c r="S354" s="359"/>
      <c r="T354" s="275"/>
    </row>
    <row r="355" spans="1:20" ht="51">
      <c r="A355" s="191">
        <v>15</v>
      </c>
      <c r="B355" s="68"/>
      <c r="C355" s="212" t="s">
        <v>39</v>
      </c>
      <c r="D355" s="213">
        <v>45303</v>
      </c>
      <c r="E355" s="191" t="s">
        <v>1888</v>
      </c>
      <c r="F355" s="191" t="s">
        <v>3</v>
      </c>
      <c r="G355" s="191">
        <v>2168744</v>
      </c>
      <c r="H355" s="68"/>
      <c r="I355" s="197" t="s">
        <v>2934</v>
      </c>
      <c r="J355" s="68"/>
      <c r="K355" s="68"/>
      <c r="L355" s="68"/>
      <c r="M355" s="68"/>
      <c r="N355" s="358"/>
      <c r="O355" s="358"/>
      <c r="P355" s="214">
        <v>0</v>
      </c>
      <c r="Q355" s="214">
        <v>100</v>
      </c>
      <c r="R355" s="68" t="s">
        <v>3632</v>
      </c>
      <c r="S355" s="359"/>
      <c r="T355" s="275"/>
    </row>
    <row r="356" spans="1:20" ht="51">
      <c r="A356" s="191">
        <v>15</v>
      </c>
      <c r="B356" s="68"/>
      <c r="C356" s="212" t="s">
        <v>39</v>
      </c>
      <c r="D356" s="213">
        <v>45303</v>
      </c>
      <c r="E356" s="191" t="s">
        <v>1889</v>
      </c>
      <c r="F356" s="191" t="s">
        <v>3</v>
      </c>
      <c r="G356" s="191">
        <v>2168746</v>
      </c>
      <c r="H356" s="68"/>
      <c r="I356" s="197" t="s">
        <v>2935</v>
      </c>
      <c r="J356" s="68"/>
      <c r="K356" s="68"/>
      <c r="L356" s="68"/>
      <c r="M356" s="68"/>
      <c r="N356" s="358"/>
      <c r="O356" s="358"/>
      <c r="P356" s="214">
        <v>0</v>
      </c>
      <c r="Q356" s="214">
        <v>0.2</v>
      </c>
      <c r="R356" s="68" t="s">
        <v>3632</v>
      </c>
      <c r="S356" s="359"/>
      <c r="T356" s="275"/>
    </row>
    <row r="357" spans="1:20" ht="51">
      <c r="A357" s="191">
        <v>132</v>
      </c>
      <c r="B357" s="68"/>
      <c r="C357" s="212" t="s">
        <v>59</v>
      </c>
      <c r="D357" s="213">
        <v>45303</v>
      </c>
      <c r="E357" s="191" t="s">
        <v>1890</v>
      </c>
      <c r="F357" s="191" t="s">
        <v>3</v>
      </c>
      <c r="G357" s="191">
        <v>2168747</v>
      </c>
      <c r="H357" s="68"/>
      <c r="I357" s="197" t="s">
        <v>2936</v>
      </c>
      <c r="J357" s="68"/>
      <c r="K357" s="68"/>
      <c r="L357" s="68"/>
      <c r="M357" s="68"/>
      <c r="N357" s="358"/>
      <c r="O357" s="358"/>
      <c r="P357" s="214">
        <v>0</v>
      </c>
      <c r="Q357" s="214">
        <v>258.5</v>
      </c>
      <c r="R357" s="68" t="s">
        <v>3632</v>
      </c>
      <c r="S357" s="359"/>
      <c r="T357" s="275"/>
    </row>
    <row r="358" spans="1:20" ht="51">
      <c r="A358" s="191">
        <v>590</v>
      </c>
      <c r="B358" s="68"/>
      <c r="C358" s="212" t="s">
        <v>1284</v>
      </c>
      <c r="D358" s="213">
        <v>45303</v>
      </c>
      <c r="E358" s="191" t="s">
        <v>1891</v>
      </c>
      <c r="F358" s="191" t="s">
        <v>3</v>
      </c>
      <c r="G358" s="191">
        <v>2168748</v>
      </c>
      <c r="H358" s="68"/>
      <c r="I358" s="197" t="s">
        <v>2937</v>
      </c>
      <c r="J358" s="68"/>
      <c r="K358" s="68"/>
      <c r="L358" s="68"/>
      <c r="M358" s="68"/>
      <c r="N358" s="358"/>
      <c r="O358" s="358"/>
      <c r="P358" s="214">
        <v>0</v>
      </c>
      <c r="Q358" s="214">
        <v>44.1</v>
      </c>
      <c r="R358" s="68" t="s">
        <v>3632</v>
      </c>
      <c r="S358" s="359"/>
      <c r="T358" s="275"/>
    </row>
    <row r="359" spans="1:20" ht="51">
      <c r="A359" s="191">
        <v>578</v>
      </c>
      <c r="B359" s="68"/>
      <c r="C359" s="212" t="s">
        <v>168</v>
      </c>
      <c r="D359" s="213">
        <v>45303</v>
      </c>
      <c r="E359" s="191" t="s">
        <v>1892</v>
      </c>
      <c r="F359" s="191" t="s">
        <v>3</v>
      </c>
      <c r="G359" s="191">
        <v>2168749</v>
      </c>
      <c r="H359" s="68"/>
      <c r="I359" s="197" t="s">
        <v>2938</v>
      </c>
      <c r="J359" s="68"/>
      <c r="K359" s="68"/>
      <c r="L359" s="68"/>
      <c r="M359" s="68"/>
      <c r="N359" s="358"/>
      <c r="O359" s="358"/>
      <c r="P359" s="214">
        <v>0</v>
      </c>
      <c r="Q359" s="214">
        <v>950</v>
      </c>
      <c r="R359" s="68" t="s">
        <v>3632</v>
      </c>
      <c r="S359" s="359"/>
      <c r="T359" s="275"/>
    </row>
    <row r="360" spans="1:20" ht="51">
      <c r="A360" s="191" t="s">
        <v>550</v>
      </c>
      <c r="B360" s="68"/>
      <c r="C360" s="212" t="s">
        <v>589</v>
      </c>
      <c r="D360" s="213">
        <v>45303</v>
      </c>
      <c r="E360" s="191" t="s">
        <v>1893</v>
      </c>
      <c r="F360" s="191" t="s">
        <v>3</v>
      </c>
      <c r="G360" s="191">
        <v>2168751</v>
      </c>
      <c r="H360" s="68"/>
      <c r="I360" s="197" t="s">
        <v>2939</v>
      </c>
      <c r="J360" s="68"/>
      <c r="K360" s="68"/>
      <c r="L360" s="68"/>
      <c r="M360" s="68"/>
      <c r="N360" s="358"/>
      <c r="O360" s="358"/>
      <c r="P360" s="214">
        <v>0</v>
      </c>
      <c r="Q360" s="214">
        <v>32</v>
      </c>
      <c r="R360" s="68" t="s">
        <v>3632</v>
      </c>
      <c r="S360" s="359"/>
      <c r="T360" s="275"/>
    </row>
    <row r="361" spans="1:20" ht="63.75">
      <c r="A361" s="191">
        <v>251</v>
      </c>
      <c r="B361" s="68"/>
      <c r="C361" s="212" t="s">
        <v>103</v>
      </c>
      <c r="D361" s="213">
        <v>45303</v>
      </c>
      <c r="E361" s="191" t="s">
        <v>1894</v>
      </c>
      <c r="F361" s="191" t="s">
        <v>3</v>
      </c>
      <c r="G361" s="191">
        <v>2168761</v>
      </c>
      <c r="H361" s="68"/>
      <c r="I361" s="197" t="s">
        <v>2940</v>
      </c>
      <c r="J361" s="68"/>
      <c r="K361" s="68"/>
      <c r="L361" s="68"/>
      <c r="M361" s="68"/>
      <c r="N361" s="358"/>
      <c r="O361" s="358"/>
      <c r="P361" s="214">
        <v>0</v>
      </c>
      <c r="Q361" s="214">
        <v>94.9</v>
      </c>
      <c r="R361" s="68" t="s">
        <v>3632</v>
      </c>
      <c r="S361" s="359"/>
      <c r="T361" s="275"/>
    </row>
    <row r="362" spans="1:20" ht="51">
      <c r="A362" s="191">
        <v>578</v>
      </c>
      <c r="B362" s="68"/>
      <c r="C362" s="212" t="s">
        <v>168</v>
      </c>
      <c r="D362" s="213">
        <v>45303</v>
      </c>
      <c r="E362" s="191" t="s">
        <v>1895</v>
      </c>
      <c r="F362" s="191" t="s">
        <v>3</v>
      </c>
      <c r="G362" s="191">
        <v>2168765</v>
      </c>
      <c r="H362" s="68"/>
      <c r="I362" s="197" t="s">
        <v>2941</v>
      </c>
      <c r="J362" s="68"/>
      <c r="K362" s="68"/>
      <c r="L362" s="68"/>
      <c r="M362" s="68"/>
      <c r="N362" s="358"/>
      <c r="O362" s="358"/>
      <c r="P362" s="214">
        <v>0</v>
      </c>
      <c r="Q362" s="214">
        <v>57</v>
      </c>
      <c r="R362" s="68" t="s">
        <v>3632</v>
      </c>
      <c r="S362" s="359"/>
      <c r="T362" s="275"/>
    </row>
    <row r="363" spans="1:20" ht="51">
      <c r="A363" s="191">
        <v>578</v>
      </c>
      <c r="B363" s="68"/>
      <c r="C363" s="212" t="s">
        <v>168</v>
      </c>
      <c r="D363" s="213">
        <v>45303</v>
      </c>
      <c r="E363" s="191" t="s">
        <v>1896</v>
      </c>
      <c r="F363" s="191" t="s">
        <v>3</v>
      </c>
      <c r="G363" s="191">
        <v>2168766</v>
      </c>
      <c r="H363" s="68"/>
      <c r="I363" s="197" t="s">
        <v>2942</v>
      </c>
      <c r="J363" s="68"/>
      <c r="K363" s="68"/>
      <c r="L363" s="68"/>
      <c r="M363" s="68"/>
      <c r="N363" s="358"/>
      <c r="O363" s="358"/>
      <c r="P363" s="214">
        <v>0</v>
      </c>
      <c r="Q363" s="214">
        <v>10685.71</v>
      </c>
      <c r="R363" s="68" t="s">
        <v>3632</v>
      </c>
      <c r="S363" s="359"/>
      <c r="T363" s="275"/>
    </row>
    <row r="364" spans="1:20" ht="51">
      <c r="A364" s="191">
        <v>578</v>
      </c>
      <c r="B364" s="68"/>
      <c r="C364" s="212" t="s">
        <v>168</v>
      </c>
      <c r="D364" s="213">
        <v>45303</v>
      </c>
      <c r="E364" s="191" t="s">
        <v>1897</v>
      </c>
      <c r="F364" s="191" t="s">
        <v>3</v>
      </c>
      <c r="G364" s="191">
        <v>2168767</v>
      </c>
      <c r="H364" s="68"/>
      <c r="I364" s="197" t="s">
        <v>2943</v>
      </c>
      <c r="J364" s="68"/>
      <c r="K364" s="68"/>
      <c r="L364" s="68"/>
      <c r="M364" s="68"/>
      <c r="N364" s="358"/>
      <c r="O364" s="358"/>
      <c r="P364" s="214">
        <v>0</v>
      </c>
      <c r="Q364" s="214">
        <v>6734</v>
      </c>
      <c r="R364" s="68" t="s">
        <v>3632</v>
      </c>
      <c r="S364" s="359"/>
      <c r="T364" s="275"/>
    </row>
    <row r="365" spans="1:20" ht="51">
      <c r="A365" s="191">
        <v>309</v>
      </c>
      <c r="B365" s="68"/>
      <c r="C365" s="212" t="s">
        <v>1240</v>
      </c>
      <c r="D365" s="213">
        <v>45303</v>
      </c>
      <c r="E365" s="191" t="s">
        <v>1898</v>
      </c>
      <c r="F365" s="191" t="s">
        <v>3</v>
      </c>
      <c r="G365" s="191">
        <v>2168808</v>
      </c>
      <c r="H365" s="68"/>
      <c r="I365" s="197" t="s">
        <v>2944</v>
      </c>
      <c r="J365" s="68"/>
      <c r="K365" s="68"/>
      <c r="L365" s="68"/>
      <c r="M365" s="68"/>
      <c r="N365" s="358"/>
      <c r="O365" s="358"/>
      <c r="P365" s="214">
        <v>0</v>
      </c>
      <c r="Q365" s="214">
        <v>1702</v>
      </c>
      <c r="R365" s="68" t="s">
        <v>3632</v>
      </c>
      <c r="S365" s="359"/>
      <c r="T365" s="275"/>
    </row>
    <row r="366" spans="1:20" ht="51">
      <c r="A366" s="191">
        <v>47</v>
      </c>
      <c r="B366" s="68"/>
      <c r="C366" s="212" t="s">
        <v>45</v>
      </c>
      <c r="D366" s="213">
        <v>45303</v>
      </c>
      <c r="E366" s="191" t="s">
        <v>1899</v>
      </c>
      <c r="F366" s="191" t="s">
        <v>3</v>
      </c>
      <c r="G366" s="191">
        <v>2168813</v>
      </c>
      <c r="H366" s="68"/>
      <c r="I366" s="197" t="s">
        <v>2945</v>
      </c>
      <c r="J366" s="68"/>
      <c r="K366" s="68"/>
      <c r="L366" s="68"/>
      <c r="M366" s="68"/>
      <c r="N366" s="358"/>
      <c r="O366" s="358"/>
      <c r="P366" s="214">
        <v>0</v>
      </c>
      <c r="Q366" s="214">
        <v>278</v>
      </c>
      <c r="R366" s="68" t="s">
        <v>3632</v>
      </c>
      <c r="S366" s="359"/>
      <c r="T366" s="275"/>
    </row>
    <row r="367" spans="1:20" ht="51">
      <c r="A367" s="191">
        <v>46</v>
      </c>
      <c r="B367" s="68"/>
      <c r="C367" s="212" t="s">
        <v>1371</v>
      </c>
      <c r="D367" s="213">
        <v>45303</v>
      </c>
      <c r="E367" s="191" t="s">
        <v>1900</v>
      </c>
      <c r="F367" s="191" t="s">
        <v>3</v>
      </c>
      <c r="G367" s="191">
        <v>2168814</v>
      </c>
      <c r="H367" s="68"/>
      <c r="I367" s="197" t="s">
        <v>2946</v>
      </c>
      <c r="J367" s="68"/>
      <c r="K367" s="68"/>
      <c r="L367" s="68"/>
      <c r="M367" s="68"/>
      <c r="N367" s="358"/>
      <c r="O367" s="358"/>
      <c r="P367" s="214">
        <v>0</v>
      </c>
      <c r="Q367" s="214">
        <v>7295.81</v>
      </c>
      <c r="R367" s="68" t="s">
        <v>3632</v>
      </c>
      <c r="S367" s="359"/>
      <c r="T367" s="275"/>
    </row>
    <row r="368" spans="1:20" ht="51">
      <c r="A368" s="191">
        <v>119</v>
      </c>
      <c r="B368" s="68"/>
      <c r="C368" s="212" t="s">
        <v>55</v>
      </c>
      <c r="D368" s="213">
        <v>45303</v>
      </c>
      <c r="E368" s="191" t="s">
        <v>1901</v>
      </c>
      <c r="F368" s="191" t="s">
        <v>3</v>
      </c>
      <c r="G368" s="191">
        <v>2168828</v>
      </c>
      <c r="H368" s="68"/>
      <c r="I368" s="197" t="s">
        <v>2947</v>
      </c>
      <c r="J368" s="68"/>
      <c r="K368" s="68"/>
      <c r="L368" s="68"/>
      <c r="M368" s="68"/>
      <c r="N368" s="358"/>
      <c r="O368" s="358"/>
      <c r="P368" s="214">
        <v>0</v>
      </c>
      <c r="Q368" s="214">
        <v>33.299999999999997</v>
      </c>
      <c r="R368" s="68" t="s">
        <v>3632</v>
      </c>
      <c r="S368" s="359"/>
      <c r="T368" s="275"/>
    </row>
    <row r="369" spans="1:20" ht="38.25">
      <c r="A369" s="191">
        <v>20</v>
      </c>
      <c r="B369" s="68"/>
      <c r="C369" s="212" t="s">
        <v>41</v>
      </c>
      <c r="D369" s="213">
        <v>45303</v>
      </c>
      <c r="E369" s="191" t="s">
        <v>1902</v>
      </c>
      <c r="F369" s="191" t="s">
        <v>3</v>
      </c>
      <c r="G369" s="191">
        <v>2168830</v>
      </c>
      <c r="H369" s="68"/>
      <c r="I369" s="197" t="s">
        <v>2948</v>
      </c>
      <c r="J369" s="68"/>
      <c r="K369" s="68"/>
      <c r="L369" s="68"/>
      <c r="M369" s="68"/>
      <c r="N369" s="358"/>
      <c r="O369" s="358"/>
      <c r="P369" s="214">
        <v>0</v>
      </c>
      <c r="Q369" s="214">
        <v>8602.5</v>
      </c>
      <c r="R369" s="68" t="s">
        <v>3632</v>
      </c>
      <c r="S369" s="359"/>
      <c r="T369" s="275"/>
    </row>
    <row r="370" spans="1:20" ht="51">
      <c r="A370" s="191">
        <v>683</v>
      </c>
      <c r="B370" s="68"/>
      <c r="C370" s="212" t="s">
        <v>1249</v>
      </c>
      <c r="D370" s="213">
        <v>45303</v>
      </c>
      <c r="E370" s="191" t="s">
        <v>1903</v>
      </c>
      <c r="F370" s="191" t="s">
        <v>3</v>
      </c>
      <c r="G370" s="191">
        <v>2168840</v>
      </c>
      <c r="H370" s="68"/>
      <c r="I370" s="197" t="s">
        <v>2949</v>
      </c>
      <c r="J370" s="68"/>
      <c r="K370" s="68"/>
      <c r="L370" s="68"/>
      <c r="M370" s="68"/>
      <c r="N370" s="358"/>
      <c r="O370" s="358"/>
      <c r="P370" s="214">
        <v>0</v>
      </c>
      <c r="Q370" s="214">
        <v>198</v>
      </c>
      <c r="R370" s="68" t="s">
        <v>3632</v>
      </c>
      <c r="S370" s="359"/>
      <c r="T370" s="275"/>
    </row>
    <row r="371" spans="1:20" ht="76.5">
      <c r="A371" s="191">
        <v>46</v>
      </c>
      <c r="B371" s="68"/>
      <c r="C371" s="212" t="s">
        <v>1371</v>
      </c>
      <c r="D371" s="213">
        <v>45303</v>
      </c>
      <c r="E371" s="191" t="s">
        <v>1904</v>
      </c>
      <c r="F371" s="191" t="s">
        <v>6</v>
      </c>
      <c r="G371" s="191">
        <v>1940879</v>
      </c>
      <c r="H371" s="68"/>
      <c r="I371" s="197" t="s">
        <v>2950</v>
      </c>
      <c r="J371" s="68"/>
      <c r="K371" s="68"/>
      <c r="L371" s="68"/>
      <c r="M371" s="68"/>
      <c r="N371" s="358"/>
      <c r="O371" s="358"/>
      <c r="P371" s="214">
        <v>0</v>
      </c>
      <c r="Q371" s="214">
        <v>3043.95</v>
      </c>
      <c r="R371" s="68" t="s">
        <v>3632</v>
      </c>
      <c r="S371" s="359"/>
      <c r="T371" s="275"/>
    </row>
    <row r="372" spans="1:20" ht="76.5">
      <c r="A372" s="191">
        <v>340</v>
      </c>
      <c r="B372" s="68"/>
      <c r="C372" s="212" t="s">
        <v>136</v>
      </c>
      <c r="D372" s="213">
        <v>45303</v>
      </c>
      <c r="E372" s="191" t="s">
        <v>1905</v>
      </c>
      <c r="F372" s="191" t="s">
        <v>6</v>
      </c>
      <c r="G372" s="191">
        <v>2552202</v>
      </c>
      <c r="H372" s="68"/>
      <c r="I372" s="197" t="s">
        <v>2951</v>
      </c>
      <c r="J372" s="68"/>
      <c r="K372" s="68"/>
      <c r="L372" s="68"/>
      <c r="M372" s="68"/>
      <c r="N372" s="358"/>
      <c r="O372" s="358"/>
      <c r="P372" s="214">
        <v>0</v>
      </c>
      <c r="Q372" s="214">
        <v>34636.14</v>
      </c>
      <c r="R372" s="68" t="s">
        <v>3632</v>
      </c>
      <c r="S372" s="359"/>
      <c r="T372" s="275"/>
    </row>
    <row r="373" spans="1:20" ht="63.75">
      <c r="A373" s="191">
        <v>223</v>
      </c>
      <c r="B373" s="68"/>
      <c r="C373" s="212" t="s">
        <v>94</v>
      </c>
      <c r="D373" s="213">
        <v>45303</v>
      </c>
      <c r="E373" s="191" t="s">
        <v>1906</v>
      </c>
      <c r="F373" s="191" t="s">
        <v>6</v>
      </c>
      <c r="G373" s="191">
        <v>1940931</v>
      </c>
      <c r="H373" s="68"/>
      <c r="I373" s="197" t="s">
        <v>2952</v>
      </c>
      <c r="J373" s="68"/>
      <c r="K373" s="68"/>
      <c r="L373" s="68"/>
      <c r="M373" s="68"/>
      <c r="N373" s="358"/>
      <c r="O373" s="358"/>
      <c r="P373" s="214">
        <v>0</v>
      </c>
      <c r="Q373" s="214">
        <v>2580492.64</v>
      </c>
      <c r="R373" s="68" t="s">
        <v>3632</v>
      </c>
      <c r="S373" s="359"/>
      <c r="T373" s="275"/>
    </row>
    <row r="374" spans="1:20" ht="63.75">
      <c r="A374" s="191" t="s">
        <v>544</v>
      </c>
      <c r="B374" s="68"/>
      <c r="C374" s="212" t="s">
        <v>681</v>
      </c>
      <c r="D374" s="213">
        <v>45303</v>
      </c>
      <c r="E374" s="191" t="s">
        <v>1907</v>
      </c>
      <c r="F374" s="191" t="s">
        <v>6</v>
      </c>
      <c r="G374" s="191">
        <v>1940952</v>
      </c>
      <c r="H374" s="68"/>
      <c r="I374" s="197" t="s">
        <v>2953</v>
      </c>
      <c r="J374" s="68"/>
      <c r="K374" s="68"/>
      <c r="L374" s="68"/>
      <c r="M374" s="68"/>
      <c r="N374" s="358"/>
      <c r="O374" s="358"/>
      <c r="P374" s="214">
        <v>0</v>
      </c>
      <c r="Q374" s="214">
        <v>17288.689999999999</v>
      </c>
      <c r="R374" s="68" t="s">
        <v>3632</v>
      </c>
      <c r="S374" s="359"/>
      <c r="T374" s="275"/>
    </row>
    <row r="375" spans="1:20" ht="63.75">
      <c r="A375" s="191">
        <v>340</v>
      </c>
      <c r="B375" s="68"/>
      <c r="C375" s="212" t="s">
        <v>136</v>
      </c>
      <c r="D375" s="213">
        <v>45303</v>
      </c>
      <c r="E375" s="191" t="s">
        <v>1908</v>
      </c>
      <c r="F375" s="191" t="s">
        <v>6</v>
      </c>
      <c r="G375" s="191">
        <v>2552042</v>
      </c>
      <c r="H375" s="68"/>
      <c r="I375" s="197" t="s">
        <v>2954</v>
      </c>
      <c r="J375" s="68"/>
      <c r="K375" s="68"/>
      <c r="L375" s="68"/>
      <c r="M375" s="68"/>
      <c r="N375" s="358"/>
      <c r="O375" s="358"/>
      <c r="P375" s="214">
        <v>0</v>
      </c>
      <c r="Q375" s="214">
        <v>10825.08</v>
      </c>
      <c r="R375" s="68" t="s">
        <v>3632</v>
      </c>
      <c r="S375" s="359"/>
      <c r="T375" s="275"/>
    </row>
    <row r="376" spans="1:20" ht="63.75">
      <c r="A376" s="191">
        <v>513</v>
      </c>
      <c r="B376" s="68"/>
      <c r="C376" s="212" t="s">
        <v>160</v>
      </c>
      <c r="D376" s="213">
        <v>45303</v>
      </c>
      <c r="E376" s="191" t="s">
        <v>1909</v>
      </c>
      <c r="F376" s="191" t="s">
        <v>14</v>
      </c>
      <c r="G376" s="191">
        <v>2552041</v>
      </c>
      <c r="H376" s="68"/>
      <c r="I376" s="197" t="s">
        <v>2955</v>
      </c>
      <c r="J376" s="68"/>
      <c r="K376" s="68"/>
      <c r="L376" s="68"/>
      <c r="M376" s="68"/>
      <c r="N376" s="358"/>
      <c r="O376" s="358"/>
      <c r="P376" s="214">
        <v>50</v>
      </c>
      <c r="Q376" s="214">
        <v>0</v>
      </c>
      <c r="R376" s="68" t="s">
        <v>3632</v>
      </c>
      <c r="S376" s="359"/>
      <c r="T376" s="275"/>
    </row>
    <row r="377" spans="1:20" ht="63.75">
      <c r="A377" s="191">
        <v>340</v>
      </c>
      <c r="B377" s="68"/>
      <c r="C377" s="212" t="s">
        <v>136</v>
      </c>
      <c r="D377" s="213">
        <v>45303</v>
      </c>
      <c r="E377" s="191" t="s">
        <v>1910</v>
      </c>
      <c r="F377" s="191" t="s">
        <v>14</v>
      </c>
      <c r="G377" s="191">
        <v>2552043</v>
      </c>
      <c r="H377" s="68"/>
      <c r="I377" s="197" t="s">
        <v>2956</v>
      </c>
      <c r="J377" s="68"/>
      <c r="K377" s="68"/>
      <c r="L377" s="68"/>
      <c r="M377" s="68"/>
      <c r="N377" s="358"/>
      <c r="O377" s="358"/>
      <c r="P377" s="214">
        <v>50</v>
      </c>
      <c r="Q377" s="214">
        <v>0</v>
      </c>
      <c r="R377" s="68" t="s">
        <v>3632</v>
      </c>
      <c r="S377" s="359"/>
      <c r="T377" s="275"/>
    </row>
    <row r="378" spans="1:20" ht="76.5">
      <c r="A378" s="191">
        <v>10</v>
      </c>
      <c r="B378" s="68"/>
      <c r="C378" s="212" t="s">
        <v>38</v>
      </c>
      <c r="D378" s="213">
        <v>45303</v>
      </c>
      <c r="E378" s="191" t="s">
        <v>1911</v>
      </c>
      <c r="F378" s="191" t="s">
        <v>14</v>
      </c>
      <c r="G378" s="191">
        <v>2552047</v>
      </c>
      <c r="H378" s="68"/>
      <c r="I378" s="197" t="s">
        <v>2957</v>
      </c>
      <c r="J378" s="68"/>
      <c r="K378" s="68"/>
      <c r="L378" s="68"/>
      <c r="M378" s="68"/>
      <c r="N378" s="358"/>
      <c r="O378" s="358"/>
      <c r="P378" s="214">
        <v>50</v>
      </c>
      <c r="Q378" s="214">
        <v>0</v>
      </c>
      <c r="R378" s="68" t="s">
        <v>3632</v>
      </c>
      <c r="S378" s="359"/>
      <c r="T378" s="275"/>
    </row>
    <row r="379" spans="1:20" ht="63.75">
      <c r="A379" s="191">
        <v>340</v>
      </c>
      <c r="B379" s="68"/>
      <c r="C379" s="212" t="s">
        <v>136</v>
      </c>
      <c r="D379" s="213">
        <v>45303</v>
      </c>
      <c r="E379" s="191" t="s">
        <v>1912</v>
      </c>
      <c r="F379" s="191" t="s">
        <v>14</v>
      </c>
      <c r="G379" s="191">
        <v>2552203</v>
      </c>
      <c r="H379" s="68"/>
      <c r="I379" s="197" t="s">
        <v>2958</v>
      </c>
      <c r="J379" s="68"/>
      <c r="K379" s="68"/>
      <c r="L379" s="68"/>
      <c r="M379" s="68"/>
      <c r="N379" s="358"/>
      <c r="O379" s="358"/>
      <c r="P379" s="214">
        <v>50</v>
      </c>
      <c r="Q379" s="214">
        <v>0</v>
      </c>
      <c r="R379" s="68" t="s">
        <v>3632</v>
      </c>
      <c r="S379" s="359"/>
      <c r="T379" s="275"/>
    </row>
    <row r="380" spans="1:20" ht="76.5">
      <c r="A380" s="191">
        <v>10</v>
      </c>
      <c r="B380" s="68"/>
      <c r="C380" s="212" t="s">
        <v>38</v>
      </c>
      <c r="D380" s="213">
        <v>45303</v>
      </c>
      <c r="E380" s="191" t="s">
        <v>1913</v>
      </c>
      <c r="F380" s="191" t="s">
        <v>14</v>
      </c>
      <c r="G380" s="191">
        <v>2552199</v>
      </c>
      <c r="H380" s="68"/>
      <c r="I380" s="197" t="s">
        <v>2959</v>
      </c>
      <c r="J380" s="68"/>
      <c r="K380" s="68"/>
      <c r="L380" s="68"/>
      <c r="M380" s="68"/>
      <c r="N380" s="358"/>
      <c r="O380" s="358"/>
      <c r="P380" s="214">
        <v>50</v>
      </c>
      <c r="Q380" s="214">
        <v>0</v>
      </c>
      <c r="R380" s="68" t="s">
        <v>3632</v>
      </c>
      <c r="S380" s="359"/>
      <c r="T380" s="275"/>
    </row>
    <row r="381" spans="1:20" ht="76.5">
      <c r="A381" s="191">
        <v>10</v>
      </c>
      <c r="B381" s="68"/>
      <c r="C381" s="212" t="s">
        <v>38</v>
      </c>
      <c r="D381" s="213">
        <v>45303</v>
      </c>
      <c r="E381" s="191" t="s">
        <v>1914</v>
      </c>
      <c r="F381" s="191" t="s">
        <v>14</v>
      </c>
      <c r="G381" s="191">
        <v>2552201</v>
      </c>
      <c r="H381" s="68"/>
      <c r="I381" s="197" t="s">
        <v>2827</v>
      </c>
      <c r="J381" s="68"/>
      <c r="K381" s="68"/>
      <c r="L381" s="68"/>
      <c r="M381" s="68"/>
      <c r="N381" s="358"/>
      <c r="O381" s="358"/>
      <c r="P381" s="214">
        <v>50</v>
      </c>
      <c r="Q381" s="214">
        <v>0</v>
      </c>
      <c r="R381" s="68" t="s">
        <v>3632</v>
      </c>
      <c r="S381" s="359"/>
      <c r="T381" s="275"/>
    </row>
    <row r="382" spans="1:20" ht="76.5">
      <c r="A382" s="191">
        <v>10</v>
      </c>
      <c r="B382" s="68"/>
      <c r="C382" s="212" t="s">
        <v>38</v>
      </c>
      <c r="D382" s="213">
        <v>45303</v>
      </c>
      <c r="E382" s="191" t="s">
        <v>1915</v>
      </c>
      <c r="F382" s="191" t="s">
        <v>14</v>
      </c>
      <c r="G382" s="191">
        <v>2552197</v>
      </c>
      <c r="H382" s="68"/>
      <c r="I382" s="197" t="s">
        <v>2960</v>
      </c>
      <c r="J382" s="68"/>
      <c r="K382" s="68"/>
      <c r="L382" s="68"/>
      <c r="M382" s="68"/>
      <c r="N382" s="358"/>
      <c r="O382" s="358"/>
      <c r="P382" s="214">
        <v>50</v>
      </c>
      <c r="Q382" s="214">
        <v>0</v>
      </c>
      <c r="R382" s="68" t="s">
        <v>3632</v>
      </c>
      <c r="S382" s="359"/>
      <c r="T382" s="275"/>
    </row>
    <row r="383" spans="1:20" ht="38.25">
      <c r="A383" s="191">
        <v>283</v>
      </c>
      <c r="B383" s="68"/>
      <c r="C383" s="212" t="s">
        <v>115</v>
      </c>
      <c r="D383" s="213">
        <v>45303</v>
      </c>
      <c r="E383" s="191" t="s">
        <v>1916</v>
      </c>
      <c r="F383" s="191" t="s">
        <v>6</v>
      </c>
      <c r="G383" s="191">
        <v>1941057</v>
      </c>
      <c r="H383" s="68"/>
      <c r="I383" s="197" t="s">
        <v>2585</v>
      </c>
      <c r="J383" s="68"/>
      <c r="K383" s="68"/>
      <c r="L383" s="68"/>
      <c r="M383" s="68"/>
      <c r="N383" s="358"/>
      <c r="O383" s="358"/>
      <c r="P383" s="214">
        <v>0</v>
      </c>
      <c r="Q383" s="214">
        <v>414887.86</v>
      </c>
      <c r="R383" s="68" t="s">
        <v>3632</v>
      </c>
      <c r="S383" s="359"/>
      <c r="T383" s="275"/>
    </row>
    <row r="384" spans="1:20" ht="38.25">
      <c r="A384" s="191">
        <v>283</v>
      </c>
      <c r="B384" s="68"/>
      <c r="C384" s="212" t="s">
        <v>115</v>
      </c>
      <c r="D384" s="213">
        <v>45303</v>
      </c>
      <c r="E384" s="191" t="s">
        <v>1917</v>
      </c>
      <c r="F384" s="191" t="s">
        <v>6</v>
      </c>
      <c r="G384" s="191">
        <v>1941058</v>
      </c>
      <c r="H384" s="68"/>
      <c r="I384" s="197" t="s">
        <v>2961</v>
      </c>
      <c r="J384" s="68"/>
      <c r="K384" s="68"/>
      <c r="L384" s="68"/>
      <c r="M384" s="68"/>
      <c r="N384" s="358"/>
      <c r="O384" s="358"/>
      <c r="P384" s="214">
        <v>0</v>
      </c>
      <c r="Q384" s="214">
        <v>2413520.96</v>
      </c>
      <c r="R384" s="68" t="s">
        <v>3632</v>
      </c>
      <c r="S384" s="359"/>
      <c r="T384" s="275"/>
    </row>
    <row r="385" spans="1:20" ht="76.5">
      <c r="A385" s="191">
        <v>513</v>
      </c>
      <c r="B385" s="68"/>
      <c r="C385" s="212" t="s">
        <v>160</v>
      </c>
      <c r="D385" s="213">
        <v>45303</v>
      </c>
      <c r="E385" s="191" t="s">
        <v>1918</v>
      </c>
      <c r="F385" s="191" t="s">
        <v>10</v>
      </c>
      <c r="G385" s="191">
        <v>1081560</v>
      </c>
      <c r="H385" s="68"/>
      <c r="I385" s="197" t="s">
        <v>2962</v>
      </c>
      <c r="J385" s="68"/>
      <c r="K385" s="68"/>
      <c r="L385" s="68"/>
      <c r="M385" s="68"/>
      <c r="N385" s="358"/>
      <c r="O385" s="358"/>
      <c r="P385" s="214">
        <v>50</v>
      </c>
      <c r="Q385" s="214">
        <v>0</v>
      </c>
      <c r="R385" s="68" t="s">
        <v>3632</v>
      </c>
      <c r="S385" s="359"/>
      <c r="T385" s="275"/>
    </row>
    <row r="386" spans="1:20" ht="76.5">
      <c r="A386" s="191">
        <v>513</v>
      </c>
      <c r="B386" s="68"/>
      <c r="C386" s="212" t="s">
        <v>160</v>
      </c>
      <c r="D386" s="213">
        <v>45303</v>
      </c>
      <c r="E386" s="191" t="s">
        <v>1919</v>
      </c>
      <c r="F386" s="191" t="s">
        <v>10</v>
      </c>
      <c r="G386" s="191">
        <v>1081569</v>
      </c>
      <c r="H386" s="68"/>
      <c r="I386" s="197" t="s">
        <v>2963</v>
      </c>
      <c r="J386" s="68"/>
      <c r="K386" s="68"/>
      <c r="L386" s="68"/>
      <c r="M386" s="68"/>
      <c r="N386" s="358"/>
      <c r="O386" s="358"/>
      <c r="P386" s="214">
        <v>50</v>
      </c>
      <c r="Q386" s="214">
        <v>0</v>
      </c>
      <c r="R386" s="68" t="s">
        <v>3632</v>
      </c>
      <c r="S386" s="359"/>
      <c r="T386" s="275"/>
    </row>
    <row r="387" spans="1:20" ht="89.25">
      <c r="A387" s="191" t="s">
        <v>541</v>
      </c>
      <c r="B387" s="68"/>
      <c r="C387" s="212" t="s">
        <v>590</v>
      </c>
      <c r="D387" s="213">
        <v>45303</v>
      </c>
      <c r="E387" s="191" t="s">
        <v>1920</v>
      </c>
      <c r="F387" s="191" t="s">
        <v>637</v>
      </c>
      <c r="G387" s="191">
        <v>7566803</v>
      </c>
      <c r="H387" s="68"/>
      <c r="I387" s="197" t="s">
        <v>2964</v>
      </c>
      <c r="J387" s="68"/>
      <c r="K387" s="68"/>
      <c r="L387" s="68"/>
      <c r="M387" s="68"/>
      <c r="N387" s="358"/>
      <c r="O387" s="358"/>
      <c r="P387" s="214">
        <v>0</v>
      </c>
      <c r="Q387" s="214">
        <v>901929</v>
      </c>
      <c r="R387" s="68" t="s">
        <v>3632</v>
      </c>
      <c r="S387" s="359"/>
      <c r="T387" s="275"/>
    </row>
    <row r="388" spans="1:20" ht="89.25">
      <c r="A388" s="191" t="s">
        <v>541</v>
      </c>
      <c r="B388" s="68"/>
      <c r="C388" s="212" t="s">
        <v>590</v>
      </c>
      <c r="D388" s="213">
        <v>45303</v>
      </c>
      <c r="E388" s="191" t="s">
        <v>1921</v>
      </c>
      <c r="F388" s="191" t="s">
        <v>637</v>
      </c>
      <c r="G388" s="191">
        <v>7567033</v>
      </c>
      <c r="H388" s="68"/>
      <c r="I388" s="197" t="s">
        <v>2965</v>
      </c>
      <c r="J388" s="68"/>
      <c r="K388" s="68"/>
      <c r="L388" s="68"/>
      <c r="M388" s="68"/>
      <c r="N388" s="358"/>
      <c r="O388" s="358"/>
      <c r="P388" s="214">
        <v>0</v>
      </c>
      <c r="Q388" s="214">
        <v>61898</v>
      </c>
      <c r="R388" s="68" t="s">
        <v>3632</v>
      </c>
      <c r="S388" s="359"/>
      <c r="T388" s="275"/>
    </row>
    <row r="389" spans="1:20" ht="89.25">
      <c r="A389" s="191" t="s">
        <v>541</v>
      </c>
      <c r="B389" s="68"/>
      <c r="C389" s="212" t="s">
        <v>590</v>
      </c>
      <c r="D389" s="213">
        <v>45303</v>
      </c>
      <c r="E389" s="191" t="s">
        <v>1922</v>
      </c>
      <c r="F389" s="191" t="s">
        <v>637</v>
      </c>
      <c r="G389" s="191">
        <v>7569544</v>
      </c>
      <c r="H389" s="68"/>
      <c r="I389" s="197" t="s">
        <v>2966</v>
      </c>
      <c r="J389" s="68"/>
      <c r="K389" s="68"/>
      <c r="L389" s="68"/>
      <c r="M389" s="68"/>
      <c r="N389" s="358"/>
      <c r="O389" s="358"/>
      <c r="P389" s="214">
        <v>0</v>
      </c>
      <c r="Q389" s="214">
        <v>133616</v>
      </c>
      <c r="R389" s="68" t="s">
        <v>3632</v>
      </c>
      <c r="S389" s="359"/>
      <c r="T389" s="275"/>
    </row>
    <row r="390" spans="1:20" ht="51">
      <c r="A390" s="191" t="s">
        <v>550</v>
      </c>
      <c r="B390" s="68"/>
      <c r="C390" s="212" t="s">
        <v>589</v>
      </c>
      <c r="D390" s="213">
        <v>45306</v>
      </c>
      <c r="E390" s="191" t="s">
        <v>1923</v>
      </c>
      <c r="F390" s="191" t="s">
        <v>3</v>
      </c>
      <c r="G390" s="191">
        <v>2169041</v>
      </c>
      <c r="H390" s="68"/>
      <c r="I390" s="197" t="s">
        <v>2967</v>
      </c>
      <c r="J390" s="68"/>
      <c r="K390" s="68"/>
      <c r="L390" s="68"/>
      <c r="M390" s="68"/>
      <c r="N390" s="358"/>
      <c r="O390" s="358"/>
      <c r="P390" s="214">
        <v>0</v>
      </c>
      <c r="Q390" s="214">
        <v>2000</v>
      </c>
      <c r="R390" s="68" t="s">
        <v>3632</v>
      </c>
      <c r="S390" s="359"/>
      <c r="T390" s="275"/>
    </row>
    <row r="391" spans="1:20" ht="63.75">
      <c r="A391" s="191">
        <v>576</v>
      </c>
      <c r="B391" s="68"/>
      <c r="C391" s="212" t="s">
        <v>1245</v>
      </c>
      <c r="D391" s="213">
        <v>45306</v>
      </c>
      <c r="E391" s="191" t="s">
        <v>1924</v>
      </c>
      <c r="F391" s="191" t="s">
        <v>3</v>
      </c>
      <c r="G391" s="191">
        <v>2169043</v>
      </c>
      <c r="H391" s="68"/>
      <c r="I391" s="197" t="s">
        <v>2968</v>
      </c>
      <c r="J391" s="68"/>
      <c r="K391" s="68"/>
      <c r="L391" s="68"/>
      <c r="M391" s="68"/>
      <c r="N391" s="358"/>
      <c r="O391" s="358"/>
      <c r="P391" s="214">
        <v>0</v>
      </c>
      <c r="Q391" s="214">
        <v>100.4</v>
      </c>
      <c r="R391" s="68" t="s">
        <v>3632</v>
      </c>
      <c r="S391" s="359"/>
      <c r="T391" s="275"/>
    </row>
    <row r="392" spans="1:20" ht="51">
      <c r="A392" s="191">
        <v>595</v>
      </c>
      <c r="B392" s="68"/>
      <c r="C392" s="212" t="s">
        <v>611</v>
      </c>
      <c r="D392" s="213">
        <v>45306</v>
      </c>
      <c r="E392" s="191" t="s">
        <v>1925</v>
      </c>
      <c r="F392" s="191" t="s">
        <v>3</v>
      </c>
      <c r="G392" s="191">
        <v>2169052</v>
      </c>
      <c r="H392" s="68"/>
      <c r="I392" s="197" t="s">
        <v>2969</v>
      </c>
      <c r="J392" s="68"/>
      <c r="K392" s="68"/>
      <c r="L392" s="68"/>
      <c r="M392" s="68"/>
      <c r="N392" s="358"/>
      <c r="O392" s="358"/>
      <c r="P392" s="214">
        <v>0</v>
      </c>
      <c r="Q392" s="214">
        <v>6175</v>
      </c>
      <c r="R392" s="68" t="s">
        <v>3632</v>
      </c>
      <c r="S392" s="359"/>
      <c r="T392" s="275"/>
    </row>
    <row r="393" spans="1:20" ht="51">
      <c r="A393" s="191">
        <v>47</v>
      </c>
      <c r="B393" s="68"/>
      <c r="C393" s="212" t="s">
        <v>45</v>
      </c>
      <c r="D393" s="213">
        <v>45306</v>
      </c>
      <c r="E393" s="191" t="s">
        <v>1926</v>
      </c>
      <c r="F393" s="191" t="s">
        <v>3</v>
      </c>
      <c r="G393" s="191">
        <v>2169057</v>
      </c>
      <c r="H393" s="68"/>
      <c r="I393" s="197" t="s">
        <v>2970</v>
      </c>
      <c r="J393" s="68"/>
      <c r="K393" s="68"/>
      <c r="L393" s="68"/>
      <c r="M393" s="68"/>
      <c r="N393" s="358"/>
      <c r="O393" s="358"/>
      <c r="P393" s="214">
        <v>0</v>
      </c>
      <c r="Q393" s="214">
        <v>8174.43</v>
      </c>
      <c r="R393" s="68" t="s">
        <v>3632</v>
      </c>
      <c r="S393" s="359"/>
      <c r="T393" s="275"/>
    </row>
    <row r="394" spans="1:20" ht="51">
      <c r="A394" s="191">
        <v>190</v>
      </c>
      <c r="B394" s="68"/>
      <c r="C394" s="212" t="s">
        <v>82</v>
      </c>
      <c r="D394" s="213">
        <v>45306</v>
      </c>
      <c r="E394" s="191" t="s">
        <v>1927</v>
      </c>
      <c r="F394" s="191" t="s">
        <v>3</v>
      </c>
      <c r="G394" s="191">
        <v>2169064</v>
      </c>
      <c r="H394" s="68"/>
      <c r="I394" s="197" t="s">
        <v>2971</v>
      </c>
      <c r="J394" s="68"/>
      <c r="K394" s="68"/>
      <c r="L394" s="68"/>
      <c r="M394" s="68"/>
      <c r="N394" s="358"/>
      <c r="O394" s="358"/>
      <c r="P394" s="214">
        <v>0</v>
      </c>
      <c r="Q394" s="214">
        <v>155</v>
      </c>
      <c r="R394" s="68" t="s">
        <v>3632</v>
      </c>
      <c r="S394" s="359"/>
      <c r="T394" s="275"/>
    </row>
    <row r="395" spans="1:20" ht="51">
      <c r="A395" s="191">
        <v>16</v>
      </c>
      <c r="B395" s="68"/>
      <c r="C395" s="212" t="s">
        <v>40</v>
      </c>
      <c r="D395" s="213">
        <v>45306</v>
      </c>
      <c r="E395" s="191" t="s">
        <v>1928</v>
      </c>
      <c r="F395" s="191" t="s">
        <v>3</v>
      </c>
      <c r="G395" s="191">
        <v>2169066</v>
      </c>
      <c r="H395" s="68"/>
      <c r="I395" s="197" t="s">
        <v>2972</v>
      </c>
      <c r="J395" s="68"/>
      <c r="K395" s="68"/>
      <c r="L395" s="68"/>
      <c r="M395" s="68"/>
      <c r="N395" s="358"/>
      <c r="O395" s="358"/>
      <c r="P395" s="214">
        <v>0</v>
      </c>
      <c r="Q395" s="214">
        <v>6400</v>
      </c>
      <c r="R395" s="68" t="s">
        <v>3632</v>
      </c>
      <c r="S395" s="359"/>
      <c r="T395" s="275"/>
    </row>
    <row r="396" spans="1:20" ht="51">
      <c r="A396" s="191" t="s">
        <v>550</v>
      </c>
      <c r="B396" s="68"/>
      <c r="C396" s="212" t="s">
        <v>589</v>
      </c>
      <c r="D396" s="213">
        <v>45306</v>
      </c>
      <c r="E396" s="191" t="s">
        <v>1929</v>
      </c>
      <c r="F396" s="191" t="s">
        <v>3</v>
      </c>
      <c r="G396" s="191">
        <v>2169092</v>
      </c>
      <c r="H396" s="68"/>
      <c r="I396" s="197" t="s">
        <v>2973</v>
      </c>
      <c r="J396" s="68"/>
      <c r="K396" s="68"/>
      <c r="L396" s="68"/>
      <c r="M396" s="68"/>
      <c r="N396" s="358"/>
      <c r="O396" s="358"/>
      <c r="P396" s="214">
        <v>0</v>
      </c>
      <c r="Q396" s="214">
        <v>200</v>
      </c>
      <c r="R396" s="68" t="s">
        <v>3632</v>
      </c>
      <c r="S396" s="359"/>
      <c r="T396" s="275"/>
    </row>
    <row r="397" spans="1:20" ht="51">
      <c r="A397" s="191">
        <v>46</v>
      </c>
      <c r="B397" s="68"/>
      <c r="C397" s="212" t="s">
        <v>1371</v>
      </c>
      <c r="D397" s="213">
        <v>45306</v>
      </c>
      <c r="E397" s="191" t="s">
        <v>1930</v>
      </c>
      <c r="F397" s="191" t="s">
        <v>3</v>
      </c>
      <c r="G397" s="191">
        <v>2169096</v>
      </c>
      <c r="H397" s="68"/>
      <c r="I397" s="197" t="s">
        <v>2974</v>
      </c>
      <c r="J397" s="68"/>
      <c r="K397" s="68"/>
      <c r="L397" s="68"/>
      <c r="M397" s="68"/>
      <c r="N397" s="358"/>
      <c r="O397" s="358"/>
      <c r="P397" s="214">
        <v>0</v>
      </c>
      <c r="Q397" s="214">
        <v>2500</v>
      </c>
      <c r="R397" s="68" t="s">
        <v>3632</v>
      </c>
      <c r="S397" s="359"/>
      <c r="T397" s="275"/>
    </row>
    <row r="398" spans="1:20" ht="51">
      <c r="A398" s="191">
        <v>578</v>
      </c>
      <c r="B398" s="68"/>
      <c r="C398" s="212" t="s">
        <v>168</v>
      </c>
      <c r="D398" s="213">
        <v>45306</v>
      </c>
      <c r="E398" s="191" t="s">
        <v>1931</v>
      </c>
      <c r="F398" s="191" t="s">
        <v>3</v>
      </c>
      <c r="G398" s="191">
        <v>2169099</v>
      </c>
      <c r="H398" s="68"/>
      <c r="I398" s="197" t="s">
        <v>2975</v>
      </c>
      <c r="J398" s="68"/>
      <c r="K398" s="68"/>
      <c r="L398" s="68"/>
      <c r="M398" s="68"/>
      <c r="N398" s="358"/>
      <c r="O398" s="358"/>
      <c r="P398" s="214">
        <v>0</v>
      </c>
      <c r="Q398" s="214">
        <v>779</v>
      </c>
      <c r="R398" s="68" t="s">
        <v>3632</v>
      </c>
      <c r="S398" s="359"/>
      <c r="T398" s="275"/>
    </row>
    <row r="399" spans="1:20" ht="51">
      <c r="A399" s="191">
        <v>578</v>
      </c>
      <c r="B399" s="68"/>
      <c r="C399" s="212" t="s">
        <v>168</v>
      </c>
      <c r="D399" s="213">
        <v>45306</v>
      </c>
      <c r="E399" s="191" t="s">
        <v>1932</v>
      </c>
      <c r="F399" s="191" t="s">
        <v>3</v>
      </c>
      <c r="G399" s="191">
        <v>2169100</v>
      </c>
      <c r="H399" s="68"/>
      <c r="I399" s="197" t="s">
        <v>2976</v>
      </c>
      <c r="J399" s="68"/>
      <c r="K399" s="68"/>
      <c r="L399" s="68"/>
      <c r="M399" s="68"/>
      <c r="N399" s="358"/>
      <c r="O399" s="358"/>
      <c r="P399" s="214">
        <v>0</v>
      </c>
      <c r="Q399" s="214">
        <v>15401.61</v>
      </c>
      <c r="R399" s="68" t="s">
        <v>3632</v>
      </c>
      <c r="S399" s="359"/>
      <c r="T399" s="275"/>
    </row>
    <row r="400" spans="1:20" ht="51">
      <c r="A400" s="191">
        <v>513</v>
      </c>
      <c r="B400" s="68"/>
      <c r="C400" s="212" t="s">
        <v>160</v>
      </c>
      <c r="D400" s="213">
        <v>45306</v>
      </c>
      <c r="E400" s="191" t="s">
        <v>1933</v>
      </c>
      <c r="F400" s="191" t="s">
        <v>3</v>
      </c>
      <c r="G400" s="191">
        <v>2169101</v>
      </c>
      <c r="H400" s="68"/>
      <c r="I400" s="197" t="s">
        <v>2977</v>
      </c>
      <c r="J400" s="68"/>
      <c r="K400" s="68"/>
      <c r="L400" s="68"/>
      <c r="M400" s="68"/>
      <c r="N400" s="358"/>
      <c r="O400" s="358"/>
      <c r="P400" s="214">
        <v>0</v>
      </c>
      <c r="Q400" s="214">
        <v>275</v>
      </c>
      <c r="R400" s="68" t="s">
        <v>3632</v>
      </c>
      <c r="S400" s="359"/>
      <c r="T400" s="275"/>
    </row>
    <row r="401" spans="1:20" ht="63.75">
      <c r="A401" s="191">
        <v>53</v>
      </c>
      <c r="B401" s="68"/>
      <c r="C401" s="212" t="s">
        <v>1376</v>
      </c>
      <c r="D401" s="213">
        <v>45306</v>
      </c>
      <c r="E401" s="191" t="s">
        <v>1934</v>
      </c>
      <c r="F401" s="191" t="s">
        <v>3</v>
      </c>
      <c r="G401" s="191">
        <v>2169104</v>
      </c>
      <c r="H401" s="68"/>
      <c r="I401" s="197" t="s">
        <v>2978</v>
      </c>
      <c r="J401" s="68"/>
      <c r="K401" s="68"/>
      <c r="L401" s="68"/>
      <c r="M401" s="68"/>
      <c r="N401" s="358"/>
      <c r="O401" s="358"/>
      <c r="P401" s="214">
        <v>0</v>
      </c>
      <c r="Q401" s="214">
        <v>50</v>
      </c>
      <c r="R401" s="68" t="s">
        <v>3632</v>
      </c>
      <c r="S401" s="359"/>
      <c r="T401" s="275"/>
    </row>
    <row r="402" spans="1:20" ht="51">
      <c r="A402" s="191" t="s">
        <v>550</v>
      </c>
      <c r="B402" s="68"/>
      <c r="C402" s="212" t="s">
        <v>589</v>
      </c>
      <c r="D402" s="213">
        <v>45306</v>
      </c>
      <c r="E402" s="191" t="s">
        <v>1935</v>
      </c>
      <c r="F402" s="191" t="s">
        <v>3</v>
      </c>
      <c r="G402" s="191">
        <v>2169110</v>
      </c>
      <c r="H402" s="68"/>
      <c r="I402" s="197" t="s">
        <v>2979</v>
      </c>
      <c r="J402" s="68"/>
      <c r="K402" s="68"/>
      <c r="L402" s="68"/>
      <c r="M402" s="68"/>
      <c r="N402" s="358"/>
      <c r="O402" s="358"/>
      <c r="P402" s="214">
        <v>0</v>
      </c>
      <c r="Q402" s="214">
        <v>700</v>
      </c>
      <c r="R402" s="68" t="s">
        <v>3632</v>
      </c>
      <c r="S402" s="359"/>
      <c r="T402" s="275"/>
    </row>
    <row r="403" spans="1:20" ht="51">
      <c r="A403" s="191">
        <v>155</v>
      </c>
      <c r="B403" s="68"/>
      <c r="C403" s="212" t="s">
        <v>75</v>
      </c>
      <c r="D403" s="213">
        <v>45306</v>
      </c>
      <c r="E403" s="191" t="s">
        <v>1936</v>
      </c>
      <c r="F403" s="191" t="s">
        <v>3</v>
      </c>
      <c r="G403" s="191">
        <v>2169115</v>
      </c>
      <c r="H403" s="68"/>
      <c r="I403" s="197" t="s">
        <v>2980</v>
      </c>
      <c r="J403" s="68"/>
      <c r="K403" s="68"/>
      <c r="L403" s="68"/>
      <c r="M403" s="68"/>
      <c r="N403" s="358"/>
      <c r="O403" s="358"/>
      <c r="P403" s="214">
        <v>0</v>
      </c>
      <c r="Q403" s="214">
        <v>2886.47</v>
      </c>
      <c r="R403" s="68" t="s">
        <v>3632</v>
      </c>
      <c r="S403" s="359"/>
      <c r="T403" s="275"/>
    </row>
    <row r="404" spans="1:20" ht="51">
      <c r="A404" s="191" t="s">
        <v>550</v>
      </c>
      <c r="B404" s="68"/>
      <c r="C404" s="212" t="s">
        <v>589</v>
      </c>
      <c r="D404" s="213">
        <v>45306</v>
      </c>
      <c r="E404" s="191" t="s">
        <v>1937</v>
      </c>
      <c r="F404" s="191" t="s">
        <v>3</v>
      </c>
      <c r="G404" s="191">
        <v>2169128</v>
      </c>
      <c r="H404" s="68"/>
      <c r="I404" s="197" t="s">
        <v>2981</v>
      </c>
      <c r="J404" s="68"/>
      <c r="K404" s="68"/>
      <c r="L404" s="68"/>
      <c r="M404" s="68"/>
      <c r="N404" s="358"/>
      <c r="O404" s="358"/>
      <c r="P404" s="214">
        <v>0</v>
      </c>
      <c r="Q404" s="214">
        <v>5492</v>
      </c>
      <c r="R404" s="68" t="s">
        <v>3632</v>
      </c>
      <c r="S404" s="359"/>
      <c r="T404" s="275"/>
    </row>
    <row r="405" spans="1:20" ht="63.75">
      <c r="A405" s="191">
        <v>16</v>
      </c>
      <c r="B405" s="68"/>
      <c r="C405" s="212" t="s">
        <v>40</v>
      </c>
      <c r="D405" s="213">
        <v>45306</v>
      </c>
      <c r="E405" s="191" t="s">
        <v>1938</v>
      </c>
      <c r="F405" s="191" t="s">
        <v>3</v>
      </c>
      <c r="G405" s="191">
        <v>2169138</v>
      </c>
      <c r="H405" s="68"/>
      <c r="I405" s="197" t="s">
        <v>2670</v>
      </c>
      <c r="J405" s="68"/>
      <c r="K405" s="68"/>
      <c r="L405" s="68"/>
      <c r="M405" s="68"/>
      <c r="N405" s="358"/>
      <c r="O405" s="358"/>
      <c r="P405" s="214">
        <v>0</v>
      </c>
      <c r="Q405" s="214">
        <v>63</v>
      </c>
      <c r="R405" s="68" t="s">
        <v>3632</v>
      </c>
      <c r="S405" s="359"/>
      <c r="T405" s="275"/>
    </row>
    <row r="406" spans="1:20" ht="63.75">
      <c r="A406" s="191">
        <v>16</v>
      </c>
      <c r="B406" s="68"/>
      <c r="C406" s="212" t="s">
        <v>40</v>
      </c>
      <c r="D406" s="213">
        <v>45306</v>
      </c>
      <c r="E406" s="191" t="s">
        <v>1939</v>
      </c>
      <c r="F406" s="191" t="s">
        <v>3</v>
      </c>
      <c r="G406" s="191">
        <v>2169141</v>
      </c>
      <c r="H406" s="68"/>
      <c r="I406" s="197" t="s">
        <v>2982</v>
      </c>
      <c r="J406" s="68"/>
      <c r="K406" s="68"/>
      <c r="L406" s="68"/>
      <c r="M406" s="68"/>
      <c r="N406" s="358"/>
      <c r="O406" s="358"/>
      <c r="P406" s="214">
        <v>0</v>
      </c>
      <c r="Q406" s="214">
        <v>12900</v>
      </c>
      <c r="R406" s="68" t="s">
        <v>3632</v>
      </c>
      <c r="S406" s="359"/>
      <c r="T406" s="275"/>
    </row>
    <row r="407" spans="1:20" ht="63.75">
      <c r="A407" s="191">
        <v>597</v>
      </c>
      <c r="B407" s="68"/>
      <c r="C407" s="212" t="s">
        <v>675</v>
      </c>
      <c r="D407" s="213">
        <v>45306</v>
      </c>
      <c r="E407" s="191" t="s">
        <v>1940</v>
      </c>
      <c r="F407" s="191" t="s">
        <v>6</v>
      </c>
      <c r="G407" s="191">
        <v>2554577</v>
      </c>
      <c r="H407" s="68"/>
      <c r="I407" s="197" t="s">
        <v>2983</v>
      </c>
      <c r="J407" s="68"/>
      <c r="K407" s="68"/>
      <c r="L407" s="68"/>
      <c r="M407" s="68"/>
      <c r="N407" s="358"/>
      <c r="O407" s="358"/>
      <c r="P407" s="214">
        <v>0</v>
      </c>
      <c r="Q407" s="214">
        <v>1424581.9</v>
      </c>
      <c r="R407" s="68" t="s">
        <v>3632</v>
      </c>
      <c r="S407" s="359"/>
      <c r="T407" s="275"/>
    </row>
    <row r="408" spans="1:20" ht="63.75">
      <c r="A408" s="191">
        <v>597</v>
      </c>
      <c r="B408" s="68"/>
      <c r="C408" s="212" t="s">
        <v>675</v>
      </c>
      <c r="D408" s="213">
        <v>45306</v>
      </c>
      <c r="E408" s="191" t="s">
        <v>1941</v>
      </c>
      <c r="F408" s="191" t="s">
        <v>6</v>
      </c>
      <c r="G408" s="191">
        <v>2554579</v>
      </c>
      <c r="H408" s="68"/>
      <c r="I408" s="197" t="s">
        <v>2984</v>
      </c>
      <c r="J408" s="68"/>
      <c r="K408" s="68"/>
      <c r="L408" s="68"/>
      <c r="M408" s="68"/>
      <c r="N408" s="358"/>
      <c r="O408" s="358"/>
      <c r="P408" s="214">
        <v>0</v>
      </c>
      <c r="Q408" s="214">
        <v>440123.88</v>
      </c>
      <c r="R408" s="68" t="s">
        <v>3632</v>
      </c>
      <c r="S408" s="359"/>
      <c r="T408" s="275"/>
    </row>
    <row r="409" spans="1:20" ht="63.75">
      <c r="A409" s="191">
        <v>597</v>
      </c>
      <c r="B409" s="68"/>
      <c r="C409" s="212" t="s">
        <v>675</v>
      </c>
      <c r="D409" s="213">
        <v>45306</v>
      </c>
      <c r="E409" s="191" t="s">
        <v>1942</v>
      </c>
      <c r="F409" s="191" t="s">
        <v>14</v>
      </c>
      <c r="G409" s="191">
        <v>2554580</v>
      </c>
      <c r="H409" s="68"/>
      <c r="I409" s="197" t="s">
        <v>2985</v>
      </c>
      <c r="J409" s="68"/>
      <c r="K409" s="68"/>
      <c r="L409" s="68"/>
      <c r="M409" s="68"/>
      <c r="N409" s="358"/>
      <c r="O409" s="358"/>
      <c r="P409" s="214">
        <v>50</v>
      </c>
      <c r="Q409" s="214">
        <v>0</v>
      </c>
      <c r="R409" s="68" t="s">
        <v>3632</v>
      </c>
      <c r="S409" s="359"/>
      <c r="T409" s="275"/>
    </row>
    <row r="410" spans="1:20" ht="76.5">
      <c r="A410" s="191">
        <v>10</v>
      </c>
      <c r="B410" s="68"/>
      <c r="C410" s="212" t="s">
        <v>38</v>
      </c>
      <c r="D410" s="213">
        <v>45306</v>
      </c>
      <c r="E410" s="191" t="s">
        <v>1943</v>
      </c>
      <c r="F410" s="191" t="s">
        <v>14</v>
      </c>
      <c r="G410" s="191">
        <v>2554576</v>
      </c>
      <c r="H410" s="68"/>
      <c r="I410" s="197" t="s">
        <v>2986</v>
      </c>
      <c r="J410" s="68"/>
      <c r="K410" s="68"/>
      <c r="L410" s="68"/>
      <c r="M410" s="68"/>
      <c r="N410" s="358"/>
      <c r="O410" s="358"/>
      <c r="P410" s="214">
        <v>50</v>
      </c>
      <c r="Q410" s="214">
        <v>0</v>
      </c>
      <c r="R410" s="68" t="s">
        <v>3632</v>
      </c>
      <c r="S410" s="359"/>
      <c r="T410" s="275"/>
    </row>
    <row r="411" spans="1:20" ht="63.75">
      <c r="A411" s="191">
        <v>597</v>
      </c>
      <c r="B411" s="68"/>
      <c r="C411" s="212" t="s">
        <v>675</v>
      </c>
      <c r="D411" s="213">
        <v>45306</v>
      </c>
      <c r="E411" s="191" t="s">
        <v>1944</v>
      </c>
      <c r="F411" s="191" t="s">
        <v>14</v>
      </c>
      <c r="G411" s="191">
        <v>2554578</v>
      </c>
      <c r="H411" s="68"/>
      <c r="I411" s="197" t="s">
        <v>2987</v>
      </c>
      <c r="J411" s="68"/>
      <c r="K411" s="68"/>
      <c r="L411" s="68"/>
      <c r="M411" s="68"/>
      <c r="N411" s="358"/>
      <c r="O411" s="358"/>
      <c r="P411" s="214">
        <v>50</v>
      </c>
      <c r="Q411" s="214">
        <v>0</v>
      </c>
      <c r="R411" s="68" t="s">
        <v>3632</v>
      </c>
      <c r="S411" s="359"/>
      <c r="T411" s="275"/>
    </row>
    <row r="412" spans="1:20" ht="102">
      <c r="A412" s="191">
        <v>373</v>
      </c>
      <c r="B412" s="68"/>
      <c r="C412" s="212" t="s">
        <v>607</v>
      </c>
      <c r="D412" s="213">
        <v>45306</v>
      </c>
      <c r="E412" s="191" t="s">
        <v>1945</v>
      </c>
      <c r="F412" s="191" t="s">
        <v>600</v>
      </c>
      <c r="G412" s="191">
        <v>7483432</v>
      </c>
      <c r="H412" s="68"/>
      <c r="I412" s="197" t="s">
        <v>2988</v>
      </c>
      <c r="J412" s="68"/>
      <c r="K412" s="68"/>
      <c r="L412" s="68"/>
      <c r="M412" s="68"/>
      <c r="N412" s="358"/>
      <c r="O412" s="358"/>
      <c r="P412" s="214">
        <v>0</v>
      </c>
      <c r="Q412" s="214">
        <v>1259347.2</v>
      </c>
      <c r="R412" s="68" t="s">
        <v>3632</v>
      </c>
      <c r="S412" s="359"/>
      <c r="T412" s="275"/>
    </row>
    <row r="413" spans="1:20" ht="76.5">
      <c r="A413" s="191">
        <v>10</v>
      </c>
      <c r="B413" s="68"/>
      <c r="C413" s="212" t="s">
        <v>38</v>
      </c>
      <c r="D413" s="213">
        <v>45306</v>
      </c>
      <c r="E413" s="191" t="s">
        <v>1946</v>
      </c>
      <c r="F413" s="191" t="s">
        <v>14</v>
      </c>
      <c r="G413" s="191">
        <v>2554582</v>
      </c>
      <c r="H413" s="68"/>
      <c r="I413" s="197" t="s">
        <v>2989</v>
      </c>
      <c r="J413" s="68"/>
      <c r="K413" s="68"/>
      <c r="L413" s="68"/>
      <c r="M413" s="68"/>
      <c r="N413" s="358"/>
      <c r="O413" s="358"/>
      <c r="P413" s="214">
        <v>50</v>
      </c>
      <c r="Q413" s="214">
        <v>0</v>
      </c>
      <c r="R413" s="68" t="s">
        <v>3632</v>
      </c>
      <c r="S413" s="359"/>
      <c r="T413" s="275"/>
    </row>
    <row r="414" spans="1:20" ht="76.5">
      <c r="A414" s="191">
        <v>573</v>
      </c>
      <c r="B414" s="68"/>
      <c r="C414" s="212" t="s">
        <v>167</v>
      </c>
      <c r="D414" s="213">
        <v>45306</v>
      </c>
      <c r="E414" s="191" t="s">
        <v>1947</v>
      </c>
      <c r="F414" s="191" t="s">
        <v>10</v>
      </c>
      <c r="G414" s="191">
        <v>1081706</v>
      </c>
      <c r="H414" s="68"/>
      <c r="I414" s="197" t="s">
        <v>2990</v>
      </c>
      <c r="J414" s="68"/>
      <c r="K414" s="68"/>
      <c r="L414" s="68"/>
      <c r="M414" s="68"/>
      <c r="N414" s="358"/>
      <c r="O414" s="358"/>
      <c r="P414" s="214">
        <v>50</v>
      </c>
      <c r="Q414" s="214">
        <v>0</v>
      </c>
      <c r="R414" s="68" t="s">
        <v>3632</v>
      </c>
      <c r="S414" s="359"/>
      <c r="T414" s="275"/>
    </row>
    <row r="415" spans="1:20" ht="63.75">
      <c r="A415" s="191">
        <v>513</v>
      </c>
      <c r="B415" s="68"/>
      <c r="C415" s="212" t="s">
        <v>160</v>
      </c>
      <c r="D415" s="213">
        <v>45306</v>
      </c>
      <c r="E415" s="191" t="s">
        <v>1948</v>
      </c>
      <c r="F415" s="191" t="s">
        <v>10</v>
      </c>
      <c r="G415" s="191">
        <v>1081666</v>
      </c>
      <c r="H415" s="68"/>
      <c r="I415" s="197" t="s">
        <v>2991</v>
      </c>
      <c r="J415" s="68"/>
      <c r="K415" s="68"/>
      <c r="L415" s="68"/>
      <c r="M415" s="68"/>
      <c r="N415" s="358"/>
      <c r="O415" s="358"/>
      <c r="P415" s="214">
        <v>50</v>
      </c>
      <c r="Q415" s="214">
        <v>0</v>
      </c>
      <c r="R415" s="68" t="s">
        <v>3632</v>
      </c>
      <c r="S415" s="359"/>
      <c r="T415" s="275"/>
    </row>
    <row r="416" spans="1:20" ht="76.5">
      <c r="A416" s="191">
        <v>513</v>
      </c>
      <c r="B416" s="68"/>
      <c r="C416" s="212" t="s">
        <v>160</v>
      </c>
      <c r="D416" s="213">
        <v>45306</v>
      </c>
      <c r="E416" s="191" t="s">
        <v>1949</v>
      </c>
      <c r="F416" s="191" t="s">
        <v>10</v>
      </c>
      <c r="G416" s="191">
        <v>1081665</v>
      </c>
      <c r="H416" s="68"/>
      <c r="I416" s="197" t="s">
        <v>2992</v>
      </c>
      <c r="J416" s="68"/>
      <c r="K416" s="68"/>
      <c r="L416" s="68"/>
      <c r="M416" s="68"/>
      <c r="N416" s="358"/>
      <c r="O416" s="358"/>
      <c r="P416" s="214">
        <v>50</v>
      </c>
      <c r="Q416" s="214">
        <v>0</v>
      </c>
      <c r="R416" s="68" t="s">
        <v>3632</v>
      </c>
      <c r="S416" s="359"/>
      <c r="T416" s="275"/>
    </row>
    <row r="417" spans="1:20" ht="76.5">
      <c r="A417" s="191">
        <v>513</v>
      </c>
      <c r="B417" s="68"/>
      <c r="C417" s="212" t="s">
        <v>160</v>
      </c>
      <c r="D417" s="213">
        <v>45306</v>
      </c>
      <c r="E417" s="191" t="s">
        <v>1950</v>
      </c>
      <c r="F417" s="191" t="s">
        <v>10</v>
      </c>
      <c r="G417" s="191">
        <v>1081697</v>
      </c>
      <c r="H417" s="68"/>
      <c r="I417" s="197" t="s">
        <v>2993</v>
      </c>
      <c r="J417" s="68"/>
      <c r="K417" s="68"/>
      <c r="L417" s="68"/>
      <c r="M417" s="68"/>
      <c r="N417" s="358"/>
      <c r="O417" s="358"/>
      <c r="P417" s="214">
        <v>50</v>
      </c>
      <c r="Q417" s="214">
        <v>0</v>
      </c>
      <c r="R417" s="68" t="s">
        <v>3632</v>
      </c>
      <c r="S417" s="359"/>
      <c r="T417" s="275"/>
    </row>
    <row r="418" spans="1:20" ht="89.25">
      <c r="A418" s="191">
        <v>513</v>
      </c>
      <c r="B418" s="68"/>
      <c r="C418" s="212" t="s">
        <v>160</v>
      </c>
      <c r="D418" s="213">
        <v>45306</v>
      </c>
      <c r="E418" s="191" t="s">
        <v>1951</v>
      </c>
      <c r="F418" s="191" t="s">
        <v>10</v>
      </c>
      <c r="G418" s="191">
        <v>1081660</v>
      </c>
      <c r="H418" s="68"/>
      <c r="I418" s="197" t="s">
        <v>2994</v>
      </c>
      <c r="J418" s="68"/>
      <c r="K418" s="68"/>
      <c r="L418" s="68"/>
      <c r="M418" s="68"/>
      <c r="N418" s="358"/>
      <c r="O418" s="358"/>
      <c r="P418" s="214">
        <v>50</v>
      </c>
      <c r="Q418" s="214">
        <v>0</v>
      </c>
      <c r="R418" s="68" t="s">
        <v>3632</v>
      </c>
      <c r="S418" s="359"/>
      <c r="T418" s="275"/>
    </row>
    <row r="419" spans="1:20" ht="76.5">
      <c r="A419" s="191">
        <v>513</v>
      </c>
      <c r="B419" s="68"/>
      <c r="C419" s="212" t="s">
        <v>160</v>
      </c>
      <c r="D419" s="213">
        <v>45306</v>
      </c>
      <c r="E419" s="191" t="s">
        <v>1952</v>
      </c>
      <c r="F419" s="191" t="s">
        <v>10</v>
      </c>
      <c r="G419" s="191">
        <v>1081715</v>
      </c>
      <c r="H419" s="68"/>
      <c r="I419" s="197" t="s">
        <v>2995</v>
      </c>
      <c r="J419" s="68"/>
      <c r="K419" s="68"/>
      <c r="L419" s="68"/>
      <c r="M419" s="68"/>
      <c r="N419" s="358"/>
      <c r="O419" s="358"/>
      <c r="P419" s="214">
        <v>50</v>
      </c>
      <c r="Q419" s="214">
        <v>0</v>
      </c>
      <c r="R419" s="68" t="s">
        <v>3632</v>
      </c>
      <c r="S419" s="359"/>
      <c r="T419" s="275"/>
    </row>
    <row r="420" spans="1:20" ht="51">
      <c r="A420" s="191">
        <v>578</v>
      </c>
      <c r="B420" s="68"/>
      <c r="C420" s="212" t="s">
        <v>168</v>
      </c>
      <c r="D420" s="213">
        <v>45307</v>
      </c>
      <c r="E420" s="191" t="s">
        <v>1953</v>
      </c>
      <c r="F420" s="191" t="s">
        <v>3</v>
      </c>
      <c r="G420" s="191">
        <v>2169332</v>
      </c>
      <c r="H420" s="68"/>
      <c r="I420" s="197" t="s">
        <v>2996</v>
      </c>
      <c r="J420" s="68"/>
      <c r="K420" s="68"/>
      <c r="L420" s="68"/>
      <c r="M420" s="68"/>
      <c r="N420" s="358"/>
      <c r="O420" s="358"/>
      <c r="P420" s="214">
        <v>0</v>
      </c>
      <c r="Q420" s="214">
        <v>738.67</v>
      </c>
      <c r="R420" s="68" t="s">
        <v>3632</v>
      </c>
      <c r="S420" s="359"/>
      <c r="T420" s="275"/>
    </row>
    <row r="421" spans="1:20" ht="51">
      <c r="A421" s="191">
        <v>578</v>
      </c>
      <c r="B421" s="68"/>
      <c r="C421" s="212" t="s">
        <v>168</v>
      </c>
      <c r="D421" s="213">
        <v>45307</v>
      </c>
      <c r="E421" s="191" t="s">
        <v>1954</v>
      </c>
      <c r="F421" s="191" t="s">
        <v>3</v>
      </c>
      <c r="G421" s="191">
        <v>2169333</v>
      </c>
      <c r="H421" s="68"/>
      <c r="I421" s="197" t="s">
        <v>2997</v>
      </c>
      <c r="J421" s="68"/>
      <c r="K421" s="68"/>
      <c r="L421" s="68"/>
      <c r="M421" s="68"/>
      <c r="N421" s="358"/>
      <c r="O421" s="358"/>
      <c r="P421" s="214">
        <v>0</v>
      </c>
      <c r="Q421" s="214">
        <v>808.76</v>
      </c>
      <c r="R421" s="68" t="s">
        <v>3632</v>
      </c>
      <c r="S421" s="359"/>
      <c r="T421" s="275"/>
    </row>
    <row r="422" spans="1:20" ht="51">
      <c r="A422" s="191">
        <v>578</v>
      </c>
      <c r="B422" s="68"/>
      <c r="C422" s="212" t="s">
        <v>168</v>
      </c>
      <c r="D422" s="213">
        <v>45307</v>
      </c>
      <c r="E422" s="191" t="s">
        <v>1955</v>
      </c>
      <c r="F422" s="191" t="s">
        <v>3</v>
      </c>
      <c r="G422" s="191">
        <v>2169334</v>
      </c>
      <c r="H422" s="68"/>
      <c r="I422" s="197" t="s">
        <v>2998</v>
      </c>
      <c r="J422" s="68"/>
      <c r="K422" s="68"/>
      <c r="L422" s="68"/>
      <c r="M422" s="68"/>
      <c r="N422" s="358"/>
      <c r="O422" s="358"/>
      <c r="P422" s="214">
        <v>0</v>
      </c>
      <c r="Q422" s="214">
        <v>808.75</v>
      </c>
      <c r="R422" s="68" t="s">
        <v>3632</v>
      </c>
      <c r="S422" s="359"/>
      <c r="T422" s="275"/>
    </row>
    <row r="423" spans="1:20" ht="51">
      <c r="A423" s="191">
        <v>35</v>
      </c>
      <c r="B423" s="68"/>
      <c r="C423" s="212" t="s">
        <v>43</v>
      </c>
      <c r="D423" s="213">
        <v>45307</v>
      </c>
      <c r="E423" s="191" t="s">
        <v>1956</v>
      </c>
      <c r="F423" s="191" t="s">
        <v>3</v>
      </c>
      <c r="G423" s="191">
        <v>2169340</v>
      </c>
      <c r="H423" s="68"/>
      <c r="I423" s="197" t="s">
        <v>2999</v>
      </c>
      <c r="J423" s="68"/>
      <c r="K423" s="68"/>
      <c r="L423" s="68"/>
      <c r="M423" s="68"/>
      <c r="N423" s="358"/>
      <c r="O423" s="358"/>
      <c r="P423" s="214">
        <v>0</v>
      </c>
      <c r="Q423" s="214">
        <v>534.9</v>
      </c>
      <c r="R423" s="68" t="s">
        <v>3632</v>
      </c>
      <c r="S423" s="359"/>
      <c r="T423" s="275"/>
    </row>
    <row r="424" spans="1:20" ht="51">
      <c r="A424" s="191">
        <v>16</v>
      </c>
      <c r="B424" s="68"/>
      <c r="C424" s="212" t="s">
        <v>40</v>
      </c>
      <c r="D424" s="213">
        <v>45307</v>
      </c>
      <c r="E424" s="191" t="s">
        <v>1957</v>
      </c>
      <c r="F424" s="191" t="s">
        <v>3</v>
      </c>
      <c r="G424" s="191">
        <v>2169341</v>
      </c>
      <c r="H424" s="68"/>
      <c r="I424" s="197" t="s">
        <v>3000</v>
      </c>
      <c r="J424" s="68"/>
      <c r="K424" s="68"/>
      <c r="L424" s="68"/>
      <c r="M424" s="68"/>
      <c r="N424" s="358"/>
      <c r="O424" s="358"/>
      <c r="P424" s="214">
        <v>0</v>
      </c>
      <c r="Q424" s="214">
        <v>80</v>
      </c>
      <c r="R424" s="68" t="s">
        <v>3632</v>
      </c>
      <c r="S424" s="359"/>
      <c r="T424" s="275"/>
    </row>
    <row r="425" spans="1:20" ht="51">
      <c r="A425" s="191">
        <v>35</v>
      </c>
      <c r="B425" s="68"/>
      <c r="C425" s="212" t="s">
        <v>43</v>
      </c>
      <c r="D425" s="213">
        <v>45307</v>
      </c>
      <c r="E425" s="191" t="s">
        <v>1958</v>
      </c>
      <c r="F425" s="191" t="s">
        <v>3</v>
      </c>
      <c r="G425" s="191">
        <v>2169342</v>
      </c>
      <c r="H425" s="68"/>
      <c r="I425" s="197" t="s">
        <v>3001</v>
      </c>
      <c r="J425" s="68"/>
      <c r="K425" s="68"/>
      <c r="L425" s="68"/>
      <c r="M425" s="68"/>
      <c r="N425" s="358"/>
      <c r="O425" s="358"/>
      <c r="P425" s="214">
        <v>0</v>
      </c>
      <c r="Q425" s="214">
        <v>1182.8699999999999</v>
      </c>
      <c r="R425" s="68" t="s">
        <v>3632</v>
      </c>
      <c r="S425" s="359"/>
      <c r="T425" s="275"/>
    </row>
    <row r="426" spans="1:20" ht="51">
      <c r="A426" s="191">
        <v>35</v>
      </c>
      <c r="B426" s="68"/>
      <c r="C426" s="212" t="s">
        <v>43</v>
      </c>
      <c r="D426" s="213">
        <v>45307</v>
      </c>
      <c r="E426" s="191" t="s">
        <v>1959</v>
      </c>
      <c r="F426" s="191" t="s">
        <v>3</v>
      </c>
      <c r="G426" s="191">
        <v>2169343</v>
      </c>
      <c r="H426" s="68"/>
      <c r="I426" s="197" t="s">
        <v>3002</v>
      </c>
      <c r="J426" s="68"/>
      <c r="K426" s="68"/>
      <c r="L426" s="68"/>
      <c r="M426" s="68"/>
      <c r="N426" s="358"/>
      <c r="O426" s="358"/>
      <c r="P426" s="214">
        <v>0</v>
      </c>
      <c r="Q426" s="214">
        <v>595.20000000000005</v>
      </c>
      <c r="R426" s="68" t="s">
        <v>3632</v>
      </c>
      <c r="S426" s="359"/>
      <c r="T426" s="275"/>
    </row>
    <row r="427" spans="1:20" ht="51">
      <c r="A427" s="191">
        <v>35</v>
      </c>
      <c r="B427" s="68"/>
      <c r="C427" s="212" t="s">
        <v>43</v>
      </c>
      <c r="D427" s="213">
        <v>45307</v>
      </c>
      <c r="E427" s="191" t="s">
        <v>1960</v>
      </c>
      <c r="F427" s="191" t="s">
        <v>3</v>
      </c>
      <c r="G427" s="191">
        <v>2169344</v>
      </c>
      <c r="H427" s="68"/>
      <c r="I427" s="197" t="s">
        <v>3003</v>
      </c>
      <c r="J427" s="68"/>
      <c r="K427" s="68"/>
      <c r="L427" s="68"/>
      <c r="M427" s="68"/>
      <c r="N427" s="358"/>
      <c r="O427" s="358"/>
      <c r="P427" s="214">
        <v>0</v>
      </c>
      <c r="Q427" s="214">
        <v>1069.8</v>
      </c>
      <c r="R427" s="68" t="s">
        <v>3632</v>
      </c>
      <c r="S427" s="359"/>
      <c r="T427" s="275"/>
    </row>
    <row r="428" spans="1:20" ht="51">
      <c r="A428" s="191">
        <v>20</v>
      </c>
      <c r="B428" s="68"/>
      <c r="C428" s="212" t="s">
        <v>41</v>
      </c>
      <c r="D428" s="213">
        <v>45307</v>
      </c>
      <c r="E428" s="191" t="s">
        <v>1961</v>
      </c>
      <c r="F428" s="191" t="s">
        <v>3</v>
      </c>
      <c r="G428" s="191">
        <v>2169349</v>
      </c>
      <c r="H428" s="68"/>
      <c r="I428" s="197" t="s">
        <v>3004</v>
      </c>
      <c r="J428" s="68"/>
      <c r="K428" s="68"/>
      <c r="L428" s="68"/>
      <c r="M428" s="68"/>
      <c r="N428" s="358"/>
      <c r="O428" s="358"/>
      <c r="P428" s="214">
        <v>0</v>
      </c>
      <c r="Q428" s="214">
        <v>1567.89</v>
      </c>
      <c r="R428" s="68" t="s">
        <v>3632</v>
      </c>
      <c r="S428" s="359"/>
      <c r="T428" s="275"/>
    </row>
    <row r="429" spans="1:20" ht="51">
      <c r="A429" s="191">
        <v>20</v>
      </c>
      <c r="B429" s="68"/>
      <c r="C429" s="212" t="s">
        <v>41</v>
      </c>
      <c r="D429" s="213">
        <v>45307</v>
      </c>
      <c r="E429" s="191" t="s">
        <v>1962</v>
      </c>
      <c r="F429" s="191" t="s">
        <v>3</v>
      </c>
      <c r="G429" s="191">
        <v>2169350</v>
      </c>
      <c r="H429" s="68"/>
      <c r="I429" s="197" t="s">
        <v>3005</v>
      </c>
      <c r="J429" s="68"/>
      <c r="K429" s="68"/>
      <c r="L429" s="68"/>
      <c r="M429" s="68"/>
      <c r="N429" s="358"/>
      <c r="O429" s="358"/>
      <c r="P429" s="214">
        <v>0</v>
      </c>
      <c r="Q429" s="214">
        <v>196.83</v>
      </c>
      <c r="R429" s="68" t="s">
        <v>3632</v>
      </c>
      <c r="S429" s="359"/>
      <c r="T429" s="275"/>
    </row>
    <row r="430" spans="1:20" ht="63.75">
      <c r="A430" s="191">
        <v>20</v>
      </c>
      <c r="B430" s="68"/>
      <c r="C430" s="212" t="s">
        <v>41</v>
      </c>
      <c r="D430" s="213">
        <v>45307</v>
      </c>
      <c r="E430" s="191" t="s">
        <v>1963</v>
      </c>
      <c r="F430" s="191" t="s">
        <v>3</v>
      </c>
      <c r="G430" s="191">
        <v>2169351</v>
      </c>
      <c r="H430" s="68"/>
      <c r="I430" s="197" t="s">
        <v>3006</v>
      </c>
      <c r="J430" s="68"/>
      <c r="K430" s="68"/>
      <c r="L430" s="68"/>
      <c r="M430" s="68"/>
      <c r="N430" s="358"/>
      <c r="O430" s="358"/>
      <c r="P430" s="214">
        <v>0</v>
      </c>
      <c r="Q430" s="214">
        <v>933</v>
      </c>
      <c r="R430" s="68" t="s">
        <v>3632</v>
      </c>
      <c r="S430" s="359"/>
      <c r="T430" s="275"/>
    </row>
    <row r="431" spans="1:20" ht="63.75">
      <c r="A431" s="191">
        <v>580</v>
      </c>
      <c r="B431" s="68"/>
      <c r="C431" s="212" t="s">
        <v>169</v>
      </c>
      <c r="D431" s="213">
        <v>45307</v>
      </c>
      <c r="E431" s="191" t="s">
        <v>1964</v>
      </c>
      <c r="F431" s="191" t="s">
        <v>3</v>
      </c>
      <c r="G431" s="191">
        <v>2169353</v>
      </c>
      <c r="H431" s="68"/>
      <c r="I431" s="197" t="s">
        <v>3007</v>
      </c>
      <c r="J431" s="68"/>
      <c r="K431" s="68"/>
      <c r="L431" s="68"/>
      <c r="M431" s="68"/>
      <c r="N431" s="358"/>
      <c r="O431" s="358"/>
      <c r="P431" s="214">
        <v>0</v>
      </c>
      <c r="Q431" s="214">
        <v>1000.25</v>
      </c>
      <c r="R431" s="68" t="s">
        <v>3632</v>
      </c>
      <c r="S431" s="359"/>
      <c r="T431" s="275"/>
    </row>
    <row r="432" spans="1:20" ht="63.75">
      <c r="A432" s="191">
        <v>580</v>
      </c>
      <c r="B432" s="68"/>
      <c r="C432" s="212" t="s">
        <v>169</v>
      </c>
      <c r="D432" s="213">
        <v>45307</v>
      </c>
      <c r="E432" s="191" t="s">
        <v>1965</v>
      </c>
      <c r="F432" s="191" t="s">
        <v>3</v>
      </c>
      <c r="G432" s="191">
        <v>2169355</v>
      </c>
      <c r="H432" s="68"/>
      <c r="I432" s="197" t="s">
        <v>3008</v>
      </c>
      <c r="J432" s="68"/>
      <c r="K432" s="68"/>
      <c r="L432" s="68"/>
      <c r="M432" s="68"/>
      <c r="N432" s="358"/>
      <c r="O432" s="358"/>
      <c r="P432" s="214">
        <v>0</v>
      </c>
      <c r="Q432" s="214">
        <v>6000</v>
      </c>
      <c r="R432" s="68" t="s">
        <v>3632</v>
      </c>
      <c r="S432" s="359"/>
      <c r="T432" s="275"/>
    </row>
    <row r="433" spans="1:20" ht="63.75">
      <c r="A433" s="191">
        <v>597</v>
      </c>
      <c r="B433" s="68"/>
      <c r="C433" s="212" t="s">
        <v>675</v>
      </c>
      <c r="D433" s="213">
        <v>45307</v>
      </c>
      <c r="E433" s="191" t="s">
        <v>1966</v>
      </c>
      <c r="F433" s="191" t="s">
        <v>3</v>
      </c>
      <c r="G433" s="191">
        <v>2169358</v>
      </c>
      <c r="H433" s="68"/>
      <c r="I433" s="197" t="s">
        <v>3009</v>
      </c>
      <c r="J433" s="68"/>
      <c r="K433" s="68"/>
      <c r="L433" s="68"/>
      <c r="M433" s="68"/>
      <c r="N433" s="358"/>
      <c r="O433" s="358"/>
      <c r="P433" s="214">
        <v>0</v>
      </c>
      <c r="Q433" s="214">
        <v>5042.5200000000004</v>
      </c>
      <c r="R433" s="68" t="s">
        <v>3632</v>
      </c>
      <c r="S433" s="359"/>
      <c r="T433" s="275"/>
    </row>
    <row r="434" spans="1:20" ht="51">
      <c r="A434" s="191">
        <v>10</v>
      </c>
      <c r="B434" s="68"/>
      <c r="C434" s="212" t="s">
        <v>38</v>
      </c>
      <c r="D434" s="213">
        <v>45307</v>
      </c>
      <c r="E434" s="191" t="s">
        <v>1967</v>
      </c>
      <c r="F434" s="191" t="s">
        <v>3</v>
      </c>
      <c r="G434" s="191">
        <v>2169370</v>
      </c>
      <c r="H434" s="68"/>
      <c r="I434" s="197" t="s">
        <v>3010</v>
      </c>
      <c r="J434" s="68"/>
      <c r="K434" s="68"/>
      <c r="L434" s="68"/>
      <c r="M434" s="68"/>
      <c r="N434" s="358"/>
      <c r="O434" s="358"/>
      <c r="P434" s="214">
        <v>0</v>
      </c>
      <c r="Q434" s="214">
        <v>153.68</v>
      </c>
      <c r="R434" s="68" t="s">
        <v>3632</v>
      </c>
      <c r="S434" s="359"/>
      <c r="T434" s="275"/>
    </row>
    <row r="435" spans="1:20" ht="51">
      <c r="A435" s="191">
        <v>10</v>
      </c>
      <c r="B435" s="68"/>
      <c r="C435" s="212" t="s">
        <v>38</v>
      </c>
      <c r="D435" s="213">
        <v>45307</v>
      </c>
      <c r="E435" s="191" t="s">
        <v>1968</v>
      </c>
      <c r="F435" s="191" t="s">
        <v>3</v>
      </c>
      <c r="G435" s="191">
        <v>2169373</v>
      </c>
      <c r="H435" s="68"/>
      <c r="I435" s="197" t="s">
        <v>3011</v>
      </c>
      <c r="J435" s="68"/>
      <c r="K435" s="68"/>
      <c r="L435" s="68"/>
      <c r="M435" s="68"/>
      <c r="N435" s="358"/>
      <c r="O435" s="358"/>
      <c r="P435" s="214">
        <v>0</v>
      </c>
      <c r="Q435" s="214">
        <v>13.31</v>
      </c>
      <c r="R435" s="68" t="s">
        <v>3632</v>
      </c>
      <c r="S435" s="359"/>
      <c r="T435" s="275"/>
    </row>
    <row r="436" spans="1:20" ht="51">
      <c r="A436" s="191">
        <v>10</v>
      </c>
      <c r="B436" s="68"/>
      <c r="C436" s="212" t="s">
        <v>38</v>
      </c>
      <c r="D436" s="213">
        <v>45307</v>
      </c>
      <c r="E436" s="191" t="s">
        <v>1969</v>
      </c>
      <c r="F436" s="191" t="s">
        <v>3</v>
      </c>
      <c r="G436" s="191">
        <v>2169374</v>
      </c>
      <c r="H436" s="68"/>
      <c r="I436" s="197" t="s">
        <v>3012</v>
      </c>
      <c r="J436" s="68"/>
      <c r="K436" s="68"/>
      <c r="L436" s="68"/>
      <c r="M436" s="68"/>
      <c r="N436" s="358"/>
      <c r="O436" s="358"/>
      <c r="P436" s="214">
        <v>0</v>
      </c>
      <c r="Q436" s="214">
        <v>9.8800000000000008</v>
      </c>
      <c r="R436" s="68" t="s">
        <v>3632</v>
      </c>
      <c r="S436" s="359"/>
      <c r="T436" s="275"/>
    </row>
    <row r="437" spans="1:20" ht="51">
      <c r="A437" s="191">
        <v>10</v>
      </c>
      <c r="B437" s="68"/>
      <c r="C437" s="212" t="s">
        <v>38</v>
      </c>
      <c r="D437" s="213">
        <v>45307</v>
      </c>
      <c r="E437" s="191" t="s">
        <v>1970</v>
      </c>
      <c r="F437" s="191" t="s">
        <v>3</v>
      </c>
      <c r="G437" s="191">
        <v>2169376</v>
      </c>
      <c r="H437" s="68"/>
      <c r="I437" s="197" t="s">
        <v>3013</v>
      </c>
      <c r="J437" s="68"/>
      <c r="K437" s="68"/>
      <c r="L437" s="68"/>
      <c r="M437" s="68"/>
      <c r="N437" s="358"/>
      <c r="O437" s="358"/>
      <c r="P437" s="214">
        <v>0</v>
      </c>
      <c r="Q437" s="214">
        <v>3.02</v>
      </c>
      <c r="R437" s="68" t="s">
        <v>3632</v>
      </c>
      <c r="S437" s="359"/>
      <c r="T437" s="275"/>
    </row>
    <row r="438" spans="1:20" ht="51">
      <c r="A438" s="191">
        <v>81</v>
      </c>
      <c r="B438" s="68"/>
      <c r="C438" s="212" t="s">
        <v>49</v>
      </c>
      <c r="D438" s="213">
        <v>45307</v>
      </c>
      <c r="E438" s="191" t="s">
        <v>1971</v>
      </c>
      <c r="F438" s="191" t="s">
        <v>3</v>
      </c>
      <c r="G438" s="191">
        <v>2169378</v>
      </c>
      <c r="H438" s="68"/>
      <c r="I438" s="197" t="s">
        <v>3014</v>
      </c>
      <c r="J438" s="68"/>
      <c r="K438" s="68"/>
      <c r="L438" s="68"/>
      <c r="M438" s="68"/>
      <c r="N438" s="358"/>
      <c r="O438" s="358"/>
      <c r="P438" s="214">
        <v>0</v>
      </c>
      <c r="Q438" s="214">
        <v>25</v>
      </c>
      <c r="R438" s="68" t="s">
        <v>3632</v>
      </c>
      <c r="S438" s="359"/>
      <c r="T438" s="275"/>
    </row>
    <row r="439" spans="1:20" ht="51">
      <c r="A439" s="191">
        <v>513</v>
      </c>
      <c r="B439" s="68"/>
      <c r="C439" s="212" t="s">
        <v>160</v>
      </c>
      <c r="D439" s="213">
        <v>45307</v>
      </c>
      <c r="E439" s="191" t="s">
        <v>1972</v>
      </c>
      <c r="F439" s="191" t="s">
        <v>3</v>
      </c>
      <c r="G439" s="191">
        <v>2169380</v>
      </c>
      <c r="H439" s="68"/>
      <c r="I439" s="197" t="s">
        <v>3015</v>
      </c>
      <c r="J439" s="68"/>
      <c r="K439" s="68"/>
      <c r="L439" s="68"/>
      <c r="M439" s="68"/>
      <c r="N439" s="358"/>
      <c r="O439" s="358"/>
      <c r="P439" s="214">
        <v>0</v>
      </c>
      <c r="Q439" s="214">
        <v>109.92</v>
      </c>
      <c r="R439" s="68" t="s">
        <v>3632</v>
      </c>
      <c r="S439" s="359"/>
      <c r="T439" s="275"/>
    </row>
    <row r="440" spans="1:20" ht="38.25">
      <c r="A440" s="191">
        <v>46</v>
      </c>
      <c r="B440" s="68"/>
      <c r="C440" s="212" t="s">
        <v>1371</v>
      </c>
      <c r="D440" s="213">
        <v>45307</v>
      </c>
      <c r="E440" s="191" t="s">
        <v>1973</v>
      </c>
      <c r="F440" s="191" t="s">
        <v>3</v>
      </c>
      <c r="G440" s="191">
        <v>2169385</v>
      </c>
      <c r="H440" s="68"/>
      <c r="I440" s="197" t="s">
        <v>3016</v>
      </c>
      <c r="J440" s="68"/>
      <c r="K440" s="68"/>
      <c r="L440" s="68"/>
      <c r="M440" s="68"/>
      <c r="N440" s="358"/>
      <c r="O440" s="358"/>
      <c r="P440" s="214">
        <v>0</v>
      </c>
      <c r="Q440" s="214">
        <v>1500</v>
      </c>
      <c r="R440" s="68" t="s">
        <v>3632</v>
      </c>
      <c r="S440" s="359"/>
      <c r="T440" s="275"/>
    </row>
    <row r="441" spans="1:20" ht="51">
      <c r="A441" s="191">
        <v>81</v>
      </c>
      <c r="B441" s="68"/>
      <c r="C441" s="212" t="s">
        <v>49</v>
      </c>
      <c r="D441" s="213">
        <v>45307</v>
      </c>
      <c r="E441" s="191" t="s">
        <v>1974</v>
      </c>
      <c r="F441" s="191" t="s">
        <v>3</v>
      </c>
      <c r="G441" s="191">
        <v>2169388</v>
      </c>
      <c r="H441" s="68"/>
      <c r="I441" s="197" t="s">
        <v>3017</v>
      </c>
      <c r="J441" s="68"/>
      <c r="K441" s="68"/>
      <c r="L441" s="68"/>
      <c r="M441" s="68"/>
      <c r="N441" s="358"/>
      <c r="O441" s="358"/>
      <c r="P441" s="214">
        <v>0</v>
      </c>
      <c r="Q441" s="214">
        <v>25</v>
      </c>
      <c r="R441" s="68" t="s">
        <v>3632</v>
      </c>
      <c r="S441" s="359"/>
      <c r="T441" s="275"/>
    </row>
    <row r="442" spans="1:20" ht="63.75">
      <c r="A442" s="191">
        <v>680</v>
      </c>
      <c r="B442" s="68"/>
      <c r="C442" s="212" t="s">
        <v>179</v>
      </c>
      <c r="D442" s="213">
        <v>45307</v>
      </c>
      <c r="E442" s="191" t="s">
        <v>1975</v>
      </c>
      <c r="F442" s="191" t="s">
        <v>3</v>
      </c>
      <c r="G442" s="191">
        <v>2169402</v>
      </c>
      <c r="H442" s="68"/>
      <c r="I442" s="197" t="s">
        <v>3018</v>
      </c>
      <c r="J442" s="68"/>
      <c r="K442" s="68"/>
      <c r="L442" s="68"/>
      <c r="M442" s="68"/>
      <c r="N442" s="358"/>
      <c r="O442" s="358"/>
      <c r="P442" s="214">
        <v>0</v>
      </c>
      <c r="Q442" s="214">
        <v>456.36</v>
      </c>
      <c r="R442" s="68" t="s">
        <v>3632</v>
      </c>
      <c r="S442" s="359"/>
      <c r="T442" s="275"/>
    </row>
    <row r="443" spans="1:20" ht="63.75">
      <c r="A443" s="191">
        <v>680</v>
      </c>
      <c r="B443" s="68"/>
      <c r="C443" s="212" t="s">
        <v>179</v>
      </c>
      <c r="D443" s="213">
        <v>45307</v>
      </c>
      <c r="E443" s="191" t="s">
        <v>1976</v>
      </c>
      <c r="F443" s="191" t="s">
        <v>3</v>
      </c>
      <c r="G443" s="191">
        <v>2169403</v>
      </c>
      <c r="H443" s="68"/>
      <c r="I443" s="197" t="s">
        <v>3019</v>
      </c>
      <c r="J443" s="68"/>
      <c r="K443" s="68"/>
      <c r="L443" s="68"/>
      <c r="M443" s="68"/>
      <c r="N443" s="358"/>
      <c r="O443" s="358"/>
      <c r="P443" s="214">
        <v>0</v>
      </c>
      <c r="Q443" s="214">
        <v>445.04</v>
      </c>
      <c r="R443" s="68" t="s">
        <v>3632</v>
      </c>
      <c r="S443" s="359"/>
      <c r="T443" s="275"/>
    </row>
    <row r="444" spans="1:20" ht="51">
      <c r="A444" s="191">
        <v>291</v>
      </c>
      <c r="B444" s="68"/>
      <c r="C444" s="212" t="s">
        <v>119</v>
      </c>
      <c r="D444" s="213">
        <v>45307</v>
      </c>
      <c r="E444" s="191" t="s">
        <v>1977</v>
      </c>
      <c r="F444" s="191" t="s">
        <v>3</v>
      </c>
      <c r="G444" s="191">
        <v>2169425</v>
      </c>
      <c r="H444" s="68"/>
      <c r="I444" s="197" t="s">
        <v>3020</v>
      </c>
      <c r="J444" s="68"/>
      <c r="K444" s="68"/>
      <c r="L444" s="68"/>
      <c r="M444" s="68"/>
      <c r="N444" s="358"/>
      <c r="O444" s="358"/>
      <c r="P444" s="214">
        <v>0</v>
      </c>
      <c r="Q444" s="214">
        <v>70</v>
      </c>
      <c r="R444" s="68" t="s">
        <v>3632</v>
      </c>
      <c r="S444" s="359"/>
      <c r="T444" s="275"/>
    </row>
    <row r="445" spans="1:20" ht="38.25">
      <c r="A445" s="191" t="s">
        <v>550</v>
      </c>
      <c r="B445" s="68"/>
      <c r="C445" s="212" t="s">
        <v>589</v>
      </c>
      <c r="D445" s="213">
        <v>45307</v>
      </c>
      <c r="E445" s="191" t="s">
        <v>1978</v>
      </c>
      <c r="F445" s="191" t="s">
        <v>3</v>
      </c>
      <c r="G445" s="191">
        <v>2169430</v>
      </c>
      <c r="H445" s="68"/>
      <c r="I445" s="197" t="s">
        <v>3021</v>
      </c>
      <c r="J445" s="68"/>
      <c r="K445" s="68"/>
      <c r="L445" s="68"/>
      <c r="M445" s="68"/>
      <c r="N445" s="358"/>
      <c r="O445" s="358"/>
      <c r="P445" s="214">
        <v>0</v>
      </c>
      <c r="Q445" s="214">
        <v>14363.09</v>
      </c>
      <c r="R445" s="68" t="s">
        <v>3632</v>
      </c>
      <c r="S445" s="359"/>
      <c r="T445" s="275"/>
    </row>
    <row r="446" spans="1:20" ht="51">
      <c r="A446" s="191">
        <v>46</v>
      </c>
      <c r="B446" s="68"/>
      <c r="C446" s="212" t="s">
        <v>1371</v>
      </c>
      <c r="D446" s="213">
        <v>45307</v>
      </c>
      <c r="E446" s="191" t="s">
        <v>1979</v>
      </c>
      <c r="F446" s="191" t="s">
        <v>3</v>
      </c>
      <c r="G446" s="191">
        <v>2169431</v>
      </c>
      <c r="H446" s="68"/>
      <c r="I446" s="197" t="s">
        <v>3022</v>
      </c>
      <c r="J446" s="68"/>
      <c r="K446" s="68"/>
      <c r="L446" s="68"/>
      <c r="M446" s="68"/>
      <c r="N446" s="358"/>
      <c r="O446" s="358"/>
      <c r="P446" s="214">
        <v>0</v>
      </c>
      <c r="Q446" s="214">
        <v>1006.67</v>
      </c>
      <c r="R446" s="68" t="s">
        <v>3632</v>
      </c>
      <c r="S446" s="359"/>
      <c r="T446" s="275"/>
    </row>
    <row r="447" spans="1:20" ht="38.25">
      <c r="A447" s="191">
        <v>20</v>
      </c>
      <c r="B447" s="68"/>
      <c r="C447" s="212" t="s">
        <v>41</v>
      </c>
      <c r="D447" s="213">
        <v>45307</v>
      </c>
      <c r="E447" s="191" t="s">
        <v>1980</v>
      </c>
      <c r="F447" s="191" t="s">
        <v>3</v>
      </c>
      <c r="G447" s="191">
        <v>2169441</v>
      </c>
      <c r="H447" s="68"/>
      <c r="I447" s="197" t="s">
        <v>3023</v>
      </c>
      <c r="J447" s="68"/>
      <c r="K447" s="68"/>
      <c r="L447" s="68"/>
      <c r="M447" s="68"/>
      <c r="N447" s="358"/>
      <c r="O447" s="358"/>
      <c r="P447" s="214">
        <v>0</v>
      </c>
      <c r="Q447" s="214">
        <v>27369</v>
      </c>
      <c r="R447" s="68" t="s">
        <v>3632</v>
      </c>
      <c r="S447" s="359"/>
      <c r="T447" s="275"/>
    </row>
    <row r="448" spans="1:20" ht="51">
      <c r="A448" s="191">
        <v>46</v>
      </c>
      <c r="B448" s="68"/>
      <c r="C448" s="212" t="s">
        <v>1371</v>
      </c>
      <c r="D448" s="213">
        <v>45307</v>
      </c>
      <c r="E448" s="191" t="s">
        <v>1981</v>
      </c>
      <c r="F448" s="191" t="s">
        <v>3</v>
      </c>
      <c r="G448" s="191">
        <v>2169458</v>
      </c>
      <c r="H448" s="68"/>
      <c r="I448" s="197" t="s">
        <v>3024</v>
      </c>
      <c r="J448" s="68"/>
      <c r="K448" s="68"/>
      <c r="L448" s="68"/>
      <c r="M448" s="68"/>
      <c r="N448" s="358"/>
      <c r="O448" s="358"/>
      <c r="P448" s="214">
        <v>0</v>
      </c>
      <c r="Q448" s="214">
        <v>24</v>
      </c>
      <c r="R448" s="68" t="s">
        <v>3632</v>
      </c>
      <c r="S448" s="359"/>
      <c r="T448" s="275"/>
    </row>
    <row r="449" spans="1:20" ht="63.75">
      <c r="A449" s="191">
        <v>10</v>
      </c>
      <c r="B449" s="68"/>
      <c r="C449" s="212" t="s">
        <v>38</v>
      </c>
      <c r="D449" s="213">
        <v>45307</v>
      </c>
      <c r="E449" s="191" t="s">
        <v>1982</v>
      </c>
      <c r="F449" s="191" t="s">
        <v>14</v>
      </c>
      <c r="G449" s="191">
        <v>2555301</v>
      </c>
      <c r="H449" s="68"/>
      <c r="I449" s="197" t="s">
        <v>3025</v>
      </c>
      <c r="J449" s="68"/>
      <c r="K449" s="68"/>
      <c r="L449" s="68"/>
      <c r="M449" s="68"/>
      <c r="N449" s="358"/>
      <c r="O449" s="358"/>
      <c r="P449" s="214">
        <v>50</v>
      </c>
      <c r="Q449" s="214">
        <v>0</v>
      </c>
      <c r="R449" s="68" t="s">
        <v>3632</v>
      </c>
      <c r="S449" s="359"/>
      <c r="T449" s="275"/>
    </row>
    <row r="450" spans="1:20" ht="63.75">
      <c r="A450" s="191" t="s">
        <v>544</v>
      </c>
      <c r="B450" s="68"/>
      <c r="C450" s="212" t="s">
        <v>681</v>
      </c>
      <c r="D450" s="213">
        <v>45307</v>
      </c>
      <c r="E450" s="191" t="s">
        <v>1983</v>
      </c>
      <c r="F450" s="191" t="s">
        <v>6</v>
      </c>
      <c r="G450" s="191">
        <v>1942251</v>
      </c>
      <c r="H450" s="68"/>
      <c r="I450" s="197" t="s">
        <v>3026</v>
      </c>
      <c r="J450" s="68"/>
      <c r="K450" s="68"/>
      <c r="L450" s="68"/>
      <c r="M450" s="68"/>
      <c r="N450" s="358"/>
      <c r="O450" s="358"/>
      <c r="P450" s="214">
        <v>0</v>
      </c>
      <c r="Q450" s="214">
        <v>3384.53</v>
      </c>
      <c r="R450" s="68" t="s">
        <v>3632</v>
      </c>
      <c r="S450" s="359"/>
      <c r="T450" s="275"/>
    </row>
    <row r="451" spans="1:20" ht="76.5">
      <c r="A451" s="191">
        <v>595</v>
      </c>
      <c r="B451" s="68"/>
      <c r="C451" s="212" t="s">
        <v>611</v>
      </c>
      <c r="D451" s="213">
        <v>45307</v>
      </c>
      <c r="E451" s="191" t="s">
        <v>1984</v>
      </c>
      <c r="F451" s="191" t="s">
        <v>6</v>
      </c>
      <c r="G451" s="191">
        <v>1942390</v>
      </c>
      <c r="H451" s="68"/>
      <c r="I451" s="197" t="s">
        <v>3027</v>
      </c>
      <c r="J451" s="68"/>
      <c r="K451" s="68"/>
      <c r="L451" s="68"/>
      <c r="M451" s="68"/>
      <c r="N451" s="358"/>
      <c r="O451" s="358"/>
      <c r="P451" s="214">
        <v>0</v>
      </c>
      <c r="Q451" s="214">
        <v>35379.85</v>
      </c>
      <c r="R451" s="68" t="s">
        <v>3632</v>
      </c>
      <c r="S451" s="359"/>
      <c r="T451" s="275"/>
    </row>
    <row r="452" spans="1:20" ht="76.5">
      <c r="A452" s="191">
        <v>595</v>
      </c>
      <c r="B452" s="68"/>
      <c r="C452" s="212" t="s">
        <v>611</v>
      </c>
      <c r="D452" s="213">
        <v>45307</v>
      </c>
      <c r="E452" s="191" t="s">
        <v>1985</v>
      </c>
      <c r="F452" s="191" t="s">
        <v>6</v>
      </c>
      <c r="G452" s="191">
        <v>1942392</v>
      </c>
      <c r="H452" s="68"/>
      <c r="I452" s="197" t="s">
        <v>3028</v>
      </c>
      <c r="J452" s="68"/>
      <c r="K452" s="68"/>
      <c r="L452" s="68"/>
      <c r="M452" s="68"/>
      <c r="N452" s="358"/>
      <c r="O452" s="358"/>
      <c r="P452" s="214">
        <v>0</v>
      </c>
      <c r="Q452" s="214">
        <v>792366.89</v>
      </c>
      <c r="R452" s="68" t="s">
        <v>3632</v>
      </c>
      <c r="S452" s="359"/>
      <c r="T452" s="275"/>
    </row>
    <row r="453" spans="1:20" ht="38.25">
      <c r="A453" s="191" t="s">
        <v>542</v>
      </c>
      <c r="B453" s="68"/>
      <c r="C453" s="212" t="s">
        <v>689</v>
      </c>
      <c r="D453" s="213">
        <v>45307</v>
      </c>
      <c r="E453" s="191" t="s">
        <v>1986</v>
      </c>
      <c r="F453" s="191" t="s">
        <v>600</v>
      </c>
      <c r="G453" s="191">
        <v>7580438</v>
      </c>
      <c r="H453" s="68"/>
      <c r="I453" s="197" t="s">
        <v>3029</v>
      </c>
      <c r="J453" s="68"/>
      <c r="K453" s="68"/>
      <c r="L453" s="68"/>
      <c r="M453" s="68"/>
      <c r="N453" s="358"/>
      <c r="O453" s="358"/>
      <c r="P453" s="214">
        <v>0</v>
      </c>
      <c r="Q453" s="214">
        <v>3744598.6</v>
      </c>
      <c r="R453" s="68" t="s">
        <v>3632</v>
      </c>
      <c r="S453" s="359"/>
      <c r="T453" s="275"/>
    </row>
    <row r="454" spans="1:20" ht="51">
      <c r="A454" s="191" t="s">
        <v>542</v>
      </c>
      <c r="B454" s="68"/>
      <c r="C454" s="212" t="s">
        <v>689</v>
      </c>
      <c r="D454" s="213">
        <v>45307</v>
      </c>
      <c r="E454" s="191" t="s">
        <v>1988</v>
      </c>
      <c r="F454" s="191" t="s">
        <v>10</v>
      </c>
      <c r="G454" s="191">
        <v>18220</v>
      </c>
      <c r="H454" s="68"/>
      <c r="I454" s="197" t="s">
        <v>3031</v>
      </c>
      <c r="J454" s="68"/>
      <c r="K454" s="68"/>
      <c r="L454" s="68"/>
      <c r="M454" s="68"/>
      <c r="N454" s="358"/>
      <c r="O454" s="358"/>
      <c r="P454" s="214">
        <v>275.42</v>
      </c>
      <c r="Q454" s="214">
        <v>0</v>
      </c>
      <c r="R454" s="68" t="s">
        <v>3632</v>
      </c>
      <c r="S454" s="359"/>
      <c r="T454" s="275"/>
    </row>
    <row r="455" spans="1:20" ht="63.75">
      <c r="A455" s="191" t="s">
        <v>542</v>
      </c>
      <c r="B455" s="68"/>
      <c r="C455" s="212" t="s">
        <v>689</v>
      </c>
      <c r="D455" s="213">
        <v>45307</v>
      </c>
      <c r="E455" s="191" t="s">
        <v>1989</v>
      </c>
      <c r="F455" s="191" t="s">
        <v>10</v>
      </c>
      <c r="G455" s="191">
        <v>18311</v>
      </c>
      <c r="H455" s="68"/>
      <c r="I455" s="197" t="s">
        <v>3032</v>
      </c>
      <c r="J455" s="68"/>
      <c r="K455" s="68"/>
      <c r="L455" s="68"/>
      <c r="M455" s="68"/>
      <c r="N455" s="358"/>
      <c r="O455" s="358"/>
      <c r="P455" s="214">
        <v>5790.45</v>
      </c>
      <c r="Q455" s="214">
        <v>0</v>
      </c>
      <c r="R455" s="68" t="s">
        <v>3632</v>
      </c>
      <c r="S455" s="359"/>
      <c r="T455" s="275"/>
    </row>
    <row r="456" spans="1:20" ht="51">
      <c r="A456" s="191" t="s">
        <v>542</v>
      </c>
      <c r="B456" s="68"/>
      <c r="C456" s="212" t="s">
        <v>689</v>
      </c>
      <c r="D456" s="213">
        <v>45307</v>
      </c>
      <c r="E456" s="191" t="s">
        <v>1990</v>
      </c>
      <c r="F456" s="191" t="s">
        <v>10</v>
      </c>
      <c r="G456" s="191">
        <v>18270</v>
      </c>
      <c r="H456" s="68"/>
      <c r="I456" s="197" t="s">
        <v>3033</v>
      </c>
      <c r="J456" s="68"/>
      <c r="K456" s="68"/>
      <c r="L456" s="68"/>
      <c r="M456" s="68"/>
      <c r="N456" s="358"/>
      <c r="O456" s="358"/>
      <c r="P456" s="214">
        <v>344.16</v>
      </c>
      <c r="Q456" s="214">
        <v>0</v>
      </c>
      <c r="R456" s="68" t="s">
        <v>3632</v>
      </c>
      <c r="S456" s="359"/>
      <c r="T456" s="275"/>
    </row>
    <row r="457" spans="1:20" ht="63.75">
      <c r="A457" s="191">
        <v>513</v>
      </c>
      <c r="B457" s="68"/>
      <c r="C457" s="212" t="s">
        <v>160</v>
      </c>
      <c r="D457" s="213">
        <v>45307</v>
      </c>
      <c r="E457" s="191" t="s">
        <v>1991</v>
      </c>
      <c r="F457" s="191" t="s">
        <v>14</v>
      </c>
      <c r="G457" s="191">
        <v>2556275</v>
      </c>
      <c r="H457" s="68"/>
      <c r="I457" s="197" t="s">
        <v>3034</v>
      </c>
      <c r="J457" s="68"/>
      <c r="K457" s="68"/>
      <c r="L457" s="68"/>
      <c r="M457" s="68"/>
      <c r="N457" s="358"/>
      <c r="O457" s="358"/>
      <c r="P457" s="214">
        <v>50</v>
      </c>
      <c r="Q457" s="214">
        <v>0</v>
      </c>
      <c r="R457" s="68" t="s">
        <v>3632</v>
      </c>
      <c r="S457" s="359"/>
      <c r="T457" s="275"/>
    </row>
    <row r="458" spans="1:20" ht="63.75">
      <c r="A458" s="191">
        <v>513</v>
      </c>
      <c r="B458" s="68"/>
      <c r="C458" s="212" t="s">
        <v>160</v>
      </c>
      <c r="D458" s="213">
        <v>45307</v>
      </c>
      <c r="E458" s="191" t="s">
        <v>1992</v>
      </c>
      <c r="F458" s="191" t="s">
        <v>14</v>
      </c>
      <c r="G458" s="191">
        <v>2556283</v>
      </c>
      <c r="H458" s="68"/>
      <c r="I458" s="197" t="s">
        <v>3035</v>
      </c>
      <c r="J458" s="68"/>
      <c r="K458" s="68"/>
      <c r="L458" s="68"/>
      <c r="M458" s="68"/>
      <c r="N458" s="358"/>
      <c r="O458" s="358"/>
      <c r="P458" s="214">
        <v>50</v>
      </c>
      <c r="Q458" s="214">
        <v>0</v>
      </c>
      <c r="R458" s="68" t="s">
        <v>3632</v>
      </c>
      <c r="S458" s="359"/>
      <c r="T458" s="275"/>
    </row>
    <row r="459" spans="1:20" ht="76.5">
      <c r="A459" s="191">
        <v>513</v>
      </c>
      <c r="B459" s="68"/>
      <c r="C459" s="212" t="s">
        <v>160</v>
      </c>
      <c r="D459" s="213">
        <v>45307</v>
      </c>
      <c r="E459" s="191" t="s">
        <v>1993</v>
      </c>
      <c r="F459" s="191" t="s">
        <v>10</v>
      </c>
      <c r="G459" s="191">
        <v>1081827</v>
      </c>
      <c r="H459" s="68"/>
      <c r="I459" s="197" t="s">
        <v>3036</v>
      </c>
      <c r="J459" s="68"/>
      <c r="K459" s="68"/>
      <c r="L459" s="68"/>
      <c r="M459" s="68"/>
      <c r="N459" s="358"/>
      <c r="O459" s="358"/>
      <c r="P459" s="214">
        <v>50</v>
      </c>
      <c r="Q459" s="214">
        <v>0</v>
      </c>
      <c r="R459" s="68" t="s">
        <v>3632</v>
      </c>
      <c r="S459" s="359"/>
      <c r="T459" s="275"/>
    </row>
    <row r="460" spans="1:20" ht="76.5">
      <c r="A460" s="191">
        <v>513</v>
      </c>
      <c r="B460" s="68"/>
      <c r="C460" s="212" t="s">
        <v>160</v>
      </c>
      <c r="D460" s="213">
        <v>45307</v>
      </c>
      <c r="E460" s="191" t="s">
        <v>1994</v>
      </c>
      <c r="F460" s="191" t="s">
        <v>10</v>
      </c>
      <c r="G460" s="191">
        <v>1081838</v>
      </c>
      <c r="H460" s="68"/>
      <c r="I460" s="197" t="s">
        <v>3037</v>
      </c>
      <c r="J460" s="68"/>
      <c r="K460" s="68"/>
      <c r="L460" s="68"/>
      <c r="M460" s="68"/>
      <c r="N460" s="358"/>
      <c r="O460" s="358"/>
      <c r="P460" s="214">
        <v>50</v>
      </c>
      <c r="Q460" s="214">
        <v>0</v>
      </c>
      <c r="R460" s="68" t="s">
        <v>3632</v>
      </c>
      <c r="S460" s="359"/>
      <c r="T460" s="275"/>
    </row>
    <row r="461" spans="1:20" ht="76.5">
      <c r="A461" s="191">
        <v>513</v>
      </c>
      <c r="B461" s="68"/>
      <c r="C461" s="212" t="s">
        <v>160</v>
      </c>
      <c r="D461" s="213">
        <v>45307</v>
      </c>
      <c r="E461" s="191" t="s">
        <v>1995</v>
      </c>
      <c r="F461" s="191" t="s">
        <v>14</v>
      </c>
      <c r="G461" s="191">
        <v>2556285</v>
      </c>
      <c r="H461" s="68"/>
      <c r="I461" s="197" t="s">
        <v>3038</v>
      </c>
      <c r="J461" s="68"/>
      <c r="K461" s="68"/>
      <c r="L461" s="68"/>
      <c r="M461" s="68"/>
      <c r="N461" s="358"/>
      <c r="O461" s="358"/>
      <c r="P461" s="214">
        <v>50</v>
      </c>
      <c r="Q461" s="214">
        <v>0</v>
      </c>
      <c r="R461" s="68" t="s">
        <v>3632</v>
      </c>
      <c r="S461" s="359"/>
      <c r="T461" s="275"/>
    </row>
    <row r="462" spans="1:20" ht="76.5">
      <c r="A462" s="191">
        <v>10</v>
      </c>
      <c r="B462" s="68"/>
      <c r="C462" s="212" t="s">
        <v>38</v>
      </c>
      <c r="D462" s="213">
        <v>45307</v>
      </c>
      <c r="E462" s="191" t="s">
        <v>1996</v>
      </c>
      <c r="F462" s="191" t="s">
        <v>14</v>
      </c>
      <c r="G462" s="191">
        <v>2556287</v>
      </c>
      <c r="H462" s="68"/>
      <c r="I462" s="197" t="s">
        <v>3039</v>
      </c>
      <c r="J462" s="68"/>
      <c r="K462" s="68"/>
      <c r="L462" s="68"/>
      <c r="M462" s="68"/>
      <c r="N462" s="358"/>
      <c r="O462" s="358"/>
      <c r="P462" s="214">
        <v>50</v>
      </c>
      <c r="Q462" s="214">
        <v>0</v>
      </c>
      <c r="R462" s="68" t="s">
        <v>3632</v>
      </c>
      <c r="S462" s="359"/>
      <c r="T462" s="275"/>
    </row>
    <row r="463" spans="1:20" ht="89.25">
      <c r="A463" s="191">
        <v>10</v>
      </c>
      <c r="B463" s="68"/>
      <c r="C463" s="212" t="s">
        <v>38</v>
      </c>
      <c r="D463" s="213">
        <v>45307</v>
      </c>
      <c r="E463" s="191" t="s">
        <v>1997</v>
      </c>
      <c r="F463" s="191" t="s">
        <v>14</v>
      </c>
      <c r="G463" s="191">
        <v>2556289</v>
      </c>
      <c r="H463" s="68"/>
      <c r="I463" s="197" t="s">
        <v>3040</v>
      </c>
      <c r="J463" s="68"/>
      <c r="K463" s="68"/>
      <c r="L463" s="68"/>
      <c r="M463" s="68"/>
      <c r="N463" s="358"/>
      <c r="O463" s="358"/>
      <c r="P463" s="214">
        <v>50</v>
      </c>
      <c r="Q463" s="214">
        <v>0</v>
      </c>
      <c r="R463" s="68" t="s">
        <v>3632</v>
      </c>
      <c r="S463" s="359"/>
      <c r="T463" s="275"/>
    </row>
    <row r="464" spans="1:20" ht="89.25">
      <c r="A464" s="191">
        <v>132</v>
      </c>
      <c r="B464" s="68"/>
      <c r="C464" s="212" t="s">
        <v>59</v>
      </c>
      <c r="D464" s="213">
        <v>45307</v>
      </c>
      <c r="E464" s="191" t="s">
        <v>1998</v>
      </c>
      <c r="F464" s="191" t="s">
        <v>10</v>
      </c>
      <c r="G464" s="191">
        <v>1081790</v>
      </c>
      <c r="H464" s="68"/>
      <c r="I464" s="197" t="s">
        <v>3041</v>
      </c>
      <c r="J464" s="68"/>
      <c r="K464" s="68"/>
      <c r="L464" s="68"/>
      <c r="M464" s="68"/>
      <c r="N464" s="358"/>
      <c r="O464" s="358"/>
      <c r="P464" s="214">
        <v>936.11</v>
      </c>
      <c r="Q464" s="214">
        <v>0</v>
      </c>
      <c r="R464" s="68" t="s">
        <v>3632</v>
      </c>
      <c r="S464" s="359"/>
      <c r="T464" s="275"/>
    </row>
    <row r="465" spans="1:20" ht="102">
      <c r="A465" s="191">
        <v>132</v>
      </c>
      <c r="B465" s="68"/>
      <c r="C465" s="212" t="s">
        <v>59</v>
      </c>
      <c r="D465" s="213">
        <v>45307</v>
      </c>
      <c r="E465" s="191" t="s">
        <v>1999</v>
      </c>
      <c r="F465" s="191" t="s">
        <v>10</v>
      </c>
      <c r="G465" s="191">
        <v>1081804</v>
      </c>
      <c r="H465" s="68"/>
      <c r="I465" s="197" t="s">
        <v>3042</v>
      </c>
      <c r="J465" s="68"/>
      <c r="K465" s="68"/>
      <c r="L465" s="68"/>
      <c r="M465" s="68"/>
      <c r="N465" s="358"/>
      <c r="O465" s="358"/>
      <c r="P465" s="214">
        <v>17031.79</v>
      </c>
      <c r="Q465" s="214">
        <v>0</v>
      </c>
      <c r="R465" s="68" t="s">
        <v>3632</v>
      </c>
      <c r="S465" s="359"/>
      <c r="T465" s="275"/>
    </row>
    <row r="466" spans="1:20" ht="51">
      <c r="A466" s="191">
        <v>595</v>
      </c>
      <c r="B466" s="68"/>
      <c r="C466" s="212" t="s">
        <v>611</v>
      </c>
      <c r="D466" s="213">
        <v>45308</v>
      </c>
      <c r="E466" s="191" t="s">
        <v>2000</v>
      </c>
      <c r="F466" s="191" t="s">
        <v>3</v>
      </c>
      <c r="G466" s="191">
        <v>2169612</v>
      </c>
      <c r="H466" s="68"/>
      <c r="I466" s="197" t="s">
        <v>3043</v>
      </c>
      <c r="J466" s="68"/>
      <c r="K466" s="68"/>
      <c r="L466" s="68"/>
      <c r="M466" s="68"/>
      <c r="N466" s="358"/>
      <c r="O466" s="358"/>
      <c r="P466" s="214">
        <v>0</v>
      </c>
      <c r="Q466" s="214">
        <v>0.44</v>
      </c>
      <c r="R466" s="68" t="s">
        <v>3632</v>
      </c>
      <c r="S466" s="359"/>
      <c r="T466" s="275"/>
    </row>
    <row r="467" spans="1:20" ht="51">
      <c r="A467" s="191">
        <v>283</v>
      </c>
      <c r="B467" s="68"/>
      <c r="C467" s="212" t="s">
        <v>115</v>
      </c>
      <c r="D467" s="213">
        <v>45308</v>
      </c>
      <c r="E467" s="191" t="s">
        <v>2001</v>
      </c>
      <c r="F467" s="191" t="s">
        <v>3</v>
      </c>
      <c r="G467" s="191">
        <v>2169619</v>
      </c>
      <c r="H467" s="68"/>
      <c r="I467" s="197" t="s">
        <v>3044</v>
      </c>
      <c r="J467" s="68"/>
      <c r="K467" s="68"/>
      <c r="L467" s="68"/>
      <c r="M467" s="68"/>
      <c r="N467" s="358"/>
      <c r="O467" s="358"/>
      <c r="P467" s="214">
        <v>0</v>
      </c>
      <c r="Q467" s="214">
        <v>1350</v>
      </c>
      <c r="R467" s="68" t="s">
        <v>3632</v>
      </c>
      <c r="S467" s="359"/>
      <c r="T467" s="275"/>
    </row>
    <row r="468" spans="1:20" ht="63.75">
      <c r="A468" s="191">
        <v>46</v>
      </c>
      <c r="B468" s="68"/>
      <c r="C468" s="212" t="s">
        <v>1371</v>
      </c>
      <c r="D468" s="213">
        <v>45308</v>
      </c>
      <c r="E468" s="191" t="s">
        <v>2002</v>
      </c>
      <c r="F468" s="191" t="s">
        <v>3</v>
      </c>
      <c r="G468" s="191">
        <v>2169624</v>
      </c>
      <c r="H468" s="68"/>
      <c r="I468" s="197" t="s">
        <v>3045</v>
      </c>
      <c r="J468" s="68"/>
      <c r="K468" s="68"/>
      <c r="L468" s="68"/>
      <c r="M468" s="68"/>
      <c r="N468" s="358"/>
      <c r="O468" s="358"/>
      <c r="P468" s="214">
        <v>0</v>
      </c>
      <c r="Q468" s="214">
        <v>1660</v>
      </c>
      <c r="R468" s="68" t="s">
        <v>3632</v>
      </c>
      <c r="S468" s="359"/>
      <c r="T468" s="275"/>
    </row>
    <row r="469" spans="1:20" ht="51">
      <c r="A469" s="191">
        <v>661</v>
      </c>
      <c r="B469" s="68"/>
      <c r="C469" s="212" t="s">
        <v>177</v>
      </c>
      <c r="D469" s="213">
        <v>45308</v>
      </c>
      <c r="E469" s="191" t="s">
        <v>2003</v>
      </c>
      <c r="F469" s="191" t="s">
        <v>3</v>
      </c>
      <c r="G469" s="191">
        <v>2169649</v>
      </c>
      <c r="H469" s="68"/>
      <c r="I469" s="197" t="s">
        <v>3046</v>
      </c>
      <c r="J469" s="68"/>
      <c r="K469" s="68"/>
      <c r="L469" s="68"/>
      <c r="M469" s="68"/>
      <c r="N469" s="358"/>
      <c r="O469" s="358"/>
      <c r="P469" s="214">
        <v>0</v>
      </c>
      <c r="Q469" s="214">
        <v>90128.13</v>
      </c>
      <c r="R469" s="68" t="s">
        <v>3632</v>
      </c>
      <c r="S469" s="359"/>
      <c r="T469" s="275"/>
    </row>
    <row r="470" spans="1:20" ht="63.75">
      <c r="A470" s="191">
        <v>283</v>
      </c>
      <c r="B470" s="68"/>
      <c r="C470" s="212" t="s">
        <v>115</v>
      </c>
      <c r="D470" s="213">
        <v>45308</v>
      </c>
      <c r="E470" s="191" t="s">
        <v>2004</v>
      </c>
      <c r="F470" s="191" t="s">
        <v>3</v>
      </c>
      <c r="G470" s="191">
        <v>2169650</v>
      </c>
      <c r="H470" s="68"/>
      <c r="I470" s="197" t="s">
        <v>3047</v>
      </c>
      <c r="J470" s="68"/>
      <c r="K470" s="68"/>
      <c r="L470" s="68"/>
      <c r="M470" s="68"/>
      <c r="N470" s="358"/>
      <c r="O470" s="358"/>
      <c r="P470" s="214">
        <v>0</v>
      </c>
      <c r="Q470" s="214">
        <v>114.15</v>
      </c>
      <c r="R470" s="68" t="s">
        <v>3632</v>
      </c>
      <c r="S470" s="359"/>
      <c r="T470" s="275"/>
    </row>
    <row r="471" spans="1:20" ht="51">
      <c r="A471" s="191">
        <v>15</v>
      </c>
      <c r="B471" s="68"/>
      <c r="C471" s="212" t="s">
        <v>39</v>
      </c>
      <c r="D471" s="213">
        <v>45308</v>
      </c>
      <c r="E471" s="191" t="s">
        <v>2005</v>
      </c>
      <c r="F471" s="191" t="s">
        <v>3</v>
      </c>
      <c r="G471" s="191">
        <v>2169659</v>
      </c>
      <c r="H471" s="68"/>
      <c r="I471" s="197" t="s">
        <v>3048</v>
      </c>
      <c r="J471" s="68"/>
      <c r="K471" s="68"/>
      <c r="L471" s="68"/>
      <c r="M471" s="68"/>
      <c r="N471" s="358"/>
      <c r="O471" s="358"/>
      <c r="P471" s="214">
        <v>0</v>
      </c>
      <c r="Q471" s="214">
        <v>252.94</v>
      </c>
      <c r="R471" s="68" t="s">
        <v>3632</v>
      </c>
      <c r="S471" s="359"/>
      <c r="T471" s="275"/>
    </row>
    <row r="472" spans="1:20" ht="63.75">
      <c r="A472" s="191">
        <v>680</v>
      </c>
      <c r="B472" s="68"/>
      <c r="C472" s="212" t="s">
        <v>179</v>
      </c>
      <c r="D472" s="213">
        <v>45308</v>
      </c>
      <c r="E472" s="191" t="s">
        <v>2006</v>
      </c>
      <c r="F472" s="191" t="s">
        <v>3</v>
      </c>
      <c r="G472" s="191">
        <v>2169660</v>
      </c>
      <c r="H472" s="68"/>
      <c r="I472" s="197" t="s">
        <v>3049</v>
      </c>
      <c r="J472" s="68"/>
      <c r="K472" s="68"/>
      <c r="L472" s="68"/>
      <c r="M472" s="68"/>
      <c r="N472" s="358"/>
      <c r="O472" s="358"/>
      <c r="P472" s="214">
        <v>0</v>
      </c>
      <c r="Q472" s="214">
        <v>803.65</v>
      </c>
      <c r="R472" s="68" t="s">
        <v>3632</v>
      </c>
      <c r="S472" s="359"/>
      <c r="T472" s="275"/>
    </row>
    <row r="473" spans="1:20" ht="51">
      <c r="A473" s="191">
        <v>47</v>
      </c>
      <c r="B473" s="68"/>
      <c r="C473" s="212" t="s">
        <v>45</v>
      </c>
      <c r="D473" s="213">
        <v>45308</v>
      </c>
      <c r="E473" s="191" t="s">
        <v>2007</v>
      </c>
      <c r="F473" s="191" t="s">
        <v>3</v>
      </c>
      <c r="G473" s="191">
        <v>2169661</v>
      </c>
      <c r="H473" s="68"/>
      <c r="I473" s="197" t="s">
        <v>3050</v>
      </c>
      <c r="J473" s="68"/>
      <c r="K473" s="68"/>
      <c r="L473" s="68"/>
      <c r="M473" s="68"/>
      <c r="N473" s="358"/>
      <c r="O473" s="358"/>
      <c r="P473" s="214">
        <v>0</v>
      </c>
      <c r="Q473" s="214">
        <v>69.5</v>
      </c>
      <c r="R473" s="68" t="s">
        <v>3632</v>
      </c>
      <c r="S473" s="359"/>
      <c r="T473" s="275"/>
    </row>
    <row r="474" spans="1:20" ht="51">
      <c r="A474" s="191" t="s">
        <v>550</v>
      </c>
      <c r="B474" s="68"/>
      <c r="C474" s="212" t="s">
        <v>589</v>
      </c>
      <c r="D474" s="213">
        <v>45308</v>
      </c>
      <c r="E474" s="191" t="s">
        <v>2008</v>
      </c>
      <c r="F474" s="191" t="s">
        <v>3</v>
      </c>
      <c r="G474" s="191">
        <v>2169662</v>
      </c>
      <c r="H474" s="68"/>
      <c r="I474" s="197" t="s">
        <v>3051</v>
      </c>
      <c r="J474" s="68"/>
      <c r="K474" s="68"/>
      <c r="L474" s="68"/>
      <c r="M474" s="68"/>
      <c r="N474" s="358"/>
      <c r="O474" s="358"/>
      <c r="P474" s="214">
        <v>0</v>
      </c>
      <c r="Q474" s="214">
        <v>69.5</v>
      </c>
      <c r="R474" s="68" t="s">
        <v>3632</v>
      </c>
      <c r="S474" s="359"/>
      <c r="T474" s="275"/>
    </row>
    <row r="475" spans="1:20" ht="51">
      <c r="A475" s="191" t="s">
        <v>550</v>
      </c>
      <c r="B475" s="68"/>
      <c r="C475" s="212" t="s">
        <v>589</v>
      </c>
      <c r="D475" s="213">
        <v>45308</v>
      </c>
      <c r="E475" s="191" t="s">
        <v>2009</v>
      </c>
      <c r="F475" s="191" t="s">
        <v>3</v>
      </c>
      <c r="G475" s="191">
        <v>2169663</v>
      </c>
      <c r="H475" s="68"/>
      <c r="I475" s="197" t="s">
        <v>3052</v>
      </c>
      <c r="J475" s="68"/>
      <c r="K475" s="68"/>
      <c r="L475" s="68"/>
      <c r="M475" s="68"/>
      <c r="N475" s="358"/>
      <c r="O475" s="358"/>
      <c r="P475" s="214">
        <v>0</v>
      </c>
      <c r="Q475" s="214">
        <v>69.5</v>
      </c>
      <c r="R475" s="68" t="s">
        <v>3632</v>
      </c>
      <c r="S475" s="359"/>
      <c r="T475" s="275"/>
    </row>
    <row r="476" spans="1:20" ht="51">
      <c r="A476" s="191" t="s">
        <v>550</v>
      </c>
      <c r="B476" s="68"/>
      <c r="C476" s="212" t="s">
        <v>589</v>
      </c>
      <c r="D476" s="213">
        <v>45308</v>
      </c>
      <c r="E476" s="191" t="s">
        <v>2010</v>
      </c>
      <c r="F476" s="191" t="s">
        <v>3</v>
      </c>
      <c r="G476" s="191">
        <v>2169664</v>
      </c>
      <c r="H476" s="68"/>
      <c r="I476" s="197" t="s">
        <v>3053</v>
      </c>
      <c r="J476" s="68"/>
      <c r="K476" s="68"/>
      <c r="L476" s="68"/>
      <c r="M476" s="68"/>
      <c r="N476" s="358"/>
      <c r="O476" s="358"/>
      <c r="P476" s="214">
        <v>0</v>
      </c>
      <c r="Q476" s="214">
        <v>69.5</v>
      </c>
      <c r="R476" s="68" t="s">
        <v>3632</v>
      </c>
      <c r="S476" s="359"/>
      <c r="T476" s="275"/>
    </row>
    <row r="477" spans="1:20" ht="51">
      <c r="A477" s="191" t="s">
        <v>550</v>
      </c>
      <c r="B477" s="68"/>
      <c r="C477" s="212" t="s">
        <v>589</v>
      </c>
      <c r="D477" s="213">
        <v>45308</v>
      </c>
      <c r="E477" s="191" t="s">
        <v>2011</v>
      </c>
      <c r="F477" s="191" t="s">
        <v>3</v>
      </c>
      <c r="G477" s="191">
        <v>2169666</v>
      </c>
      <c r="H477" s="68"/>
      <c r="I477" s="197" t="s">
        <v>3054</v>
      </c>
      <c r="J477" s="68"/>
      <c r="K477" s="68"/>
      <c r="L477" s="68"/>
      <c r="M477" s="68"/>
      <c r="N477" s="358"/>
      <c r="O477" s="358"/>
      <c r="P477" s="214">
        <v>0</v>
      </c>
      <c r="Q477" s="214">
        <v>69.5</v>
      </c>
      <c r="R477" s="68" t="s">
        <v>3632</v>
      </c>
      <c r="S477" s="359"/>
      <c r="T477" s="275"/>
    </row>
    <row r="478" spans="1:20" ht="51">
      <c r="A478" s="191" t="s">
        <v>550</v>
      </c>
      <c r="B478" s="68"/>
      <c r="C478" s="212" t="s">
        <v>589</v>
      </c>
      <c r="D478" s="213">
        <v>45308</v>
      </c>
      <c r="E478" s="191" t="s">
        <v>2012</v>
      </c>
      <c r="F478" s="191" t="s">
        <v>3</v>
      </c>
      <c r="G478" s="191">
        <v>2169667</v>
      </c>
      <c r="H478" s="68"/>
      <c r="I478" s="197" t="s">
        <v>3055</v>
      </c>
      <c r="J478" s="68"/>
      <c r="K478" s="68"/>
      <c r="L478" s="68"/>
      <c r="M478" s="68"/>
      <c r="N478" s="358"/>
      <c r="O478" s="358"/>
      <c r="P478" s="214">
        <v>0</v>
      </c>
      <c r="Q478" s="214">
        <v>69.5</v>
      </c>
      <c r="R478" s="68" t="s">
        <v>3632</v>
      </c>
      <c r="S478" s="359"/>
      <c r="T478" s="275"/>
    </row>
    <row r="479" spans="1:20" ht="51">
      <c r="A479" s="191" t="s">
        <v>550</v>
      </c>
      <c r="B479" s="68"/>
      <c r="C479" s="212" t="s">
        <v>589</v>
      </c>
      <c r="D479" s="213">
        <v>45308</v>
      </c>
      <c r="E479" s="191" t="s">
        <v>2013</v>
      </c>
      <c r="F479" s="191" t="s">
        <v>3</v>
      </c>
      <c r="G479" s="191">
        <v>2169668</v>
      </c>
      <c r="H479" s="68"/>
      <c r="I479" s="197" t="s">
        <v>3056</v>
      </c>
      <c r="J479" s="68"/>
      <c r="K479" s="68"/>
      <c r="L479" s="68"/>
      <c r="M479" s="68"/>
      <c r="N479" s="358"/>
      <c r="O479" s="358"/>
      <c r="P479" s="214">
        <v>0</v>
      </c>
      <c r="Q479" s="214">
        <v>1560</v>
      </c>
      <c r="R479" s="68" t="s">
        <v>3632</v>
      </c>
      <c r="S479" s="359"/>
      <c r="T479" s="275"/>
    </row>
    <row r="480" spans="1:20" ht="51">
      <c r="A480" s="191">
        <v>578</v>
      </c>
      <c r="B480" s="68"/>
      <c r="C480" s="212" t="s">
        <v>168</v>
      </c>
      <c r="D480" s="213">
        <v>45308</v>
      </c>
      <c r="E480" s="191" t="s">
        <v>2014</v>
      </c>
      <c r="F480" s="191" t="s">
        <v>3</v>
      </c>
      <c r="G480" s="191">
        <v>2169669</v>
      </c>
      <c r="H480" s="68"/>
      <c r="I480" s="197" t="s">
        <v>3057</v>
      </c>
      <c r="J480" s="68"/>
      <c r="K480" s="68"/>
      <c r="L480" s="68"/>
      <c r="M480" s="68"/>
      <c r="N480" s="358"/>
      <c r="O480" s="358"/>
      <c r="P480" s="214">
        <v>0</v>
      </c>
      <c r="Q480" s="214">
        <v>34629.65</v>
      </c>
      <c r="R480" s="68" t="s">
        <v>3632</v>
      </c>
      <c r="S480" s="359"/>
      <c r="T480" s="275"/>
    </row>
    <row r="481" spans="1:20" ht="51">
      <c r="A481" s="191" t="s">
        <v>550</v>
      </c>
      <c r="B481" s="68"/>
      <c r="C481" s="212" t="s">
        <v>589</v>
      </c>
      <c r="D481" s="213">
        <v>45308</v>
      </c>
      <c r="E481" s="191" t="s">
        <v>2015</v>
      </c>
      <c r="F481" s="191" t="s">
        <v>3</v>
      </c>
      <c r="G481" s="191">
        <v>2169671</v>
      </c>
      <c r="H481" s="68"/>
      <c r="I481" s="197" t="s">
        <v>3058</v>
      </c>
      <c r="J481" s="68"/>
      <c r="K481" s="68"/>
      <c r="L481" s="68"/>
      <c r="M481" s="68"/>
      <c r="N481" s="358"/>
      <c r="O481" s="358"/>
      <c r="P481" s="214">
        <v>0</v>
      </c>
      <c r="Q481" s="214">
        <v>288</v>
      </c>
      <c r="R481" s="68" t="s">
        <v>3632</v>
      </c>
      <c r="S481" s="359"/>
      <c r="T481" s="275"/>
    </row>
    <row r="482" spans="1:20" ht="38.25">
      <c r="A482" s="191">
        <v>20</v>
      </c>
      <c r="B482" s="68"/>
      <c r="C482" s="212" t="s">
        <v>41</v>
      </c>
      <c r="D482" s="213">
        <v>45308</v>
      </c>
      <c r="E482" s="191" t="s">
        <v>2016</v>
      </c>
      <c r="F482" s="191" t="s">
        <v>3</v>
      </c>
      <c r="G482" s="191">
        <v>2169678</v>
      </c>
      <c r="H482" s="68"/>
      <c r="I482" s="197" t="s">
        <v>3059</v>
      </c>
      <c r="J482" s="68"/>
      <c r="K482" s="68"/>
      <c r="L482" s="68"/>
      <c r="M482" s="68"/>
      <c r="N482" s="358"/>
      <c r="O482" s="358"/>
      <c r="P482" s="214">
        <v>0</v>
      </c>
      <c r="Q482" s="214">
        <v>6</v>
      </c>
      <c r="R482" s="68" t="s">
        <v>3632</v>
      </c>
      <c r="S482" s="359"/>
      <c r="T482" s="275"/>
    </row>
    <row r="483" spans="1:20" ht="51">
      <c r="A483" s="191">
        <v>190</v>
      </c>
      <c r="B483" s="68"/>
      <c r="C483" s="212" t="s">
        <v>82</v>
      </c>
      <c r="D483" s="213">
        <v>45308</v>
      </c>
      <c r="E483" s="191" t="s">
        <v>2017</v>
      </c>
      <c r="F483" s="191" t="s">
        <v>3</v>
      </c>
      <c r="G483" s="191">
        <v>2169693</v>
      </c>
      <c r="H483" s="68"/>
      <c r="I483" s="197" t="s">
        <v>3060</v>
      </c>
      <c r="J483" s="68"/>
      <c r="K483" s="68"/>
      <c r="L483" s="68"/>
      <c r="M483" s="68"/>
      <c r="N483" s="358"/>
      <c r="O483" s="358"/>
      <c r="P483" s="214">
        <v>0</v>
      </c>
      <c r="Q483" s="214">
        <v>23.81</v>
      </c>
      <c r="R483" s="68" t="s">
        <v>3632</v>
      </c>
      <c r="S483" s="359"/>
      <c r="T483" s="275"/>
    </row>
    <row r="484" spans="1:20" ht="51">
      <c r="A484" s="191">
        <v>46</v>
      </c>
      <c r="B484" s="68"/>
      <c r="C484" s="212" t="s">
        <v>1371</v>
      </c>
      <c r="D484" s="213">
        <v>45308</v>
      </c>
      <c r="E484" s="191" t="s">
        <v>2018</v>
      </c>
      <c r="F484" s="191" t="s">
        <v>3</v>
      </c>
      <c r="G484" s="191">
        <v>2169697</v>
      </c>
      <c r="H484" s="68"/>
      <c r="I484" s="197" t="s">
        <v>3061</v>
      </c>
      <c r="J484" s="68"/>
      <c r="K484" s="68"/>
      <c r="L484" s="68"/>
      <c r="M484" s="68"/>
      <c r="N484" s="358"/>
      <c r="O484" s="358"/>
      <c r="P484" s="214">
        <v>0</v>
      </c>
      <c r="Q484" s="214">
        <v>500</v>
      </c>
      <c r="R484" s="68" t="s">
        <v>3632</v>
      </c>
      <c r="S484" s="359"/>
      <c r="T484" s="275"/>
    </row>
    <row r="485" spans="1:20" ht="63.75">
      <c r="A485" s="191" t="s">
        <v>550</v>
      </c>
      <c r="B485" s="68"/>
      <c r="C485" s="212" t="s">
        <v>589</v>
      </c>
      <c r="D485" s="213">
        <v>45308</v>
      </c>
      <c r="E485" s="191" t="s">
        <v>2019</v>
      </c>
      <c r="F485" s="191" t="s">
        <v>3</v>
      </c>
      <c r="G485" s="191">
        <v>2169709</v>
      </c>
      <c r="H485" s="68"/>
      <c r="I485" s="197" t="s">
        <v>3062</v>
      </c>
      <c r="J485" s="68"/>
      <c r="K485" s="68"/>
      <c r="L485" s="68"/>
      <c r="M485" s="68"/>
      <c r="N485" s="358"/>
      <c r="O485" s="358"/>
      <c r="P485" s="214">
        <v>0</v>
      </c>
      <c r="Q485" s="214">
        <v>1504</v>
      </c>
      <c r="R485" s="68" t="s">
        <v>3632</v>
      </c>
      <c r="S485" s="359"/>
      <c r="T485" s="275"/>
    </row>
    <row r="486" spans="1:20" ht="51">
      <c r="A486" s="191" t="s">
        <v>544</v>
      </c>
      <c r="B486" s="68"/>
      <c r="C486" s="212" t="s">
        <v>681</v>
      </c>
      <c r="D486" s="213">
        <v>45308</v>
      </c>
      <c r="E486" s="191" t="s">
        <v>2020</v>
      </c>
      <c r="F486" s="191" t="s">
        <v>3</v>
      </c>
      <c r="G486" s="191">
        <v>2169721</v>
      </c>
      <c r="H486" s="68"/>
      <c r="I486" s="197" t="s">
        <v>3063</v>
      </c>
      <c r="J486" s="68"/>
      <c r="K486" s="68"/>
      <c r="L486" s="68"/>
      <c r="M486" s="68"/>
      <c r="N486" s="358"/>
      <c r="O486" s="358"/>
      <c r="P486" s="214">
        <v>0</v>
      </c>
      <c r="Q486" s="214">
        <v>1500</v>
      </c>
      <c r="R486" s="68" t="s">
        <v>3632</v>
      </c>
      <c r="S486" s="359"/>
      <c r="T486" s="275"/>
    </row>
    <row r="487" spans="1:20" ht="63.75">
      <c r="A487" s="191">
        <v>206</v>
      </c>
      <c r="B487" s="68"/>
      <c r="C487" s="212" t="s">
        <v>87</v>
      </c>
      <c r="D487" s="213">
        <v>45308</v>
      </c>
      <c r="E487" s="191" t="s">
        <v>2021</v>
      </c>
      <c r="F487" s="191" t="s">
        <v>3</v>
      </c>
      <c r="G487" s="191">
        <v>2169724</v>
      </c>
      <c r="H487" s="68"/>
      <c r="I487" s="197" t="s">
        <v>3064</v>
      </c>
      <c r="J487" s="68"/>
      <c r="K487" s="68"/>
      <c r="L487" s="68"/>
      <c r="M487" s="68"/>
      <c r="N487" s="358"/>
      <c r="O487" s="358"/>
      <c r="P487" s="214">
        <v>0</v>
      </c>
      <c r="Q487" s="214">
        <v>50.85</v>
      </c>
      <c r="R487" s="68" t="s">
        <v>3632</v>
      </c>
      <c r="S487" s="359"/>
      <c r="T487" s="275"/>
    </row>
    <row r="488" spans="1:20" ht="63.75">
      <c r="A488" s="191">
        <v>513</v>
      </c>
      <c r="B488" s="68"/>
      <c r="C488" s="212" t="s">
        <v>160</v>
      </c>
      <c r="D488" s="213">
        <v>45308</v>
      </c>
      <c r="E488" s="191" t="s">
        <v>2022</v>
      </c>
      <c r="F488" s="191" t="s">
        <v>14</v>
      </c>
      <c r="G488" s="191">
        <v>2557430</v>
      </c>
      <c r="H488" s="68"/>
      <c r="I488" s="197" t="s">
        <v>3065</v>
      </c>
      <c r="J488" s="68"/>
      <c r="K488" s="68"/>
      <c r="L488" s="68"/>
      <c r="M488" s="68"/>
      <c r="N488" s="358"/>
      <c r="O488" s="358"/>
      <c r="P488" s="214">
        <v>50</v>
      </c>
      <c r="Q488" s="214">
        <v>0</v>
      </c>
      <c r="R488" s="68" t="s">
        <v>3632</v>
      </c>
      <c r="S488" s="359"/>
      <c r="T488" s="275"/>
    </row>
    <row r="489" spans="1:20" ht="63.75">
      <c r="A489" s="191">
        <v>513</v>
      </c>
      <c r="B489" s="68"/>
      <c r="C489" s="212" t="s">
        <v>160</v>
      </c>
      <c r="D489" s="213">
        <v>45308</v>
      </c>
      <c r="E489" s="191" t="s">
        <v>2023</v>
      </c>
      <c r="F489" s="191" t="s">
        <v>14</v>
      </c>
      <c r="G489" s="191">
        <v>2557432</v>
      </c>
      <c r="H489" s="68"/>
      <c r="I489" s="197" t="s">
        <v>3066</v>
      </c>
      <c r="J489" s="68"/>
      <c r="K489" s="68"/>
      <c r="L489" s="68"/>
      <c r="M489" s="68"/>
      <c r="N489" s="358"/>
      <c r="O489" s="358"/>
      <c r="P489" s="214">
        <v>50</v>
      </c>
      <c r="Q489" s="214">
        <v>0</v>
      </c>
      <c r="R489" s="68" t="s">
        <v>3632</v>
      </c>
      <c r="S489" s="359"/>
      <c r="T489" s="275"/>
    </row>
    <row r="490" spans="1:20" ht="63.75">
      <c r="A490" s="191" t="s">
        <v>544</v>
      </c>
      <c r="B490" s="68"/>
      <c r="C490" s="212" t="s">
        <v>681</v>
      </c>
      <c r="D490" s="213">
        <v>45308</v>
      </c>
      <c r="E490" s="191" t="s">
        <v>2024</v>
      </c>
      <c r="F490" s="191" t="s">
        <v>6</v>
      </c>
      <c r="G490" s="191">
        <v>1942896</v>
      </c>
      <c r="H490" s="68"/>
      <c r="I490" s="197" t="s">
        <v>3067</v>
      </c>
      <c r="J490" s="68"/>
      <c r="K490" s="68"/>
      <c r="L490" s="68"/>
      <c r="M490" s="68"/>
      <c r="N490" s="358"/>
      <c r="O490" s="358"/>
      <c r="P490" s="214">
        <v>0</v>
      </c>
      <c r="Q490" s="214">
        <v>2100</v>
      </c>
      <c r="R490" s="68" t="s">
        <v>3632</v>
      </c>
      <c r="S490" s="359"/>
      <c r="T490" s="275"/>
    </row>
    <row r="491" spans="1:20" ht="63.75">
      <c r="A491" s="191" t="s">
        <v>544</v>
      </c>
      <c r="B491" s="68"/>
      <c r="C491" s="212" t="s">
        <v>681</v>
      </c>
      <c r="D491" s="213">
        <v>45308</v>
      </c>
      <c r="E491" s="191" t="s">
        <v>2025</v>
      </c>
      <c r="F491" s="191" t="s">
        <v>6</v>
      </c>
      <c r="G491" s="191">
        <v>1942897</v>
      </c>
      <c r="H491" s="68"/>
      <c r="I491" s="197" t="s">
        <v>3068</v>
      </c>
      <c r="J491" s="68"/>
      <c r="K491" s="68"/>
      <c r="L491" s="68"/>
      <c r="M491" s="68"/>
      <c r="N491" s="358"/>
      <c r="O491" s="358"/>
      <c r="P491" s="214">
        <v>0</v>
      </c>
      <c r="Q491" s="214">
        <v>1</v>
      </c>
      <c r="R491" s="68" t="s">
        <v>3632</v>
      </c>
      <c r="S491" s="359"/>
      <c r="T491" s="275"/>
    </row>
    <row r="492" spans="1:20" ht="63.75">
      <c r="A492" s="191">
        <v>340</v>
      </c>
      <c r="B492" s="68"/>
      <c r="C492" s="212" t="s">
        <v>136</v>
      </c>
      <c r="D492" s="213">
        <v>45308</v>
      </c>
      <c r="E492" s="191" t="s">
        <v>2026</v>
      </c>
      <c r="F492" s="191" t="s">
        <v>6</v>
      </c>
      <c r="G492" s="191">
        <v>2557738</v>
      </c>
      <c r="H492" s="68"/>
      <c r="I492" s="197" t="s">
        <v>3069</v>
      </c>
      <c r="J492" s="68"/>
      <c r="K492" s="68"/>
      <c r="L492" s="68"/>
      <c r="M492" s="68"/>
      <c r="N492" s="358"/>
      <c r="O492" s="358"/>
      <c r="P492" s="214">
        <v>0</v>
      </c>
      <c r="Q492" s="214">
        <v>55914.83</v>
      </c>
      <c r="R492" s="68" t="s">
        <v>3632</v>
      </c>
      <c r="S492" s="359"/>
      <c r="T492" s="275"/>
    </row>
    <row r="493" spans="1:20" ht="63.75">
      <c r="A493" s="191">
        <v>340</v>
      </c>
      <c r="B493" s="68"/>
      <c r="C493" s="212" t="s">
        <v>136</v>
      </c>
      <c r="D493" s="213">
        <v>45308</v>
      </c>
      <c r="E493" s="191" t="s">
        <v>2027</v>
      </c>
      <c r="F493" s="191" t="s">
        <v>14</v>
      </c>
      <c r="G493" s="191">
        <v>2557739</v>
      </c>
      <c r="H493" s="68"/>
      <c r="I493" s="197" t="s">
        <v>2825</v>
      </c>
      <c r="J493" s="68"/>
      <c r="K493" s="68"/>
      <c r="L493" s="68"/>
      <c r="M493" s="68"/>
      <c r="N493" s="358"/>
      <c r="O493" s="358"/>
      <c r="P493" s="214">
        <v>50</v>
      </c>
      <c r="Q493" s="214">
        <v>0</v>
      </c>
      <c r="R493" s="68" t="s">
        <v>3632</v>
      </c>
      <c r="S493" s="359"/>
      <c r="T493" s="275"/>
    </row>
    <row r="494" spans="1:20" ht="76.5">
      <c r="A494" s="191">
        <v>10</v>
      </c>
      <c r="B494" s="68"/>
      <c r="C494" s="212" t="s">
        <v>38</v>
      </c>
      <c r="D494" s="213">
        <v>45308</v>
      </c>
      <c r="E494" s="191" t="s">
        <v>2028</v>
      </c>
      <c r="F494" s="191" t="s">
        <v>14</v>
      </c>
      <c r="G494" s="191">
        <v>2557741</v>
      </c>
      <c r="H494" s="68"/>
      <c r="I494" s="197" t="s">
        <v>3070</v>
      </c>
      <c r="J494" s="68"/>
      <c r="K494" s="68"/>
      <c r="L494" s="68"/>
      <c r="M494" s="68"/>
      <c r="N494" s="358"/>
      <c r="O494" s="358"/>
      <c r="P494" s="214">
        <v>50</v>
      </c>
      <c r="Q494" s="214">
        <v>0</v>
      </c>
      <c r="R494" s="68" t="s">
        <v>3632</v>
      </c>
      <c r="S494" s="359"/>
      <c r="T494" s="275"/>
    </row>
    <row r="495" spans="1:20" ht="76.5">
      <c r="A495" s="191">
        <v>10</v>
      </c>
      <c r="B495" s="68"/>
      <c r="C495" s="212" t="s">
        <v>38</v>
      </c>
      <c r="D495" s="213">
        <v>45308</v>
      </c>
      <c r="E495" s="191" t="s">
        <v>2029</v>
      </c>
      <c r="F495" s="191" t="s">
        <v>14</v>
      </c>
      <c r="G495" s="191">
        <v>2557743</v>
      </c>
      <c r="H495" s="68"/>
      <c r="I495" s="197" t="s">
        <v>3071</v>
      </c>
      <c r="J495" s="68"/>
      <c r="K495" s="68"/>
      <c r="L495" s="68"/>
      <c r="M495" s="68"/>
      <c r="N495" s="358"/>
      <c r="O495" s="358"/>
      <c r="P495" s="214">
        <v>50</v>
      </c>
      <c r="Q495" s="214">
        <v>0</v>
      </c>
      <c r="R495" s="68" t="s">
        <v>3632</v>
      </c>
      <c r="S495" s="359"/>
      <c r="T495" s="275"/>
    </row>
    <row r="496" spans="1:20" ht="76.5">
      <c r="A496" s="191">
        <v>10</v>
      </c>
      <c r="B496" s="68"/>
      <c r="C496" s="212" t="s">
        <v>38</v>
      </c>
      <c r="D496" s="213">
        <v>45308</v>
      </c>
      <c r="E496" s="191" t="s">
        <v>2030</v>
      </c>
      <c r="F496" s="191" t="s">
        <v>14</v>
      </c>
      <c r="G496" s="191">
        <v>2557745</v>
      </c>
      <c r="H496" s="68"/>
      <c r="I496" s="197" t="s">
        <v>3072</v>
      </c>
      <c r="J496" s="68"/>
      <c r="K496" s="68"/>
      <c r="L496" s="68"/>
      <c r="M496" s="68"/>
      <c r="N496" s="358"/>
      <c r="O496" s="358"/>
      <c r="P496" s="214">
        <v>50</v>
      </c>
      <c r="Q496" s="214">
        <v>0</v>
      </c>
      <c r="R496" s="68" t="s">
        <v>3632</v>
      </c>
      <c r="S496" s="359"/>
      <c r="T496" s="275"/>
    </row>
    <row r="497" spans="1:20" ht="76.5">
      <c r="A497" s="191">
        <v>10</v>
      </c>
      <c r="B497" s="68"/>
      <c r="C497" s="212" t="s">
        <v>38</v>
      </c>
      <c r="D497" s="213">
        <v>45308</v>
      </c>
      <c r="E497" s="191" t="s">
        <v>2031</v>
      </c>
      <c r="F497" s="191" t="s">
        <v>14</v>
      </c>
      <c r="G497" s="191">
        <v>2557747</v>
      </c>
      <c r="H497" s="68"/>
      <c r="I497" s="197" t="s">
        <v>3073</v>
      </c>
      <c r="J497" s="68"/>
      <c r="K497" s="68"/>
      <c r="L497" s="68"/>
      <c r="M497" s="68"/>
      <c r="N497" s="358"/>
      <c r="O497" s="358"/>
      <c r="P497" s="214">
        <v>50</v>
      </c>
      <c r="Q497" s="214">
        <v>0</v>
      </c>
      <c r="R497" s="68" t="s">
        <v>3632</v>
      </c>
      <c r="S497" s="359"/>
      <c r="T497" s="275"/>
    </row>
    <row r="498" spans="1:20" ht="89.25">
      <c r="A498" s="191">
        <v>132</v>
      </c>
      <c r="B498" s="68"/>
      <c r="C498" s="212" t="s">
        <v>59</v>
      </c>
      <c r="D498" s="213">
        <v>45308</v>
      </c>
      <c r="E498" s="191" t="s">
        <v>2032</v>
      </c>
      <c r="F498" s="191" t="s">
        <v>10</v>
      </c>
      <c r="G498" s="191">
        <v>1081895</v>
      </c>
      <c r="H498" s="68"/>
      <c r="I498" s="197" t="s">
        <v>3074</v>
      </c>
      <c r="J498" s="68"/>
      <c r="K498" s="68"/>
      <c r="L498" s="68"/>
      <c r="M498" s="68"/>
      <c r="N498" s="358"/>
      <c r="O498" s="358"/>
      <c r="P498" s="214">
        <v>285.64</v>
      </c>
      <c r="Q498" s="214">
        <v>0</v>
      </c>
      <c r="R498" s="68" t="s">
        <v>3632</v>
      </c>
      <c r="S498" s="359"/>
      <c r="T498" s="275"/>
    </row>
    <row r="499" spans="1:20" ht="89.25">
      <c r="A499" s="191">
        <v>590</v>
      </c>
      <c r="B499" s="68"/>
      <c r="C499" s="212" t="s">
        <v>1284</v>
      </c>
      <c r="D499" s="213">
        <v>45308</v>
      </c>
      <c r="E499" s="191" t="s">
        <v>2033</v>
      </c>
      <c r="F499" s="191" t="s">
        <v>10</v>
      </c>
      <c r="G499" s="191">
        <v>1081906</v>
      </c>
      <c r="H499" s="68"/>
      <c r="I499" s="197" t="s">
        <v>3075</v>
      </c>
      <c r="J499" s="68"/>
      <c r="K499" s="68"/>
      <c r="L499" s="68"/>
      <c r="M499" s="68"/>
      <c r="N499" s="358"/>
      <c r="O499" s="358"/>
      <c r="P499" s="214">
        <v>5045.45</v>
      </c>
      <c r="Q499" s="214">
        <v>0</v>
      </c>
      <c r="R499" s="68" t="s">
        <v>3632</v>
      </c>
      <c r="S499" s="359"/>
      <c r="T499" s="275"/>
    </row>
    <row r="500" spans="1:20" ht="76.5">
      <c r="A500" s="191">
        <v>117</v>
      </c>
      <c r="B500" s="68"/>
      <c r="C500" s="212" t="s">
        <v>54</v>
      </c>
      <c r="D500" s="213">
        <v>45308</v>
      </c>
      <c r="E500" s="191" t="s">
        <v>2034</v>
      </c>
      <c r="F500" s="191" t="s">
        <v>10</v>
      </c>
      <c r="G500" s="191">
        <v>1081901</v>
      </c>
      <c r="H500" s="68"/>
      <c r="I500" s="197" t="s">
        <v>3076</v>
      </c>
      <c r="J500" s="68"/>
      <c r="K500" s="68"/>
      <c r="L500" s="68"/>
      <c r="M500" s="68"/>
      <c r="N500" s="358"/>
      <c r="O500" s="358"/>
      <c r="P500" s="214">
        <v>50</v>
      </c>
      <c r="Q500" s="214">
        <v>0</v>
      </c>
      <c r="R500" s="68" t="s">
        <v>3632</v>
      </c>
      <c r="S500" s="359"/>
      <c r="T500" s="275"/>
    </row>
    <row r="501" spans="1:20" ht="76.5">
      <c r="A501" s="191">
        <v>10</v>
      </c>
      <c r="B501" s="68"/>
      <c r="C501" s="212" t="s">
        <v>38</v>
      </c>
      <c r="D501" s="213">
        <v>45308</v>
      </c>
      <c r="E501" s="191" t="s">
        <v>2035</v>
      </c>
      <c r="F501" s="191" t="s">
        <v>14</v>
      </c>
      <c r="G501" s="191">
        <v>2558079</v>
      </c>
      <c r="H501" s="68"/>
      <c r="I501" s="197" t="s">
        <v>3077</v>
      </c>
      <c r="J501" s="68"/>
      <c r="K501" s="68"/>
      <c r="L501" s="68"/>
      <c r="M501" s="68"/>
      <c r="N501" s="358"/>
      <c r="O501" s="358"/>
      <c r="P501" s="214">
        <v>50</v>
      </c>
      <c r="Q501" s="214">
        <v>0</v>
      </c>
      <c r="R501" s="68" t="s">
        <v>3632</v>
      </c>
      <c r="S501" s="359"/>
      <c r="T501" s="275"/>
    </row>
    <row r="502" spans="1:20" ht="76.5">
      <c r="A502" s="191">
        <v>10</v>
      </c>
      <c r="B502" s="68"/>
      <c r="C502" s="212" t="s">
        <v>38</v>
      </c>
      <c r="D502" s="213">
        <v>45308</v>
      </c>
      <c r="E502" s="191" t="s">
        <v>2036</v>
      </c>
      <c r="F502" s="191" t="s">
        <v>14</v>
      </c>
      <c r="G502" s="191">
        <v>2558077</v>
      </c>
      <c r="H502" s="68"/>
      <c r="I502" s="197" t="s">
        <v>3078</v>
      </c>
      <c r="J502" s="68"/>
      <c r="K502" s="68"/>
      <c r="L502" s="68"/>
      <c r="M502" s="68"/>
      <c r="N502" s="358"/>
      <c r="O502" s="358"/>
      <c r="P502" s="214">
        <v>50</v>
      </c>
      <c r="Q502" s="214">
        <v>0</v>
      </c>
      <c r="R502" s="68" t="s">
        <v>3632</v>
      </c>
      <c r="S502" s="359"/>
      <c r="T502" s="275"/>
    </row>
    <row r="503" spans="1:20" ht="76.5">
      <c r="A503" s="191">
        <v>10</v>
      </c>
      <c r="B503" s="68"/>
      <c r="C503" s="212" t="s">
        <v>38</v>
      </c>
      <c r="D503" s="213">
        <v>45308</v>
      </c>
      <c r="E503" s="191" t="s">
        <v>2037</v>
      </c>
      <c r="F503" s="191" t="s">
        <v>14</v>
      </c>
      <c r="G503" s="191">
        <v>2558073</v>
      </c>
      <c r="H503" s="68"/>
      <c r="I503" s="197" t="s">
        <v>3079</v>
      </c>
      <c r="J503" s="68"/>
      <c r="K503" s="68"/>
      <c r="L503" s="68"/>
      <c r="M503" s="68"/>
      <c r="N503" s="358"/>
      <c r="O503" s="358"/>
      <c r="P503" s="214">
        <v>50</v>
      </c>
      <c r="Q503" s="214">
        <v>0</v>
      </c>
      <c r="R503" s="68" t="s">
        <v>3632</v>
      </c>
      <c r="S503" s="359"/>
      <c r="T503" s="275"/>
    </row>
    <row r="504" spans="1:20" ht="76.5">
      <c r="A504" s="191">
        <v>10</v>
      </c>
      <c r="B504" s="68"/>
      <c r="C504" s="212" t="s">
        <v>38</v>
      </c>
      <c r="D504" s="213">
        <v>45308</v>
      </c>
      <c r="E504" s="191" t="s">
        <v>2038</v>
      </c>
      <c r="F504" s="191" t="s">
        <v>14</v>
      </c>
      <c r="G504" s="191">
        <v>2558071</v>
      </c>
      <c r="H504" s="68"/>
      <c r="I504" s="197" t="s">
        <v>3080</v>
      </c>
      <c r="J504" s="68"/>
      <c r="K504" s="68"/>
      <c r="L504" s="68"/>
      <c r="M504" s="68"/>
      <c r="N504" s="358"/>
      <c r="O504" s="358"/>
      <c r="P504" s="214">
        <v>50</v>
      </c>
      <c r="Q504" s="214">
        <v>0</v>
      </c>
      <c r="R504" s="68" t="s">
        <v>3632</v>
      </c>
      <c r="S504" s="359"/>
      <c r="T504" s="275"/>
    </row>
    <row r="505" spans="1:20" ht="76.5">
      <c r="A505" s="191">
        <v>10</v>
      </c>
      <c r="B505" s="68"/>
      <c r="C505" s="212" t="s">
        <v>38</v>
      </c>
      <c r="D505" s="213">
        <v>45308</v>
      </c>
      <c r="E505" s="191" t="s">
        <v>2039</v>
      </c>
      <c r="F505" s="191" t="s">
        <v>14</v>
      </c>
      <c r="G505" s="191">
        <v>2558069</v>
      </c>
      <c r="H505" s="68"/>
      <c r="I505" s="197" t="s">
        <v>3081</v>
      </c>
      <c r="J505" s="68"/>
      <c r="K505" s="68"/>
      <c r="L505" s="68"/>
      <c r="M505" s="68"/>
      <c r="N505" s="358"/>
      <c r="O505" s="358"/>
      <c r="P505" s="214">
        <v>50</v>
      </c>
      <c r="Q505" s="214">
        <v>0</v>
      </c>
      <c r="R505" s="68" t="s">
        <v>3632</v>
      </c>
      <c r="S505" s="359"/>
      <c r="T505" s="275"/>
    </row>
    <row r="506" spans="1:20" ht="76.5">
      <c r="A506" s="191">
        <v>10</v>
      </c>
      <c r="B506" s="68"/>
      <c r="C506" s="212" t="s">
        <v>38</v>
      </c>
      <c r="D506" s="213">
        <v>45308</v>
      </c>
      <c r="E506" s="191" t="s">
        <v>2040</v>
      </c>
      <c r="F506" s="191" t="s">
        <v>14</v>
      </c>
      <c r="G506" s="191">
        <v>2558075</v>
      </c>
      <c r="H506" s="68"/>
      <c r="I506" s="197" t="s">
        <v>3082</v>
      </c>
      <c r="J506" s="68"/>
      <c r="K506" s="68"/>
      <c r="L506" s="68"/>
      <c r="M506" s="68"/>
      <c r="N506" s="358"/>
      <c r="O506" s="358"/>
      <c r="P506" s="214">
        <v>50</v>
      </c>
      <c r="Q506" s="214">
        <v>0</v>
      </c>
      <c r="R506" s="68" t="s">
        <v>3632</v>
      </c>
      <c r="S506" s="359"/>
      <c r="T506" s="275"/>
    </row>
    <row r="507" spans="1:20" ht="76.5">
      <c r="A507" s="191">
        <v>10</v>
      </c>
      <c r="B507" s="68"/>
      <c r="C507" s="212" t="s">
        <v>38</v>
      </c>
      <c r="D507" s="213">
        <v>45308</v>
      </c>
      <c r="E507" s="191" t="s">
        <v>2041</v>
      </c>
      <c r="F507" s="191" t="s">
        <v>14</v>
      </c>
      <c r="G507" s="191">
        <v>2558067</v>
      </c>
      <c r="H507" s="68"/>
      <c r="I507" s="197" t="s">
        <v>3083</v>
      </c>
      <c r="J507" s="68"/>
      <c r="K507" s="68"/>
      <c r="L507" s="68"/>
      <c r="M507" s="68"/>
      <c r="N507" s="358"/>
      <c r="O507" s="358"/>
      <c r="P507" s="214">
        <v>50</v>
      </c>
      <c r="Q507" s="214">
        <v>0</v>
      </c>
      <c r="R507" s="68" t="s">
        <v>3632</v>
      </c>
      <c r="S507" s="359"/>
      <c r="T507" s="275"/>
    </row>
    <row r="508" spans="1:20" ht="76.5">
      <c r="A508" s="191">
        <v>513</v>
      </c>
      <c r="B508" s="68"/>
      <c r="C508" s="212" t="s">
        <v>160</v>
      </c>
      <c r="D508" s="213">
        <v>45308</v>
      </c>
      <c r="E508" s="191" t="s">
        <v>2043</v>
      </c>
      <c r="F508" s="191" t="s">
        <v>10</v>
      </c>
      <c r="G508" s="191">
        <v>1081904</v>
      </c>
      <c r="H508" s="68"/>
      <c r="I508" s="197" t="s">
        <v>3085</v>
      </c>
      <c r="J508" s="68"/>
      <c r="K508" s="68"/>
      <c r="L508" s="68"/>
      <c r="M508" s="68"/>
      <c r="N508" s="358"/>
      <c r="O508" s="358"/>
      <c r="P508" s="214">
        <v>50</v>
      </c>
      <c r="Q508" s="214">
        <v>0</v>
      </c>
      <c r="R508" s="68" t="s">
        <v>3632</v>
      </c>
      <c r="S508" s="359"/>
      <c r="T508" s="275"/>
    </row>
    <row r="509" spans="1:20" ht="76.5">
      <c r="A509" s="191">
        <v>513</v>
      </c>
      <c r="B509" s="68"/>
      <c r="C509" s="212" t="s">
        <v>160</v>
      </c>
      <c r="D509" s="213">
        <v>45308</v>
      </c>
      <c r="E509" s="191" t="s">
        <v>2044</v>
      </c>
      <c r="F509" s="191" t="s">
        <v>10</v>
      </c>
      <c r="G509" s="191">
        <v>1081921</v>
      </c>
      <c r="H509" s="68"/>
      <c r="I509" s="197" t="s">
        <v>3086</v>
      </c>
      <c r="J509" s="68"/>
      <c r="K509" s="68"/>
      <c r="L509" s="68"/>
      <c r="M509" s="68"/>
      <c r="N509" s="358"/>
      <c r="O509" s="358"/>
      <c r="P509" s="214">
        <v>50</v>
      </c>
      <c r="Q509" s="214">
        <v>0</v>
      </c>
      <c r="R509" s="68" t="s">
        <v>3632</v>
      </c>
      <c r="S509" s="359"/>
      <c r="T509" s="275"/>
    </row>
    <row r="510" spans="1:20" ht="76.5">
      <c r="A510" s="191">
        <v>117</v>
      </c>
      <c r="B510" s="68"/>
      <c r="C510" s="212" t="s">
        <v>54</v>
      </c>
      <c r="D510" s="213">
        <v>45308</v>
      </c>
      <c r="E510" s="191" t="s">
        <v>2045</v>
      </c>
      <c r="F510" s="191" t="s">
        <v>10</v>
      </c>
      <c r="G510" s="191">
        <v>1081920</v>
      </c>
      <c r="H510" s="68"/>
      <c r="I510" s="197" t="s">
        <v>3087</v>
      </c>
      <c r="J510" s="68"/>
      <c r="K510" s="68"/>
      <c r="L510" s="68"/>
      <c r="M510" s="68"/>
      <c r="N510" s="358"/>
      <c r="O510" s="358"/>
      <c r="P510" s="214">
        <v>50</v>
      </c>
      <c r="Q510" s="214">
        <v>0</v>
      </c>
      <c r="R510" s="68" t="s">
        <v>3632</v>
      </c>
      <c r="S510" s="359"/>
      <c r="T510" s="275"/>
    </row>
    <row r="511" spans="1:20" ht="76.5">
      <c r="A511" s="191">
        <v>513</v>
      </c>
      <c r="B511" s="68"/>
      <c r="C511" s="212" t="s">
        <v>160</v>
      </c>
      <c r="D511" s="213">
        <v>45308</v>
      </c>
      <c r="E511" s="191" t="s">
        <v>2046</v>
      </c>
      <c r="F511" s="191" t="s">
        <v>10</v>
      </c>
      <c r="G511" s="191">
        <v>1081918</v>
      </c>
      <c r="H511" s="68"/>
      <c r="I511" s="197" t="s">
        <v>3088</v>
      </c>
      <c r="J511" s="68"/>
      <c r="K511" s="68"/>
      <c r="L511" s="68"/>
      <c r="M511" s="68"/>
      <c r="N511" s="358"/>
      <c r="O511" s="358"/>
      <c r="P511" s="214">
        <v>50</v>
      </c>
      <c r="Q511" s="214">
        <v>0</v>
      </c>
      <c r="R511" s="68" t="s">
        <v>3632</v>
      </c>
      <c r="S511" s="359"/>
      <c r="T511" s="275"/>
    </row>
    <row r="512" spans="1:20" ht="76.5">
      <c r="A512" s="191">
        <v>513</v>
      </c>
      <c r="B512" s="68"/>
      <c r="C512" s="212" t="s">
        <v>160</v>
      </c>
      <c r="D512" s="213">
        <v>45308</v>
      </c>
      <c r="E512" s="191" t="s">
        <v>2047</v>
      </c>
      <c r="F512" s="191" t="s">
        <v>10</v>
      </c>
      <c r="G512" s="191">
        <v>1081911</v>
      </c>
      <c r="H512" s="68"/>
      <c r="I512" s="197" t="s">
        <v>3089</v>
      </c>
      <c r="J512" s="68"/>
      <c r="K512" s="68"/>
      <c r="L512" s="68"/>
      <c r="M512" s="68"/>
      <c r="N512" s="358"/>
      <c r="O512" s="358"/>
      <c r="P512" s="214">
        <v>50</v>
      </c>
      <c r="Q512" s="214">
        <v>0</v>
      </c>
      <c r="R512" s="68" t="s">
        <v>3632</v>
      </c>
      <c r="S512" s="359"/>
      <c r="T512" s="275"/>
    </row>
    <row r="513" spans="1:20" ht="89.25">
      <c r="A513" s="191">
        <v>41</v>
      </c>
      <c r="B513" s="68"/>
      <c r="C513" s="212" t="s">
        <v>44</v>
      </c>
      <c r="D513" s="213">
        <v>45308</v>
      </c>
      <c r="E513" s="191" t="s">
        <v>2048</v>
      </c>
      <c r="F513" s="191" t="s">
        <v>600</v>
      </c>
      <c r="G513" s="191">
        <v>7580248</v>
      </c>
      <c r="H513" s="68"/>
      <c r="I513" s="197" t="s">
        <v>3090</v>
      </c>
      <c r="J513" s="68"/>
      <c r="K513" s="68"/>
      <c r="L513" s="68"/>
      <c r="M513" s="68"/>
      <c r="N513" s="358"/>
      <c r="O513" s="358"/>
      <c r="P513" s="214">
        <v>0</v>
      </c>
      <c r="Q513" s="214">
        <v>140940</v>
      </c>
      <c r="R513" s="68" t="s">
        <v>3632</v>
      </c>
      <c r="S513" s="359"/>
      <c r="T513" s="275"/>
    </row>
    <row r="514" spans="1:20" ht="76.5">
      <c r="A514" s="191">
        <v>10</v>
      </c>
      <c r="B514" s="68"/>
      <c r="C514" s="212" t="s">
        <v>38</v>
      </c>
      <c r="D514" s="213">
        <v>45308</v>
      </c>
      <c r="E514" s="191" t="s">
        <v>2049</v>
      </c>
      <c r="F514" s="191" t="s">
        <v>14</v>
      </c>
      <c r="G514" s="191">
        <v>2558085</v>
      </c>
      <c r="H514" s="68"/>
      <c r="I514" s="197" t="s">
        <v>3091</v>
      </c>
      <c r="J514" s="68"/>
      <c r="K514" s="68"/>
      <c r="L514" s="68"/>
      <c r="M514" s="68"/>
      <c r="N514" s="358"/>
      <c r="O514" s="358"/>
      <c r="P514" s="214">
        <v>50</v>
      </c>
      <c r="Q514" s="214">
        <v>0</v>
      </c>
      <c r="R514" s="68" t="s">
        <v>3632</v>
      </c>
      <c r="S514" s="359"/>
      <c r="T514" s="275"/>
    </row>
    <row r="515" spans="1:20" ht="76.5">
      <c r="A515" s="191">
        <v>513</v>
      </c>
      <c r="B515" s="68"/>
      <c r="C515" s="212" t="s">
        <v>160</v>
      </c>
      <c r="D515" s="213">
        <v>45308</v>
      </c>
      <c r="E515" s="191" t="s">
        <v>2050</v>
      </c>
      <c r="F515" s="191" t="s">
        <v>14</v>
      </c>
      <c r="G515" s="191">
        <v>2558322</v>
      </c>
      <c r="H515" s="68"/>
      <c r="I515" s="197" t="s">
        <v>3092</v>
      </c>
      <c r="J515" s="68"/>
      <c r="K515" s="68"/>
      <c r="L515" s="68"/>
      <c r="M515" s="68"/>
      <c r="N515" s="358"/>
      <c r="O515" s="358"/>
      <c r="P515" s="214">
        <v>50</v>
      </c>
      <c r="Q515" s="214">
        <v>0</v>
      </c>
      <c r="R515" s="68" t="s">
        <v>3632</v>
      </c>
      <c r="S515" s="359"/>
      <c r="T515" s="275"/>
    </row>
    <row r="516" spans="1:20" ht="38.25">
      <c r="A516" s="191">
        <v>206</v>
      </c>
      <c r="B516" s="68"/>
      <c r="C516" s="212" t="s">
        <v>87</v>
      </c>
      <c r="D516" s="213">
        <v>45309</v>
      </c>
      <c r="E516" s="191" t="s">
        <v>2051</v>
      </c>
      <c r="F516" s="191" t="s">
        <v>3</v>
      </c>
      <c r="G516" s="191">
        <v>2169900</v>
      </c>
      <c r="H516" s="68"/>
      <c r="I516" s="197" t="s">
        <v>3093</v>
      </c>
      <c r="J516" s="68"/>
      <c r="K516" s="68"/>
      <c r="L516" s="68"/>
      <c r="M516" s="68"/>
      <c r="N516" s="358"/>
      <c r="O516" s="358"/>
      <c r="P516" s="214">
        <v>0</v>
      </c>
      <c r="Q516" s="214">
        <v>3333</v>
      </c>
      <c r="R516" s="68" t="s">
        <v>3632</v>
      </c>
      <c r="S516" s="359"/>
      <c r="T516" s="275"/>
    </row>
    <row r="517" spans="1:20" ht="63.75">
      <c r="A517" s="191">
        <v>283</v>
      </c>
      <c r="B517" s="68"/>
      <c r="C517" s="212" t="s">
        <v>115</v>
      </c>
      <c r="D517" s="213">
        <v>45309</v>
      </c>
      <c r="E517" s="191" t="s">
        <v>2052</v>
      </c>
      <c r="F517" s="191" t="s">
        <v>3</v>
      </c>
      <c r="G517" s="191">
        <v>2169909</v>
      </c>
      <c r="H517" s="68"/>
      <c r="I517" s="197" t="s">
        <v>3094</v>
      </c>
      <c r="J517" s="68"/>
      <c r="K517" s="68"/>
      <c r="L517" s="68"/>
      <c r="M517" s="68"/>
      <c r="N517" s="358"/>
      <c r="O517" s="358"/>
      <c r="P517" s="214">
        <v>0</v>
      </c>
      <c r="Q517" s="214">
        <v>150</v>
      </c>
      <c r="R517" s="68" t="s">
        <v>3632</v>
      </c>
      <c r="S517" s="359"/>
      <c r="T517" s="275"/>
    </row>
    <row r="518" spans="1:20" ht="63.75">
      <c r="A518" s="191">
        <v>660</v>
      </c>
      <c r="B518" s="68"/>
      <c r="C518" s="212" t="s">
        <v>176</v>
      </c>
      <c r="D518" s="213">
        <v>45309</v>
      </c>
      <c r="E518" s="191" t="s">
        <v>2053</v>
      </c>
      <c r="F518" s="191" t="s">
        <v>3</v>
      </c>
      <c r="G518" s="191">
        <v>2169910</v>
      </c>
      <c r="H518" s="68"/>
      <c r="I518" s="197" t="s">
        <v>3095</v>
      </c>
      <c r="J518" s="68"/>
      <c r="K518" s="68"/>
      <c r="L518" s="68"/>
      <c r="M518" s="68"/>
      <c r="N518" s="358"/>
      <c r="O518" s="358"/>
      <c r="P518" s="214">
        <v>0</v>
      </c>
      <c r="Q518" s="214">
        <v>3.15</v>
      </c>
      <c r="R518" s="68" t="s">
        <v>3632</v>
      </c>
      <c r="S518" s="359"/>
      <c r="T518" s="275"/>
    </row>
    <row r="519" spans="1:20" ht="51">
      <c r="A519" s="191">
        <v>292</v>
      </c>
      <c r="B519" s="68"/>
      <c r="C519" s="212" t="s">
        <v>120</v>
      </c>
      <c r="D519" s="213">
        <v>45309</v>
      </c>
      <c r="E519" s="191" t="s">
        <v>2054</v>
      </c>
      <c r="F519" s="191" t="s">
        <v>3</v>
      </c>
      <c r="G519" s="191">
        <v>2169911</v>
      </c>
      <c r="H519" s="68"/>
      <c r="I519" s="197" t="s">
        <v>3096</v>
      </c>
      <c r="J519" s="68"/>
      <c r="K519" s="68"/>
      <c r="L519" s="68"/>
      <c r="M519" s="68"/>
      <c r="N519" s="358"/>
      <c r="O519" s="358"/>
      <c r="P519" s="214">
        <v>0</v>
      </c>
      <c r="Q519" s="214">
        <v>14.5</v>
      </c>
      <c r="R519" s="68" t="s">
        <v>3632</v>
      </c>
      <c r="S519" s="359"/>
      <c r="T519" s="275"/>
    </row>
    <row r="520" spans="1:20" ht="51">
      <c r="A520" s="191" t="s">
        <v>550</v>
      </c>
      <c r="B520" s="68"/>
      <c r="C520" s="212" t="s">
        <v>589</v>
      </c>
      <c r="D520" s="213">
        <v>45309</v>
      </c>
      <c r="E520" s="191" t="s">
        <v>2055</v>
      </c>
      <c r="F520" s="191" t="s">
        <v>3</v>
      </c>
      <c r="G520" s="191">
        <v>2169912</v>
      </c>
      <c r="H520" s="68"/>
      <c r="I520" s="197" t="s">
        <v>2939</v>
      </c>
      <c r="J520" s="68"/>
      <c r="K520" s="68"/>
      <c r="L520" s="68"/>
      <c r="M520" s="68"/>
      <c r="N520" s="358"/>
      <c r="O520" s="358"/>
      <c r="P520" s="214">
        <v>0</v>
      </c>
      <c r="Q520" s="214">
        <v>4</v>
      </c>
      <c r="R520" s="68" t="s">
        <v>3632</v>
      </c>
      <c r="S520" s="359"/>
      <c r="T520" s="275"/>
    </row>
    <row r="521" spans="1:20" ht="51">
      <c r="A521" s="191">
        <v>283</v>
      </c>
      <c r="B521" s="68"/>
      <c r="C521" s="212" t="s">
        <v>115</v>
      </c>
      <c r="D521" s="213">
        <v>45309</v>
      </c>
      <c r="E521" s="191" t="s">
        <v>2056</v>
      </c>
      <c r="F521" s="191" t="s">
        <v>3</v>
      </c>
      <c r="G521" s="191">
        <v>2169914</v>
      </c>
      <c r="H521" s="68"/>
      <c r="I521" s="197" t="s">
        <v>3097</v>
      </c>
      <c r="J521" s="68"/>
      <c r="K521" s="68"/>
      <c r="L521" s="68"/>
      <c r="M521" s="68"/>
      <c r="N521" s="358"/>
      <c r="O521" s="358"/>
      <c r="P521" s="214">
        <v>0</v>
      </c>
      <c r="Q521" s="214">
        <v>300</v>
      </c>
      <c r="R521" s="68" t="s">
        <v>3632</v>
      </c>
      <c r="S521" s="359"/>
      <c r="T521" s="275"/>
    </row>
    <row r="522" spans="1:20" ht="51">
      <c r="A522" s="191">
        <v>222</v>
      </c>
      <c r="B522" s="68"/>
      <c r="C522" s="212" t="s">
        <v>93</v>
      </c>
      <c r="D522" s="213">
        <v>45309</v>
      </c>
      <c r="E522" s="191" t="s">
        <v>2057</v>
      </c>
      <c r="F522" s="191" t="s">
        <v>3</v>
      </c>
      <c r="G522" s="191">
        <v>2169921</v>
      </c>
      <c r="H522" s="68"/>
      <c r="I522" s="197" t="s">
        <v>3098</v>
      </c>
      <c r="J522" s="68"/>
      <c r="K522" s="68"/>
      <c r="L522" s="68"/>
      <c r="M522" s="68"/>
      <c r="N522" s="358"/>
      <c r="O522" s="358"/>
      <c r="P522" s="214">
        <v>0</v>
      </c>
      <c r="Q522" s="214">
        <v>1238.19</v>
      </c>
      <c r="R522" s="68" t="s">
        <v>3632</v>
      </c>
      <c r="S522" s="359"/>
      <c r="T522" s="275"/>
    </row>
    <row r="523" spans="1:20" ht="63.75">
      <c r="A523" s="191">
        <v>16</v>
      </c>
      <c r="B523" s="68"/>
      <c r="C523" s="212" t="s">
        <v>40</v>
      </c>
      <c r="D523" s="213">
        <v>45309</v>
      </c>
      <c r="E523" s="191" t="s">
        <v>2058</v>
      </c>
      <c r="F523" s="191" t="s">
        <v>3</v>
      </c>
      <c r="G523" s="191">
        <v>2169922</v>
      </c>
      <c r="H523" s="68"/>
      <c r="I523" s="197" t="s">
        <v>3099</v>
      </c>
      <c r="J523" s="68"/>
      <c r="K523" s="68"/>
      <c r="L523" s="68"/>
      <c r="M523" s="68"/>
      <c r="N523" s="358"/>
      <c r="O523" s="358"/>
      <c r="P523" s="214">
        <v>0</v>
      </c>
      <c r="Q523" s="214">
        <v>11547.58</v>
      </c>
      <c r="R523" s="68" t="s">
        <v>3632</v>
      </c>
      <c r="S523" s="359"/>
      <c r="T523" s="275"/>
    </row>
    <row r="524" spans="1:20" ht="51">
      <c r="A524" s="191">
        <v>132</v>
      </c>
      <c r="B524" s="68"/>
      <c r="C524" s="212" t="s">
        <v>59</v>
      </c>
      <c r="D524" s="213">
        <v>45309</v>
      </c>
      <c r="E524" s="191" t="s">
        <v>2059</v>
      </c>
      <c r="F524" s="191" t="s">
        <v>3</v>
      </c>
      <c r="G524" s="191">
        <v>2169930</v>
      </c>
      <c r="H524" s="68"/>
      <c r="I524" s="197" t="s">
        <v>3100</v>
      </c>
      <c r="J524" s="68"/>
      <c r="K524" s="68"/>
      <c r="L524" s="68"/>
      <c r="M524" s="68"/>
      <c r="N524" s="358"/>
      <c r="O524" s="358"/>
      <c r="P524" s="214">
        <v>0</v>
      </c>
      <c r="Q524" s="214">
        <v>12755</v>
      </c>
      <c r="R524" s="68" t="s">
        <v>3632</v>
      </c>
      <c r="S524" s="359"/>
      <c r="T524" s="275"/>
    </row>
    <row r="525" spans="1:20" ht="38.25">
      <c r="A525" s="191" t="s">
        <v>550</v>
      </c>
      <c r="B525" s="68"/>
      <c r="C525" s="212" t="s">
        <v>589</v>
      </c>
      <c r="D525" s="213">
        <v>45309</v>
      </c>
      <c r="E525" s="191" t="s">
        <v>2060</v>
      </c>
      <c r="F525" s="191" t="s">
        <v>3</v>
      </c>
      <c r="G525" s="191">
        <v>2169936</v>
      </c>
      <c r="H525" s="68"/>
      <c r="I525" s="197" t="s">
        <v>3101</v>
      </c>
      <c r="J525" s="68"/>
      <c r="K525" s="68"/>
      <c r="L525" s="68"/>
      <c r="M525" s="68"/>
      <c r="N525" s="358"/>
      <c r="O525" s="358"/>
      <c r="P525" s="214">
        <v>0</v>
      </c>
      <c r="Q525" s="214">
        <v>158.4</v>
      </c>
      <c r="R525" s="68" t="s">
        <v>3632</v>
      </c>
      <c r="S525" s="359"/>
      <c r="T525" s="275"/>
    </row>
    <row r="526" spans="1:20" ht="51">
      <c r="A526" s="191">
        <v>224</v>
      </c>
      <c r="B526" s="68"/>
      <c r="C526" s="212" t="s">
        <v>95</v>
      </c>
      <c r="D526" s="213">
        <v>45309</v>
      </c>
      <c r="E526" s="191" t="s">
        <v>2061</v>
      </c>
      <c r="F526" s="191" t="s">
        <v>3</v>
      </c>
      <c r="G526" s="191">
        <v>2169939</v>
      </c>
      <c r="H526" s="68"/>
      <c r="I526" s="197" t="s">
        <v>3102</v>
      </c>
      <c r="J526" s="68"/>
      <c r="K526" s="68"/>
      <c r="L526" s="68"/>
      <c r="M526" s="68"/>
      <c r="N526" s="358"/>
      <c r="O526" s="358"/>
      <c r="P526" s="214">
        <v>0</v>
      </c>
      <c r="Q526" s="214">
        <v>323</v>
      </c>
      <c r="R526" s="68" t="s">
        <v>3632</v>
      </c>
      <c r="S526" s="359"/>
      <c r="T526" s="275"/>
    </row>
    <row r="527" spans="1:20" ht="38.25">
      <c r="A527" s="191">
        <v>70</v>
      </c>
      <c r="B527" s="68"/>
      <c r="C527" s="212" t="s">
        <v>47</v>
      </c>
      <c r="D527" s="213">
        <v>45309</v>
      </c>
      <c r="E527" s="191" t="s">
        <v>2062</v>
      </c>
      <c r="F527" s="191" t="s">
        <v>3</v>
      </c>
      <c r="G527" s="191">
        <v>2169941</v>
      </c>
      <c r="H527" s="68"/>
      <c r="I527" s="197" t="s">
        <v>3103</v>
      </c>
      <c r="J527" s="68"/>
      <c r="K527" s="68"/>
      <c r="L527" s="68"/>
      <c r="M527" s="68"/>
      <c r="N527" s="358"/>
      <c r="O527" s="358"/>
      <c r="P527" s="214">
        <v>0</v>
      </c>
      <c r="Q527" s="214">
        <v>709.6</v>
      </c>
      <c r="R527" s="68" t="s">
        <v>3632</v>
      </c>
      <c r="S527" s="359"/>
      <c r="T527" s="275"/>
    </row>
    <row r="528" spans="1:20" ht="38.25">
      <c r="A528" s="191">
        <v>290</v>
      </c>
      <c r="B528" s="68"/>
      <c r="C528" s="212" t="s">
        <v>118</v>
      </c>
      <c r="D528" s="213">
        <v>45309</v>
      </c>
      <c r="E528" s="191" t="s">
        <v>2063</v>
      </c>
      <c r="F528" s="191" t="s">
        <v>3</v>
      </c>
      <c r="G528" s="191">
        <v>2169942</v>
      </c>
      <c r="H528" s="68"/>
      <c r="I528" s="197" t="s">
        <v>3104</v>
      </c>
      <c r="J528" s="68"/>
      <c r="K528" s="68"/>
      <c r="L528" s="68"/>
      <c r="M528" s="68"/>
      <c r="N528" s="358"/>
      <c r="O528" s="358"/>
      <c r="P528" s="214">
        <v>0</v>
      </c>
      <c r="Q528" s="214">
        <v>11.12</v>
      </c>
      <c r="R528" s="68" t="s">
        <v>3632</v>
      </c>
      <c r="S528" s="359"/>
      <c r="T528" s="275"/>
    </row>
    <row r="529" spans="1:20" ht="51">
      <c r="A529" s="191" t="s">
        <v>550</v>
      </c>
      <c r="B529" s="68"/>
      <c r="C529" s="212" t="s">
        <v>589</v>
      </c>
      <c r="D529" s="213">
        <v>45309</v>
      </c>
      <c r="E529" s="191" t="s">
        <v>2064</v>
      </c>
      <c r="F529" s="191" t="s">
        <v>3</v>
      </c>
      <c r="G529" s="191">
        <v>2169943</v>
      </c>
      <c r="H529" s="68"/>
      <c r="I529" s="197" t="s">
        <v>3105</v>
      </c>
      <c r="J529" s="68"/>
      <c r="K529" s="68"/>
      <c r="L529" s="68"/>
      <c r="M529" s="68"/>
      <c r="N529" s="358"/>
      <c r="O529" s="358"/>
      <c r="P529" s="214">
        <v>0</v>
      </c>
      <c r="Q529" s="214">
        <v>21.86</v>
      </c>
      <c r="R529" s="68" t="s">
        <v>3632</v>
      </c>
      <c r="S529" s="359"/>
      <c r="T529" s="275"/>
    </row>
    <row r="530" spans="1:20" ht="63.75">
      <c r="A530" s="191">
        <v>291</v>
      </c>
      <c r="B530" s="68"/>
      <c r="C530" s="212" t="s">
        <v>119</v>
      </c>
      <c r="D530" s="213">
        <v>45309</v>
      </c>
      <c r="E530" s="191" t="s">
        <v>2065</v>
      </c>
      <c r="F530" s="191" t="s">
        <v>3</v>
      </c>
      <c r="G530" s="191">
        <v>2169949</v>
      </c>
      <c r="H530" s="68"/>
      <c r="I530" s="197" t="s">
        <v>3106</v>
      </c>
      <c r="J530" s="68"/>
      <c r="K530" s="68"/>
      <c r="L530" s="68"/>
      <c r="M530" s="68"/>
      <c r="N530" s="358"/>
      <c r="O530" s="358"/>
      <c r="P530" s="214">
        <v>0</v>
      </c>
      <c r="Q530" s="214">
        <v>173536</v>
      </c>
      <c r="R530" s="68" t="s">
        <v>3632</v>
      </c>
      <c r="S530" s="359"/>
      <c r="T530" s="275"/>
    </row>
    <row r="531" spans="1:20" ht="63.75">
      <c r="A531" s="191">
        <v>309</v>
      </c>
      <c r="B531" s="68"/>
      <c r="C531" s="212" t="s">
        <v>1240</v>
      </c>
      <c r="D531" s="213">
        <v>45309</v>
      </c>
      <c r="E531" s="191" t="s">
        <v>2066</v>
      </c>
      <c r="F531" s="191" t="s">
        <v>3</v>
      </c>
      <c r="G531" s="191">
        <v>2169959</v>
      </c>
      <c r="H531" s="68"/>
      <c r="I531" s="197" t="s">
        <v>3107</v>
      </c>
      <c r="J531" s="68"/>
      <c r="K531" s="68"/>
      <c r="L531" s="68"/>
      <c r="M531" s="68"/>
      <c r="N531" s="358"/>
      <c r="O531" s="358"/>
      <c r="P531" s="214">
        <v>0</v>
      </c>
      <c r="Q531" s="214">
        <v>18</v>
      </c>
      <c r="R531" s="68" t="s">
        <v>3632</v>
      </c>
      <c r="S531" s="359"/>
      <c r="T531" s="275"/>
    </row>
    <row r="532" spans="1:20" ht="38.25">
      <c r="A532" s="191">
        <v>212</v>
      </c>
      <c r="B532" s="68"/>
      <c r="C532" s="212" t="s">
        <v>90</v>
      </c>
      <c r="D532" s="213">
        <v>45309</v>
      </c>
      <c r="E532" s="191" t="s">
        <v>2067</v>
      </c>
      <c r="F532" s="191" t="s">
        <v>3</v>
      </c>
      <c r="G532" s="191">
        <v>2169964</v>
      </c>
      <c r="H532" s="68"/>
      <c r="I532" s="197" t="s">
        <v>3108</v>
      </c>
      <c r="J532" s="68"/>
      <c r="K532" s="68"/>
      <c r="L532" s="68"/>
      <c r="M532" s="68"/>
      <c r="N532" s="358"/>
      <c r="O532" s="358"/>
      <c r="P532" s="214">
        <v>0</v>
      </c>
      <c r="Q532" s="214">
        <v>288</v>
      </c>
      <c r="R532" s="68" t="s">
        <v>3632</v>
      </c>
      <c r="S532" s="359"/>
      <c r="T532" s="275"/>
    </row>
    <row r="533" spans="1:20" ht="51">
      <c r="A533" s="191">
        <v>291</v>
      </c>
      <c r="B533" s="68"/>
      <c r="C533" s="212" t="s">
        <v>119</v>
      </c>
      <c r="D533" s="213">
        <v>45309</v>
      </c>
      <c r="E533" s="191" t="s">
        <v>2068</v>
      </c>
      <c r="F533" s="191" t="s">
        <v>3</v>
      </c>
      <c r="G533" s="191">
        <v>2169970</v>
      </c>
      <c r="H533" s="68"/>
      <c r="I533" s="197" t="s">
        <v>3109</v>
      </c>
      <c r="J533" s="68"/>
      <c r="K533" s="68"/>
      <c r="L533" s="68"/>
      <c r="M533" s="68"/>
      <c r="N533" s="358"/>
      <c r="O533" s="358"/>
      <c r="P533" s="214">
        <v>0</v>
      </c>
      <c r="Q533" s="214">
        <v>70</v>
      </c>
      <c r="R533" s="68" t="s">
        <v>3632</v>
      </c>
      <c r="S533" s="359"/>
      <c r="T533" s="275"/>
    </row>
    <row r="534" spans="1:20" ht="51">
      <c r="A534" s="191">
        <v>222</v>
      </c>
      <c r="B534" s="68"/>
      <c r="C534" s="212" t="s">
        <v>93</v>
      </c>
      <c r="D534" s="213">
        <v>45309</v>
      </c>
      <c r="E534" s="191" t="s">
        <v>2069</v>
      </c>
      <c r="F534" s="191" t="s">
        <v>3</v>
      </c>
      <c r="G534" s="191">
        <v>2169973</v>
      </c>
      <c r="H534" s="68"/>
      <c r="I534" s="197" t="s">
        <v>3110</v>
      </c>
      <c r="J534" s="68"/>
      <c r="K534" s="68"/>
      <c r="L534" s="68"/>
      <c r="M534" s="68"/>
      <c r="N534" s="358"/>
      <c r="O534" s="358"/>
      <c r="P534" s="214">
        <v>0</v>
      </c>
      <c r="Q534" s="214">
        <v>2992</v>
      </c>
      <c r="R534" s="68" t="s">
        <v>3632</v>
      </c>
      <c r="S534" s="359"/>
      <c r="T534" s="275"/>
    </row>
    <row r="535" spans="1:20" ht="38.25">
      <c r="A535" s="191">
        <v>16</v>
      </c>
      <c r="B535" s="68"/>
      <c r="C535" s="212" t="s">
        <v>40</v>
      </c>
      <c r="D535" s="213">
        <v>45309</v>
      </c>
      <c r="E535" s="191" t="s">
        <v>2070</v>
      </c>
      <c r="F535" s="191" t="s">
        <v>3</v>
      </c>
      <c r="G535" s="191">
        <v>2169977</v>
      </c>
      <c r="H535" s="68"/>
      <c r="I535" s="197" t="s">
        <v>3111</v>
      </c>
      <c r="J535" s="68"/>
      <c r="K535" s="68"/>
      <c r="L535" s="68"/>
      <c r="M535" s="68"/>
      <c r="N535" s="358"/>
      <c r="O535" s="358"/>
      <c r="P535" s="214">
        <v>0</v>
      </c>
      <c r="Q535" s="214">
        <v>32</v>
      </c>
      <c r="R535" s="68" t="s">
        <v>3632</v>
      </c>
      <c r="S535" s="359"/>
      <c r="T535" s="275"/>
    </row>
    <row r="536" spans="1:20" ht="51">
      <c r="A536" s="191">
        <v>119</v>
      </c>
      <c r="B536" s="68"/>
      <c r="C536" s="212" t="s">
        <v>55</v>
      </c>
      <c r="D536" s="213">
        <v>45309</v>
      </c>
      <c r="E536" s="191" t="s">
        <v>2071</v>
      </c>
      <c r="F536" s="191" t="s">
        <v>3</v>
      </c>
      <c r="G536" s="191">
        <v>2169986</v>
      </c>
      <c r="H536" s="68"/>
      <c r="I536" s="197" t="s">
        <v>3112</v>
      </c>
      <c r="J536" s="68"/>
      <c r="K536" s="68"/>
      <c r="L536" s="68"/>
      <c r="M536" s="68"/>
      <c r="N536" s="358"/>
      <c r="O536" s="358"/>
      <c r="P536" s="214">
        <v>0</v>
      </c>
      <c r="Q536" s="214">
        <v>107.03</v>
      </c>
      <c r="R536" s="68" t="s">
        <v>3632</v>
      </c>
      <c r="S536" s="359"/>
      <c r="T536" s="275"/>
    </row>
    <row r="537" spans="1:20" ht="63.75">
      <c r="A537" s="191">
        <v>597</v>
      </c>
      <c r="B537" s="68"/>
      <c r="C537" s="212" t="s">
        <v>675</v>
      </c>
      <c r="D537" s="213">
        <v>45309</v>
      </c>
      <c r="E537" s="191" t="s">
        <v>2074</v>
      </c>
      <c r="F537" s="191" t="s">
        <v>6</v>
      </c>
      <c r="G537" s="191">
        <v>2559701</v>
      </c>
      <c r="H537" s="68"/>
      <c r="I537" s="197" t="s">
        <v>3115</v>
      </c>
      <c r="J537" s="68"/>
      <c r="K537" s="68"/>
      <c r="L537" s="68"/>
      <c r="M537" s="68"/>
      <c r="N537" s="358"/>
      <c r="O537" s="358"/>
      <c r="P537" s="214">
        <v>0</v>
      </c>
      <c r="Q537" s="214">
        <v>454818</v>
      </c>
      <c r="R537" s="68" t="s">
        <v>3632</v>
      </c>
      <c r="S537" s="359"/>
      <c r="T537" s="275"/>
    </row>
    <row r="538" spans="1:20" ht="76.5">
      <c r="A538" s="191">
        <v>10</v>
      </c>
      <c r="B538" s="68"/>
      <c r="C538" s="212" t="s">
        <v>38</v>
      </c>
      <c r="D538" s="213">
        <v>45309</v>
      </c>
      <c r="E538" s="191" t="s">
        <v>2075</v>
      </c>
      <c r="F538" s="191" t="s">
        <v>14</v>
      </c>
      <c r="G538" s="191">
        <v>2559700</v>
      </c>
      <c r="H538" s="68"/>
      <c r="I538" s="197" t="s">
        <v>3116</v>
      </c>
      <c r="J538" s="68"/>
      <c r="K538" s="68"/>
      <c r="L538" s="68"/>
      <c r="M538" s="68"/>
      <c r="N538" s="358"/>
      <c r="O538" s="358"/>
      <c r="P538" s="214">
        <v>50</v>
      </c>
      <c r="Q538" s="214">
        <v>0</v>
      </c>
      <c r="R538" s="68" t="s">
        <v>3632</v>
      </c>
      <c r="S538" s="359"/>
      <c r="T538" s="275"/>
    </row>
    <row r="539" spans="1:20" ht="63.75">
      <c r="A539" s="191">
        <v>597</v>
      </c>
      <c r="B539" s="68"/>
      <c r="C539" s="212" t="s">
        <v>675</v>
      </c>
      <c r="D539" s="213">
        <v>45309</v>
      </c>
      <c r="E539" s="191" t="s">
        <v>2076</v>
      </c>
      <c r="F539" s="191" t="s">
        <v>14</v>
      </c>
      <c r="G539" s="191">
        <v>2559702</v>
      </c>
      <c r="H539" s="68"/>
      <c r="I539" s="197" t="s">
        <v>3117</v>
      </c>
      <c r="J539" s="68"/>
      <c r="K539" s="68"/>
      <c r="L539" s="68"/>
      <c r="M539" s="68"/>
      <c r="N539" s="358"/>
      <c r="O539" s="358"/>
      <c r="P539" s="214">
        <v>50</v>
      </c>
      <c r="Q539" s="214">
        <v>0</v>
      </c>
      <c r="R539" s="68" t="s">
        <v>3632</v>
      </c>
      <c r="S539" s="359"/>
      <c r="T539" s="275"/>
    </row>
    <row r="540" spans="1:20" ht="76.5">
      <c r="A540" s="191">
        <v>10</v>
      </c>
      <c r="B540" s="68"/>
      <c r="C540" s="212" t="s">
        <v>38</v>
      </c>
      <c r="D540" s="213">
        <v>45309</v>
      </c>
      <c r="E540" s="191" t="s">
        <v>2077</v>
      </c>
      <c r="F540" s="191" t="s">
        <v>14</v>
      </c>
      <c r="G540" s="191">
        <v>2559704</v>
      </c>
      <c r="H540" s="68"/>
      <c r="I540" s="197" t="s">
        <v>3118</v>
      </c>
      <c r="J540" s="68"/>
      <c r="K540" s="68"/>
      <c r="L540" s="68"/>
      <c r="M540" s="68"/>
      <c r="N540" s="358"/>
      <c r="O540" s="358"/>
      <c r="P540" s="214">
        <v>50</v>
      </c>
      <c r="Q540" s="214">
        <v>0</v>
      </c>
      <c r="R540" s="68" t="s">
        <v>3632</v>
      </c>
      <c r="S540" s="359"/>
      <c r="T540" s="275"/>
    </row>
    <row r="541" spans="1:20" ht="76.5">
      <c r="A541" s="191">
        <v>513</v>
      </c>
      <c r="B541" s="68"/>
      <c r="C541" s="212" t="s">
        <v>160</v>
      </c>
      <c r="D541" s="213">
        <v>45309</v>
      </c>
      <c r="E541" s="191" t="s">
        <v>2078</v>
      </c>
      <c r="F541" s="191" t="s">
        <v>10</v>
      </c>
      <c r="G541" s="191">
        <v>1081980</v>
      </c>
      <c r="H541" s="68"/>
      <c r="I541" s="197" t="s">
        <v>3119</v>
      </c>
      <c r="J541" s="68"/>
      <c r="K541" s="68"/>
      <c r="L541" s="68"/>
      <c r="M541" s="68"/>
      <c r="N541" s="358"/>
      <c r="O541" s="358"/>
      <c r="P541" s="214">
        <v>50</v>
      </c>
      <c r="Q541" s="214">
        <v>0</v>
      </c>
      <c r="R541" s="68" t="s">
        <v>3632</v>
      </c>
      <c r="S541" s="359"/>
      <c r="T541" s="275"/>
    </row>
    <row r="542" spans="1:20" ht="76.5">
      <c r="A542" s="191">
        <v>513</v>
      </c>
      <c r="B542" s="68"/>
      <c r="C542" s="212" t="s">
        <v>160</v>
      </c>
      <c r="D542" s="213">
        <v>45309</v>
      </c>
      <c r="E542" s="191" t="s">
        <v>2079</v>
      </c>
      <c r="F542" s="191" t="s">
        <v>10</v>
      </c>
      <c r="G542" s="191">
        <v>1081985</v>
      </c>
      <c r="H542" s="68"/>
      <c r="I542" s="197" t="s">
        <v>3120</v>
      </c>
      <c r="J542" s="68"/>
      <c r="K542" s="68"/>
      <c r="L542" s="68"/>
      <c r="M542" s="68"/>
      <c r="N542" s="358"/>
      <c r="O542" s="358"/>
      <c r="P542" s="214">
        <v>50</v>
      </c>
      <c r="Q542" s="214">
        <v>0</v>
      </c>
      <c r="R542" s="68" t="s">
        <v>3632</v>
      </c>
      <c r="S542" s="359"/>
      <c r="T542" s="275"/>
    </row>
    <row r="543" spans="1:20" ht="76.5">
      <c r="A543" s="191">
        <v>513</v>
      </c>
      <c r="B543" s="68"/>
      <c r="C543" s="212" t="s">
        <v>160</v>
      </c>
      <c r="D543" s="213">
        <v>45309</v>
      </c>
      <c r="E543" s="191" t="s">
        <v>2080</v>
      </c>
      <c r="F543" s="191" t="s">
        <v>10</v>
      </c>
      <c r="G543" s="191">
        <v>1081991</v>
      </c>
      <c r="H543" s="68"/>
      <c r="I543" s="197" t="s">
        <v>3121</v>
      </c>
      <c r="J543" s="68"/>
      <c r="K543" s="68"/>
      <c r="L543" s="68"/>
      <c r="M543" s="68"/>
      <c r="N543" s="358"/>
      <c r="O543" s="358"/>
      <c r="P543" s="214">
        <v>50</v>
      </c>
      <c r="Q543" s="214">
        <v>0</v>
      </c>
      <c r="R543" s="68" t="s">
        <v>3632</v>
      </c>
      <c r="S543" s="359"/>
      <c r="T543" s="275"/>
    </row>
    <row r="544" spans="1:20" ht="89.25">
      <c r="A544" s="191">
        <v>291</v>
      </c>
      <c r="B544" s="68"/>
      <c r="C544" s="212" t="s">
        <v>119</v>
      </c>
      <c r="D544" s="213">
        <v>45309</v>
      </c>
      <c r="E544" s="191" t="s">
        <v>2081</v>
      </c>
      <c r="F544" s="191" t="s">
        <v>12</v>
      </c>
      <c r="G544" s="191">
        <v>1081996</v>
      </c>
      <c r="H544" s="68"/>
      <c r="I544" s="197" t="s">
        <v>3122</v>
      </c>
      <c r="J544" s="68"/>
      <c r="K544" s="68"/>
      <c r="L544" s="68"/>
      <c r="M544" s="68"/>
      <c r="N544" s="358"/>
      <c r="O544" s="358"/>
      <c r="P544" s="214">
        <v>211.1</v>
      </c>
      <c r="Q544" s="214">
        <v>0</v>
      </c>
      <c r="R544" s="68" t="s">
        <v>3632</v>
      </c>
      <c r="S544" s="359"/>
      <c r="T544" s="275"/>
    </row>
    <row r="545" spans="1:20" ht="76.5">
      <c r="A545" s="191">
        <v>513</v>
      </c>
      <c r="B545" s="68"/>
      <c r="C545" s="212" t="s">
        <v>160</v>
      </c>
      <c r="D545" s="213">
        <v>45309</v>
      </c>
      <c r="E545" s="191" t="s">
        <v>2082</v>
      </c>
      <c r="F545" s="191" t="s">
        <v>10</v>
      </c>
      <c r="G545" s="191">
        <v>1082016</v>
      </c>
      <c r="H545" s="68"/>
      <c r="I545" s="197" t="s">
        <v>3123</v>
      </c>
      <c r="J545" s="68"/>
      <c r="K545" s="68"/>
      <c r="L545" s="68"/>
      <c r="M545" s="68"/>
      <c r="N545" s="358"/>
      <c r="O545" s="358"/>
      <c r="P545" s="214">
        <v>50</v>
      </c>
      <c r="Q545" s="214">
        <v>0</v>
      </c>
      <c r="R545" s="68" t="s">
        <v>3632</v>
      </c>
      <c r="S545" s="359"/>
      <c r="T545" s="275"/>
    </row>
    <row r="546" spans="1:20" ht="89.25">
      <c r="A546" s="191">
        <v>291</v>
      </c>
      <c r="B546" s="68"/>
      <c r="C546" s="212" t="s">
        <v>119</v>
      </c>
      <c r="D546" s="213">
        <v>45309</v>
      </c>
      <c r="E546" s="191" t="s">
        <v>2083</v>
      </c>
      <c r="F546" s="191" t="s">
        <v>10</v>
      </c>
      <c r="G546" s="191">
        <v>1081996</v>
      </c>
      <c r="H546" s="68"/>
      <c r="I546" s="197" t="s">
        <v>3124</v>
      </c>
      <c r="J546" s="68"/>
      <c r="K546" s="68"/>
      <c r="L546" s="68"/>
      <c r="M546" s="68"/>
      <c r="N546" s="358"/>
      <c r="O546" s="358"/>
      <c r="P546" s="214">
        <v>50</v>
      </c>
      <c r="Q546" s="214">
        <v>0</v>
      </c>
      <c r="R546" s="68" t="s">
        <v>3632</v>
      </c>
      <c r="S546" s="359"/>
      <c r="T546" s="275"/>
    </row>
    <row r="547" spans="1:20" ht="76.5">
      <c r="A547" s="191">
        <v>383</v>
      </c>
      <c r="B547" s="68"/>
      <c r="C547" s="212" t="s">
        <v>1244</v>
      </c>
      <c r="D547" s="213">
        <v>45309</v>
      </c>
      <c r="E547" s="191" t="s">
        <v>2084</v>
      </c>
      <c r="F547" s="191" t="s">
        <v>10</v>
      </c>
      <c r="G547" s="191">
        <v>1082004</v>
      </c>
      <c r="H547" s="68"/>
      <c r="I547" s="197" t="s">
        <v>3125</v>
      </c>
      <c r="J547" s="68"/>
      <c r="K547" s="68"/>
      <c r="L547" s="68"/>
      <c r="M547" s="68"/>
      <c r="N547" s="358"/>
      <c r="O547" s="358"/>
      <c r="P547" s="214">
        <v>50</v>
      </c>
      <c r="Q547" s="214">
        <v>0</v>
      </c>
      <c r="R547" s="68" t="s">
        <v>3632</v>
      </c>
      <c r="S547" s="359"/>
      <c r="T547" s="275"/>
    </row>
    <row r="548" spans="1:20" ht="63.75">
      <c r="A548" s="191">
        <v>117</v>
      </c>
      <c r="B548" s="68"/>
      <c r="C548" s="212" t="s">
        <v>54</v>
      </c>
      <c r="D548" s="213">
        <v>45309</v>
      </c>
      <c r="E548" s="191" t="s">
        <v>2085</v>
      </c>
      <c r="F548" s="191" t="s">
        <v>10</v>
      </c>
      <c r="G548" s="191">
        <v>1082017</v>
      </c>
      <c r="H548" s="68"/>
      <c r="I548" s="197" t="s">
        <v>3126</v>
      </c>
      <c r="J548" s="68"/>
      <c r="K548" s="68"/>
      <c r="L548" s="68"/>
      <c r="M548" s="68"/>
      <c r="N548" s="358"/>
      <c r="O548" s="358"/>
      <c r="P548" s="214">
        <v>50</v>
      </c>
      <c r="Q548" s="214">
        <v>0</v>
      </c>
      <c r="R548" s="68" t="s">
        <v>3632</v>
      </c>
      <c r="S548" s="359"/>
      <c r="T548" s="275"/>
    </row>
    <row r="549" spans="1:20" ht="51">
      <c r="A549" s="191">
        <v>25</v>
      </c>
      <c r="B549" s="68"/>
      <c r="C549" s="212" t="s">
        <v>42</v>
      </c>
      <c r="D549" s="213">
        <v>45310</v>
      </c>
      <c r="E549" s="191" t="s">
        <v>2086</v>
      </c>
      <c r="F549" s="191" t="s">
        <v>3</v>
      </c>
      <c r="G549" s="191">
        <v>2170148</v>
      </c>
      <c r="H549" s="68"/>
      <c r="I549" s="197" t="s">
        <v>3127</v>
      </c>
      <c r="J549" s="68"/>
      <c r="K549" s="68"/>
      <c r="L549" s="68"/>
      <c r="M549" s="68"/>
      <c r="N549" s="358"/>
      <c r="O549" s="358"/>
      <c r="P549" s="214">
        <v>0</v>
      </c>
      <c r="Q549" s="214">
        <v>317880.23</v>
      </c>
      <c r="R549" s="68" t="s">
        <v>3632</v>
      </c>
      <c r="S549" s="359"/>
      <c r="T549" s="275"/>
    </row>
    <row r="550" spans="1:20" ht="51">
      <c r="A550" s="191">
        <v>46</v>
      </c>
      <c r="B550" s="68"/>
      <c r="C550" s="212" t="s">
        <v>1371</v>
      </c>
      <c r="D550" s="213">
        <v>45310</v>
      </c>
      <c r="E550" s="191" t="s">
        <v>2087</v>
      </c>
      <c r="F550" s="191" t="s">
        <v>3</v>
      </c>
      <c r="G550" s="191">
        <v>2170149</v>
      </c>
      <c r="H550" s="68"/>
      <c r="I550" s="197" t="s">
        <v>3128</v>
      </c>
      <c r="J550" s="68"/>
      <c r="K550" s="68"/>
      <c r="L550" s="68"/>
      <c r="M550" s="68"/>
      <c r="N550" s="358"/>
      <c r="O550" s="358"/>
      <c r="P550" s="214">
        <v>0</v>
      </c>
      <c r="Q550" s="214">
        <v>500</v>
      </c>
      <c r="R550" s="68" t="s">
        <v>3632</v>
      </c>
      <c r="S550" s="359"/>
      <c r="T550" s="275"/>
    </row>
    <row r="551" spans="1:20" ht="51">
      <c r="A551" s="191">
        <v>513</v>
      </c>
      <c r="B551" s="68"/>
      <c r="C551" s="212" t="s">
        <v>160</v>
      </c>
      <c r="D551" s="213">
        <v>45310</v>
      </c>
      <c r="E551" s="191" t="s">
        <v>2088</v>
      </c>
      <c r="F551" s="191" t="s">
        <v>3</v>
      </c>
      <c r="G551" s="191">
        <v>2170155</v>
      </c>
      <c r="H551" s="68"/>
      <c r="I551" s="197" t="s">
        <v>3129</v>
      </c>
      <c r="J551" s="68"/>
      <c r="K551" s="68"/>
      <c r="L551" s="68"/>
      <c r="M551" s="68"/>
      <c r="N551" s="358"/>
      <c r="O551" s="358"/>
      <c r="P551" s="214">
        <v>0</v>
      </c>
      <c r="Q551" s="214">
        <v>182</v>
      </c>
      <c r="R551" s="68" t="s">
        <v>3632</v>
      </c>
      <c r="S551" s="359"/>
      <c r="T551" s="275"/>
    </row>
    <row r="552" spans="1:20" ht="38.25">
      <c r="A552" s="191" t="s">
        <v>550</v>
      </c>
      <c r="B552" s="68"/>
      <c r="C552" s="212" t="s">
        <v>589</v>
      </c>
      <c r="D552" s="213">
        <v>45310</v>
      </c>
      <c r="E552" s="191" t="s">
        <v>2089</v>
      </c>
      <c r="F552" s="191" t="s">
        <v>3</v>
      </c>
      <c r="G552" s="191">
        <v>2170162</v>
      </c>
      <c r="H552" s="68"/>
      <c r="I552" s="197" t="s">
        <v>3130</v>
      </c>
      <c r="J552" s="68"/>
      <c r="K552" s="68"/>
      <c r="L552" s="68"/>
      <c r="M552" s="68"/>
      <c r="N552" s="358"/>
      <c r="O552" s="358"/>
      <c r="P552" s="214">
        <v>0</v>
      </c>
      <c r="Q552" s="214">
        <v>550</v>
      </c>
      <c r="R552" s="68" t="s">
        <v>3632</v>
      </c>
      <c r="S552" s="359"/>
      <c r="T552" s="275"/>
    </row>
    <row r="553" spans="1:20" ht="51">
      <c r="A553" s="191">
        <v>292</v>
      </c>
      <c r="B553" s="68"/>
      <c r="C553" s="212" t="s">
        <v>120</v>
      </c>
      <c r="D553" s="213">
        <v>45310</v>
      </c>
      <c r="E553" s="191" t="s">
        <v>2090</v>
      </c>
      <c r="F553" s="191" t="s">
        <v>3</v>
      </c>
      <c r="G553" s="191">
        <v>2170164</v>
      </c>
      <c r="H553" s="68"/>
      <c r="I553" s="197" t="s">
        <v>3131</v>
      </c>
      <c r="J553" s="68"/>
      <c r="K553" s="68"/>
      <c r="L553" s="68"/>
      <c r="M553" s="68"/>
      <c r="N553" s="358"/>
      <c r="O553" s="358"/>
      <c r="P553" s="214">
        <v>0</v>
      </c>
      <c r="Q553" s="214">
        <v>14.5</v>
      </c>
      <c r="R553" s="68" t="s">
        <v>3632</v>
      </c>
      <c r="S553" s="359"/>
      <c r="T553" s="275"/>
    </row>
    <row r="554" spans="1:20" ht="51">
      <c r="A554" s="191">
        <v>862</v>
      </c>
      <c r="B554" s="68"/>
      <c r="C554" s="212" t="s">
        <v>187</v>
      </c>
      <c r="D554" s="213">
        <v>45310</v>
      </c>
      <c r="E554" s="191" t="s">
        <v>2091</v>
      </c>
      <c r="F554" s="191" t="s">
        <v>3</v>
      </c>
      <c r="G554" s="191">
        <v>2170180</v>
      </c>
      <c r="H554" s="68"/>
      <c r="I554" s="197" t="s">
        <v>3132</v>
      </c>
      <c r="J554" s="68"/>
      <c r="K554" s="68"/>
      <c r="L554" s="68"/>
      <c r="M554" s="68"/>
      <c r="N554" s="358"/>
      <c r="O554" s="358"/>
      <c r="P554" s="214">
        <v>0</v>
      </c>
      <c r="Q554" s="214">
        <v>30</v>
      </c>
      <c r="R554" s="68" t="s">
        <v>3632</v>
      </c>
      <c r="S554" s="359"/>
      <c r="T554" s="275"/>
    </row>
    <row r="555" spans="1:20" ht="51">
      <c r="A555" s="191">
        <v>599</v>
      </c>
      <c r="B555" s="68"/>
      <c r="C555" s="212" t="s">
        <v>1247</v>
      </c>
      <c r="D555" s="213">
        <v>45310</v>
      </c>
      <c r="E555" s="191" t="s">
        <v>2092</v>
      </c>
      <c r="F555" s="191" t="s">
        <v>3</v>
      </c>
      <c r="G555" s="191">
        <v>2170181</v>
      </c>
      <c r="H555" s="68"/>
      <c r="I555" s="197" t="s">
        <v>3133</v>
      </c>
      <c r="J555" s="68"/>
      <c r="K555" s="68"/>
      <c r="L555" s="68"/>
      <c r="M555" s="68"/>
      <c r="N555" s="358"/>
      <c r="O555" s="358"/>
      <c r="P555" s="214">
        <v>0</v>
      </c>
      <c r="Q555" s="214">
        <v>136</v>
      </c>
      <c r="R555" s="68" t="s">
        <v>3632</v>
      </c>
      <c r="S555" s="359"/>
      <c r="T555" s="275"/>
    </row>
    <row r="556" spans="1:20" ht="51">
      <c r="A556" s="191">
        <v>47</v>
      </c>
      <c r="B556" s="68"/>
      <c r="C556" s="212" t="s">
        <v>45</v>
      </c>
      <c r="D556" s="213">
        <v>45310</v>
      </c>
      <c r="E556" s="191" t="s">
        <v>2093</v>
      </c>
      <c r="F556" s="191" t="s">
        <v>3</v>
      </c>
      <c r="G556" s="191">
        <v>2170182</v>
      </c>
      <c r="H556" s="68"/>
      <c r="I556" s="197" t="s">
        <v>3134</v>
      </c>
      <c r="J556" s="68"/>
      <c r="K556" s="68"/>
      <c r="L556" s="68"/>
      <c r="M556" s="68"/>
      <c r="N556" s="358"/>
      <c r="O556" s="358"/>
      <c r="P556" s="214">
        <v>0</v>
      </c>
      <c r="Q556" s="214">
        <v>41.03</v>
      </c>
      <c r="R556" s="68" t="s">
        <v>3632</v>
      </c>
      <c r="S556" s="359"/>
      <c r="T556" s="275"/>
    </row>
    <row r="557" spans="1:20" ht="38.25">
      <c r="A557" s="191">
        <v>46</v>
      </c>
      <c r="B557" s="68"/>
      <c r="C557" s="212" t="s">
        <v>1371</v>
      </c>
      <c r="D557" s="213">
        <v>45310</v>
      </c>
      <c r="E557" s="191" t="s">
        <v>2094</v>
      </c>
      <c r="F557" s="191" t="s">
        <v>3</v>
      </c>
      <c r="G557" s="191">
        <v>2170199</v>
      </c>
      <c r="H557" s="68"/>
      <c r="I557" s="197" t="s">
        <v>3135</v>
      </c>
      <c r="J557" s="68"/>
      <c r="K557" s="68"/>
      <c r="L557" s="68"/>
      <c r="M557" s="68"/>
      <c r="N557" s="358"/>
      <c r="O557" s="358"/>
      <c r="P557" s="214">
        <v>0</v>
      </c>
      <c r="Q557" s="214">
        <v>1667</v>
      </c>
      <c r="R557" s="68" t="s">
        <v>3632</v>
      </c>
      <c r="S557" s="359"/>
      <c r="T557" s="275"/>
    </row>
    <row r="558" spans="1:20" ht="51">
      <c r="A558" s="191" t="s">
        <v>550</v>
      </c>
      <c r="B558" s="68"/>
      <c r="C558" s="212" t="s">
        <v>589</v>
      </c>
      <c r="D558" s="213">
        <v>45310</v>
      </c>
      <c r="E558" s="191" t="s">
        <v>2095</v>
      </c>
      <c r="F558" s="191" t="s">
        <v>3</v>
      </c>
      <c r="G558" s="191">
        <v>2170200</v>
      </c>
      <c r="H558" s="68"/>
      <c r="I558" s="197" t="s">
        <v>3136</v>
      </c>
      <c r="J558" s="68"/>
      <c r="K558" s="68"/>
      <c r="L558" s="68"/>
      <c r="M558" s="68"/>
      <c r="N558" s="358"/>
      <c r="O558" s="358"/>
      <c r="P558" s="214">
        <v>0</v>
      </c>
      <c r="Q558" s="214">
        <v>631</v>
      </c>
      <c r="R558" s="68" t="s">
        <v>3632</v>
      </c>
      <c r="S558" s="359"/>
      <c r="T558" s="275"/>
    </row>
    <row r="559" spans="1:20" ht="51">
      <c r="A559" s="191">
        <v>283</v>
      </c>
      <c r="B559" s="68"/>
      <c r="C559" s="212" t="s">
        <v>115</v>
      </c>
      <c r="D559" s="213">
        <v>45310</v>
      </c>
      <c r="E559" s="191" t="s">
        <v>2096</v>
      </c>
      <c r="F559" s="191" t="s">
        <v>3</v>
      </c>
      <c r="G559" s="191">
        <v>2170201</v>
      </c>
      <c r="H559" s="68"/>
      <c r="I559" s="197" t="s">
        <v>3137</v>
      </c>
      <c r="J559" s="68"/>
      <c r="K559" s="68"/>
      <c r="L559" s="68"/>
      <c r="M559" s="68"/>
      <c r="N559" s="358"/>
      <c r="O559" s="358"/>
      <c r="P559" s="214">
        <v>0</v>
      </c>
      <c r="Q559" s="214">
        <v>1650</v>
      </c>
      <c r="R559" s="68" t="s">
        <v>3632</v>
      </c>
      <c r="S559" s="359"/>
      <c r="T559" s="275"/>
    </row>
    <row r="560" spans="1:20" ht="51">
      <c r="A560" s="191">
        <v>283</v>
      </c>
      <c r="B560" s="68"/>
      <c r="C560" s="212" t="s">
        <v>115</v>
      </c>
      <c r="D560" s="213">
        <v>45310</v>
      </c>
      <c r="E560" s="191" t="s">
        <v>2097</v>
      </c>
      <c r="F560" s="191" t="s">
        <v>3</v>
      </c>
      <c r="G560" s="191">
        <v>2170202</v>
      </c>
      <c r="H560" s="68"/>
      <c r="I560" s="197" t="s">
        <v>3138</v>
      </c>
      <c r="J560" s="68"/>
      <c r="K560" s="68"/>
      <c r="L560" s="68"/>
      <c r="M560" s="68"/>
      <c r="N560" s="358"/>
      <c r="O560" s="358"/>
      <c r="P560" s="214">
        <v>0</v>
      </c>
      <c r="Q560" s="214">
        <v>0.17</v>
      </c>
      <c r="R560" s="68" t="s">
        <v>3632</v>
      </c>
      <c r="S560" s="359"/>
      <c r="T560" s="275"/>
    </row>
    <row r="561" spans="1:20" ht="63.75">
      <c r="A561" s="191">
        <v>291</v>
      </c>
      <c r="B561" s="68"/>
      <c r="C561" s="212" t="s">
        <v>119</v>
      </c>
      <c r="D561" s="213">
        <v>45310</v>
      </c>
      <c r="E561" s="191" t="s">
        <v>2098</v>
      </c>
      <c r="F561" s="191" t="s">
        <v>3</v>
      </c>
      <c r="G561" s="191">
        <v>2170204</v>
      </c>
      <c r="H561" s="68"/>
      <c r="I561" s="197" t="s">
        <v>3139</v>
      </c>
      <c r="J561" s="68"/>
      <c r="K561" s="68"/>
      <c r="L561" s="68"/>
      <c r="M561" s="68"/>
      <c r="N561" s="358"/>
      <c r="O561" s="358"/>
      <c r="P561" s="214">
        <v>0</v>
      </c>
      <c r="Q561" s="214">
        <v>463052.28</v>
      </c>
      <c r="R561" s="68" t="s">
        <v>3632</v>
      </c>
      <c r="S561" s="359"/>
      <c r="T561" s="275"/>
    </row>
    <row r="562" spans="1:20" ht="51">
      <c r="A562" s="191">
        <v>580</v>
      </c>
      <c r="B562" s="68"/>
      <c r="C562" s="212" t="s">
        <v>169</v>
      </c>
      <c r="D562" s="213">
        <v>45310</v>
      </c>
      <c r="E562" s="191" t="s">
        <v>2099</v>
      </c>
      <c r="F562" s="191" t="s">
        <v>3</v>
      </c>
      <c r="G562" s="191">
        <v>2170209</v>
      </c>
      <c r="H562" s="68"/>
      <c r="I562" s="197" t="s">
        <v>3140</v>
      </c>
      <c r="J562" s="68"/>
      <c r="K562" s="68"/>
      <c r="L562" s="68"/>
      <c r="M562" s="68"/>
      <c r="N562" s="358"/>
      <c r="O562" s="358"/>
      <c r="P562" s="214">
        <v>0</v>
      </c>
      <c r="Q562" s="214">
        <v>150</v>
      </c>
      <c r="R562" s="68" t="s">
        <v>3632</v>
      </c>
      <c r="S562" s="359"/>
      <c r="T562" s="275"/>
    </row>
    <row r="563" spans="1:20" ht="51">
      <c r="A563" s="191" t="s">
        <v>550</v>
      </c>
      <c r="B563" s="68"/>
      <c r="C563" s="212" t="s">
        <v>589</v>
      </c>
      <c r="D563" s="213">
        <v>45310</v>
      </c>
      <c r="E563" s="191" t="s">
        <v>2100</v>
      </c>
      <c r="F563" s="191" t="s">
        <v>3</v>
      </c>
      <c r="G563" s="191">
        <v>2170210</v>
      </c>
      <c r="H563" s="68"/>
      <c r="I563" s="197" t="s">
        <v>3141</v>
      </c>
      <c r="J563" s="68"/>
      <c r="K563" s="68"/>
      <c r="L563" s="68"/>
      <c r="M563" s="68"/>
      <c r="N563" s="358"/>
      <c r="O563" s="358"/>
      <c r="P563" s="214">
        <v>0</v>
      </c>
      <c r="Q563" s="214">
        <v>240</v>
      </c>
      <c r="R563" s="68" t="s">
        <v>3632</v>
      </c>
      <c r="S563" s="359"/>
      <c r="T563" s="275"/>
    </row>
    <row r="564" spans="1:20" ht="63.75">
      <c r="A564" s="191">
        <v>660</v>
      </c>
      <c r="B564" s="68"/>
      <c r="C564" s="212" t="s">
        <v>176</v>
      </c>
      <c r="D564" s="213">
        <v>45310</v>
      </c>
      <c r="E564" s="191" t="s">
        <v>2101</v>
      </c>
      <c r="F564" s="191" t="s">
        <v>3</v>
      </c>
      <c r="G564" s="191">
        <v>2170211</v>
      </c>
      <c r="H564" s="68"/>
      <c r="I564" s="197" t="s">
        <v>3142</v>
      </c>
      <c r="J564" s="68"/>
      <c r="K564" s="68"/>
      <c r="L564" s="68"/>
      <c r="M564" s="68"/>
      <c r="N564" s="358"/>
      <c r="O564" s="358"/>
      <c r="P564" s="214">
        <v>0</v>
      </c>
      <c r="Q564" s="214">
        <v>46.96</v>
      </c>
      <c r="R564" s="68" t="s">
        <v>3632</v>
      </c>
      <c r="S564" s="359"/>
      <c r="T564" s="275"/>
    </row>
    <row r="565" spans="1:20" ht="63.75">
      <c r="A565" s="191">
        <v>660</v>
      </c>
      <c r="B565" s="68"/>
      <c r="C565" s="212" t="s">
        <v>176</v>
      </c>
      <c r="D565" s="213">
        <v>45310</v>
      </c>
      <c r="E565" s="191" t="s">
        <v>2102</v>
      </c>
      <c r="F565" s="191" t="s">
        <v>3</v>
      </c>
      <c r="G565" s="191">
        <v>2170212</v>
      </c>
      <c r="H565" s="68"/>
      <c r="I565" s="197" t="s">
        <v>3143</v>
      </c>
      <c r="J565" s="68"/>
      <c r="K565" s="68"/>
      <c r="L565" s="68"/>
      <c r="M565" s="68"/>
      <c r="N565" s="358"/>
      <c r="O565" s="358"/>
      <c r="P565" s="214">
        <v>0</v>
      </c>
      <c r="Q565" s="214">
        <v>4660.16</v>
      </c>
      <c r="R565" s="68" t="s">
        <v>3632</v>
      </c>
      <c r="S565" s="359"/>
      <c r="T565" s="275"/>
    </row>
    <row r="566" spans="1:20" ht="51">
      <c r="A566" s="191" t="s">
        <v>550</v>
      </c>
      <c r="B566" s="68"/>
      <c r="C566" s="212" t="s">
        <v>589</v>
      </c>
      <c r="D566" s="213">
        <v>45310</v>
      </c>
      <c r="E566" s="191" t="s">
        <v>2103</v>
      </c>
      <c r="F566" s="191" t="s">
        <v>3</v>
      </c>
      <c r="G566" s="191">
        <v>2170221</v>
      </c>
      <c r="H566" s="68"/>
      <c r="I566" s="197" t="s">
        <v>3144</v>
      </c>
      <c r="J566" s="68"/>
      <c r="K566" s="68"/>
      <c r="L566" s="68"/>
      <c r="M566" s="68"/>
      <c r="N566" s="358"/>
      <c r="O566" s="358"/>
      <c r="P566" s="214">
        <v>0</v>
      </c>
      <c r="Q566" s="214">
        <v>950</v>
      </c>
      <c r="R566" s="68" t="s">
        <v>3632</v>
      </c>
      <c r="S566" s="359"/>
      <c r="T566" s="275"/>
    </row>
    <row r="567" spans="1:20" ht="51">
      <c r="A567" s="191" t="s">
        <v>550</v>
      </c>
      <c r="B567" s="68"/>
      <c r="C567" s="212" t="s">
        <v>589</v>
      </c>
      <c r="D567" s="213">
        <v>45310</v>
      </c>
      <c r="E567" s="191" t="s">
        <v>2104</v>
      </c>
      <c r="F567" s="191" t="s">
        <v>3</v>
      </c>
      <c r="G567" s="191">
        <v>2170222</v>
      </c>
      <c r="H567" s="68"/>
      <c r="I567" s="197" t="s">
        <v>3145</v>
      </c>
      <c r="J567" s="68"/>
      <c r="K567" s="68"/>
      <c r="L567" s="68"/>
      <c r="M567" s="68"/>
      <c r="N567" s="358"/>
      <c r="O567" s="358"/>
      <c r="P567" s="214">
        <v>0</v>
      </c>
      <c r="Q567" s="214">
        <v>8649</v>
      </c>
      <c r="R567" s="68" t="s">
        <v>3632</v>
      </c>
      <c r="S567" s="359"/>
      <c r="T567" s="275"/>
    </row>
    <row r="568" spans="1:20" ht="63.75">
      <c r="A568" s="191">
        <v>283</v>
      </c>
      <c r="B568" s="68"/>
      <c r="C568" s="212" t="s">
        <v>115</v>
      </c>
      <c r="D568" s="213">
        <v>45310</v>
      </c>
      <c r="E568" s="191" t="s">
        <v>2105</v>
      </c>
      <c r="F568" s="191" t="s">
        <v>3</v>
      </c>
      <c r="G568" s="191">
        <v>2170224</v>
      </c>
      <c r="H568" s="68"/>
      <c r="I568" s="197" t="s">
        <v>3146</v>
      </c>
      <c r="J568" s="68"/>
      <c r="K568" s="68"/>
      <c r="L568" s="68"/>
      <c r="M568" s="68"/>
      <c r="N568" s="358"/>
      <c r="O568" s="358"/>
      <c r="P568" s="214">
        <v>0</v>
      </c>
      <c r="Q568" s="214">
        <v>1350</v>
      </c>
      <c r="R568" s="68" t="s">
        <v>3632</v>
      </c>
      <c r="S568" s="359"/>
      <c r="T568" s="275"/>
    </row>
    <row r="569" spans="1:20" ht="63.75">
      <c r="A569" s="191">
        <v>192</v>
      </c>
      <c r="B569" s="68"/>
      <c r="C569" s="212" t="s">
        <v>83</v>
      </c>
      <c r="D569" s="213">
        <v>45310</v>
      </c>
      <c r="E569" s="191" t="s">
        <v>2106</v>
      </c>
      <c r="F569" s="191" t="s">
        <v>3</v>
      </c>
      <c r="G569" s="191">
        <v>2170226</v>
      </c>
      <c r="H569" s="68"/>
      <c r="I569" s="197" t="s">
        <v>3147</v>
      </c>
      <c r="J569" s="68"/>
      <c r="K569" s="68"/>
      <c r="L569" s="68"/>
      <c r="M569" s="68"/>
      <c r="N569" s="358"/>
      <c r="O569" s="358"/>
      <c r="P569" s="214">
        <v>0</v>
      </c>
      <c r="Q569" s="214">
        <v>6786</v>
      </c>
      <c r="R569" s="68" t="s">
        <v>3632</v>
      </c>
      <c r="S569" s="359"/>
      <c r="T569" s="275"/>
    </row>
    <row r="570" spans="1:20" ht="63.75">
      <c r="A570" s="191">
        <v>16</v>
      </c>
      <c r="B570" s="68"/>
      <c r="C570" s="212" t="s">
        <v>40</v>
      </c>
      <c r="D570" s="213">
        <v>45310</v>
      </c>
      <c r="E570" s="191" t="s">
        <v>2107</v>
      </c>
      <c r="F570" s="191" t="s">
        <v>3</v>
      </c>
      <c r="G570" s="191">
        <v>2170231</v>
      </c>
      <c r="H570" s="68"/>
      <c r="I570" s="197" t="s">
        <v>2670</v>
      </c>
      <c r="J570" s="68"/>
      <c r="K570" s="68"/>
      <c r="L570" s="68"/>
      <c r="M570" s="68"/>
      <c r="N570" s="358"/>
      <c r="O570" s="358"/>
      <c r="P570" s="214">
        <v>0</v>
      </c>
      <c r="Q570" s="214">
        <v>161.5</v>
      </c>
      <c r="R570" s="68" t="s">
        <v>3632</v>
      </c>
      <c r="S570" s="359"/>
      <c r="T570" s="275"/>
    </row>
    <row r="571" spans="1:20" ht="51">
      <c r="A571" s="191" t="s">
        <v>550</v>
      </c>
      <c r="B571" s="68"/>
      <c r="C571" s="212" t="s">
        <v>589</v>
      </c>
      <c r="D571" s="213">
        <v>45310</v>
      </c>
      <c r="E571" s="191" t="s">
        <v>2108</v>
      </c>
      <c r="F571" s="191" t="s">
        <v>3</v>
      </c>
      <c r="G571" s="191">
        <v>2170235</v>
      </c>
      <c r="H571" s="68"/>
      <c r="I571" s="197" t="s">
        <v>3148</v>
      </c>
      <c r="J571" s="68"/>
      <c r="K571" s="68"/>
      <c r="L571" s="68"/>
      <c r="M571" s="68"/>
      <c r="N571" s="358"/>
      <c r="O571" s="358"/>
      <c r="P571" s="214">
        <v>0</v>
      </c>
      <c r="Q571" s="214">
        <v>100</v>
      </c>
      <c r="R571" s="68" t="s">
        <v>3632</v>
      </c>
      <c r="S571" s="359"/>
      <c r="T571" s="275"/>
    </row>
    <row r="572" spans="1:20" ht="51">
      <c r="A572" s="191">
        <v>1201</v>
      </c>
      <c r="B572" s="68"/>
      <c r="C572" s="212" t="s">
        <v>228</v>
      </c>
      <c r="D572" s="213">
        <v>45310</v>
      </c>
      <c r="E572" s="191" t="s">
        <v>2109</v>
      </c>
      <c r="F572" s="191" t="s">
        <v>3</v>
      </c>
      <c r="G572" s="191">
        <v>2170236</v>
      </c>
      <c r="H572" s="68"/>
      <c r="I572" s="197" t="s">
        <v>3149</v>
      </c>
      <c r="J572" s="68"/>
      <c r="K572" s="68"/>
      <c r="L572" s="68"/>
      <c r="M572" s="68"/>
      <c r="N572" s="358"/>
      <c r="O572" s="358"/>
      <c r="P572" s="214">
        <v>0</v>
      </c>
      <c r="Q572" s="214">
        <v>100</v>
      </c>
      <c r="R572" s="68" t="s">
        <v>3632</v>
      </c>
      <c r="S572" s="359"/>
      <c r="T572" s="275"/>
    </row>
    <row r="573" spans="1:20" ht="51">
      <c r="A573" s="191" t="s">
        <v>550</v>
      </c>
      <c r="B573" s="68"/>
      <c r="C573" s="212" t="s">
        <v>589</v>
      </c>
      <c r="D573" s="213">
        <v>45310</v>
      </c>
      <c r="E573" s="191" t="s">
        <v>2110</v>
      </c>
      <c r="F573" s="191" t="s">
        <v>3</v>
      </c>
      <c r="G573" s="191">
        <v>2170237</v>
      </c>
      <c r="H573" s="68"/>
      <c r="I573" s="197" t="s">
        <v>3150</v>
      </c>
      <c r="J573" s="68"/>
      <c r="K573" s="68"/>
      <c r="L573" s="68"/>
      <c r="M573" s="68"/>
      <c r="N573" s="358"/>
      <c r="O573" s="358"/>
      <c r="P573" s="214">
        <v>0</v>
      </c>
      <c r="Q573" s="214">
        <v>100</v>
      </c>
      <c r="R573" s="68" t="s">
        <v>3632</v>
      </c>
      <c r="S573" s="359"/>
      <c r="T573" s="275"/>
    </row>
    <row r="574" spans="1:20" ht="38.25">
      <c r="A574" s="191">
        <v>283</v>
      </c>
      <c r="B574" s="68"/>
      <c r="C574" s="212" t="s">
        <v>115</v>
      </c>
      <c r="D574" s="213">
        <v>45310</v>
      </c>
      <c r="E574" s="191" t="s">
        <v>2111</v>
      </c>
      <c r="F574" s="191" t="s">
        <v>3</v>
      </c>
      <c r="G574" s="191">
        <v>2170248</v>
      </c>
      <c r="H574" s="68"/>
      <c r="I574" s="197" t="s">
        <v>3151</v>
      </c>
      <c r="J574" s="68"/>
      <c r="K574" s="68"/>
      <c r="L574" s="68"/>
      <c r="M574" s="68"/>
      <c r="N574" s="358"/>
      <c r="O574" s="358"/>
      <c r="P574" s="214">
        <v>0</v>
      </c>
      <c r="Q574" s="214">
        <v>371</v>
      </c>
      <c r="R574" s="68" t="s">
        <v>3632</v>
      </c>
      <c r="S574" s="359"/>
      <c r="T574" s="275"/>
    </row>
    <row r="575" spans="1:20" ht="51">
      <c r="A575" s="191">
        <v>283</v>
      </c>
      <c r="B575" s="68"/>
      <c r="C575" s="212" t="s">
        <v>115</v>
      </c>
      <c r="D575" s="213">
        <v>45310</v>
      </c>
      <c r="E575" s="191" t="s">
        <v>2112</v>
      </c>
      <c r="F575" s="191" t="s">
        <v>3</v>
      </c>
      <c r="G575" s="191">
        <v>2170249</v>
      </c>
      <c r="H575" s="68"/>
      <c r="I575" s="197" t="s">
        <v>3152</v>
      </c>
      <c r="J575" s="68"/>
      <c r="K575" s="68"/>
      <c r="L575" s="68"/>
      <c r="M575" s="68"/>
      <c r="N575" s="358"/>
      <c r="O575" s="358"/>
      <c r="P575" s="214">
        <v>0</v>
      </c>
      <c r="Q575" s="214">
        <v>1500</v>
      </c>
      <c r="R575" s="68" t="s">
        <v>3632</v>
      </c>
      <c r="S575" s="359"/>
      <c r="T575" s="275"/>
    </row>
    <row r="576" spans="1:20" ht="51">
      <c r="A576" s="191">
        <v>373</v>
      </c>
      <c r="B576" s="68"/>
      <c r="C576" s="212" t="s">
        <v>607</v>
      </c>
      <c r="D576" s="213">
        <v>45310</v>
      </c>
      <c r="E576" s="191" t="s">
        <v>2113</v>
      </c>
      <c r="F576" s="191" t="s">
        <v>3</v>
      </c>
      <c r="G576" s="191">
        <v>2170250</v>
      </c>
      <c r="H576" s="68"/>
      <c r="I576" s="197" t="s">
        <v>3153</v>
      </c>
      <c r="J576" s="68"/>
      <c r="K576" s="68"/>
      <c r="L576" s="68"/>
      <c r="M576" s="68"/>
      <c r="N576" s="358"/>
      <c r="O576" s="358"/>
      <c r="P576" s="214">
        <v>0</v>
      </c>
      <c r="Q576" s="214">
        <v>2183.4</v>
      </c>
      <c r="R576" s="68" t="s">
        <v>3632</v>
      </c>
      <c r="S576" s="359"/>
      <c r="T576" s="275"/>
    </row>
    <row r="577" spans="1:20" ht="51">
      <c r="A577" s="191">
        <v>650</v>
      </c>
      <c r="B577" s="68"/>
      <c r="C577" s="212" t="s">
        <v>175</v>
      </c>
      <c r="D577" s="213">
        <v>45310</v>
      </c>
      <c r="E577" s="191" t="s">
        <v>2114</v>
      </c>
      <c r="F577" s="191" t="s">
        <v>3</v>
      </c>
      <c r="G577" s="191">
        <v>2170276</v>
      </c>
      <c r="H577" s="68"/>
      <c r="I577" s="197" t="s">
        <v>3154</v>
      </c>
      <c r="J577" s="68"/>
      <c r="K577" s="68"/>
      <c r="L577" s="68"/>
      <c r="M577" s="68"/>
      <c r="N577" s="358"/>
      <c r="O577" s="358"/>
      <c r="P577" s="214">
        <v>0</v>
      </c>
      <c r="Q577" s="214">
        <v>4972.8</v>
      </c>
      <c r="R577" s="68" t="s">
        <v>3632</v>
      </c>
      <c r="S577" s="359"/>
      <c r="T577" s="275"/>
    </row>
    <row r="578" spans="1:20" ht="63.75">
      <c r="A578" s="191" t="s">
        <v>544</v>
      </c>
      <c r="B578" s="68"/>
      <c r="C578" s="212" t="s">
        <v>681</v>
      </c>
      <c r="D578" s="213">
        <v>45310</v>
      </c>
      <c r="E578" s="191" t="s">
        <v>2115</v>
      </c>
      <c r="F578" s="191" t="s">
        <v>6</v>
      </c>
      <c r="G578" s="191">
        <v>1944513</v>
      </c>
      <c r="H578" s="68"/>
      <c r="I578" s="197" t="s">
        <v>3155</v>
      </c>
      <c r="J578" s="68"/>
      <c r="K578" s="68"/>
      <c r="L578" s="68"/>
      <c r="M578" s="68"/>
      <c r="N578" s="358"/>
      <c r="O578" s="358"/>
      <c r="P578" s="214">
        <v>0</v>
      </c>
      <c r="Q578" s="214">
        <v>7200</v>
      </c>
      <c r="R578" s="68" t="s">
        <v>3632</v>
      </c>
      <c r="S578" s="359"/>
      <c r="T578" s="275"/>
    </row>
    <row r="579" spans="1:20" ht="63.75">
      <c r="A579" s="191" t="s">
        <v>544</v>
      </c>
      <c r="B579" s="68"/>
      <c r="C579" s="212" t="s">
        <v>681</v>
      </c>
      <c r="D579" s="213">
        <v>45310</v>
      </c>
      <c r="E579" s="191" t="s">
        <v>2116</v>
      </c>
      <c r="F579" s="191" t="s">
        <v>6</v>
      </c>
      <c r="G579" s="191">
        <v>1944527</v>
      </c>
      <c r="H579" s="68"/>
      <c r="I579" s="197" t="s">
        <v>3156</v>
      </c>
      <c r="J579" s="68"/>
      <c r="K579" s="68"/>
      <c r="L579" s="68"/>
      <c r="M579" s="68"/>
      <c r="N579" s="358"/>
      <c r="O579" s="358"/>
      <c r="P579" s="214">
        <v>0</v>
      </c>
      <c r="Q579" s="214">
        <v>37244</v>
      </c>
      <c r="R579" s="68" t="s">
        <v>3632</v>
      </c>
      <c r="S579" s="359"/>
      <c r="T579" s="275"/>
    </row>
    <row r="580" spans="1:20" ht="76.5">
      <c r="A580" s="191" t="s">
        <v>542</v>
      </c>
      <c r="B580" s="68"/>
      <c r="C580" s="212" t="s">
        <v>689</v>
      </c>
      <c r="D580" s="213">
        <v>45310</v>
      </c>
      <c r="E580" s="191" t="s">
        <v>2117</v>
      </c>
      <c r="F580" s="191" t="s">
        <v>10</v>
      </c>
      <c r="G580" s="191">
        <v>18239</v>
      </c>
      <c r="H580" s="68"/>
      <c r="I580" s="197" t="s">
        <v>3157</v>
      </c>
      <c r="J580" s="68"/>
      <c r="K580" s="68"/>
      <c r="L580" s="68"/>
      <c r="M580" s="68"/>
      <c r="N580" s="358"/>
      <c r="O580" s="358"/>
      <c r="P580" s="214">
        <v>120147.06</v>
      </c>
      <c r="Q580" s="214">
        <v>0</v>
      </c>
      <c r="R580" s="68" t="s">
        <v>3632</v>
      </c>
      <c r="S580" s="359"/>
      <c r="T580" s="275"/>
    </row>
    <row r="581" spans="1:20" ht="63.75">
      <c r="A581" s="191">
        <v>340</v>
      </c>
      <c r="B581" s="68"/>
      <c r="C581" s="212" t="s">
        <v>136</v>
      </c>
      <c r="D581" s="213">
        <v>45310</v>
      </c>
      <c r="E581" s="191" t="s">
        <v>2118</v>
      </c>
      <c r="F581" s="191" t="s">
        <v>6</v>
      </c>
      <c r="G581" s="191">
        <v>2561414</v>
      </c>
      <c r="H581" s="68"/>
      <c r="I581" s="197" t="s">
        <v>3158</v>
      </c>
      <c r="J581" s="68"/>
      <c r="K581" s="68"/>
      <c r="L581" s="68"/>
      <c r="M581" s="68"/>
      <c r="N581" s="358"/>
      <c r="O581" s="358"/>
      <c r="P581" s="214">
        <v>0</v>
      </c>
      <c r="Q581" s="214">
        <v>52017.32</v>
      </c>
      <c r="R581" s="68" t="s">
        <v>3632</v>
      </c>
      <c r="S581" s="359"/>
      <c r="T581" s="275"/>
    </row>
    <row r="582" spans="1:20" ht="76.5">
      <c r="A582" s="191">
        <v>10</v>
      </c>
      <c r="B582" s="68"/>
      <c r="C582" s="212" t="s">
        <v>38</v>
      </c>
      <c r="D582" s="213">
        <v>45310</v>
      </c>
      <c r="E582" s="191" t="s">
        <v>2119</v>
      </c>
      <c r="F582" s="191" t="s">
        <v>14</v>
      </c>
      <c r="G582" s="191">
        <v>2561419</v>
      </c>
      <c r="H582" s="68"/>
      <c r="I582" s="197" t="s">
        <v>3159</v>
      </c>
      <c r="J582" s="68"/>
      <c r="K582" s="68"/>
      <c r="L582" s="68"/>
      <c r="M582" s="68"/>
      <c r="N582" s="358"/>
      <c r="O582" s="358"/>
      <c r="P582" s="214">
        <v>50</v>
      </c>
      <c r="Q582" s="214">
        <v>0</v>
      </c>
      <c r="R582" s="68" t="s">
        <v>3632</v>
      </c>
      <c r="S582" s="359"/>
      <c r="T582" s="275"/>
    </row>
    <row r="583" spans="1:20" ht="76.5">
      <c r="A583" s="191">
        <v>10</v>
      </c>
      <c r="B583" s="68"/>
      <c r="C583" s="212" t="s">
        <v>38</v>
      </c>
      <c r="D583" s="213">
        <v>45310</v>
      </c>
      <c r="E583" s="191" t="s">
        <v>2120</v>
      </c>
      <c r="F583" s="191" t="s">
        <v>14</v>
      </c>
      <c r="G583" s="191">
        <v>2561417</v>
      </c>
      <c r="H583" s="68"/>
      <c r="I583" s="197" t="s">
        <v>3160</v>
      </c>
      <c r="J583" s="68"/>
      <c r="K583" s="68"/>
      <c r="L583" s="68"/>
      <c r="M583" s="68"/>
      <c r="N583" s="358"/>
      <c r="O583" s="358"/>
      <c r="P583" s="214">
        <v>50</v>
      </c>
      <c r="Q583" s="214">
        <v>0</v>
      </c>
      <c r="R583" s="68" t="s">
        <v>3632</v>
      </c>
      <c r="S583" s="359"/>
      <c r="T583" s="275"/>
    </row>
    <row r="584" spans="1:20" ht="63.75">
      <c r="A584" s="191">
        <v>513</v>
      </c>
      <c r="B584" s="68"/>
      <c r="C584" s="212" t="s">
        <v>160</v>
      </c>
      <c r="D584" s="213">
        <v>45310</v>
      </c>
      <c r="E584" s="191" t="s">
        <v>2121</v>
      </c>
      <c r="F584" s="191" t="s">
        <v>14</v>
      </c>
      <c r="G584" s="191">
        <v>2561407</v>
      </c>
      <c r="H584" s="68"/>
      <c r="I584" s="197" t="s">
        <v>3161</v>
      </c>
      <c r="J584" s="68"/>
      <c r="K584" s="68"/>
      <c r="L584" s="68"/>
      <c r="M584" s="68"/>
      <c r="N584" s="358"/>
      <c r="O584" s="358"/>
      <c r="P584" s="214">
        <v>50</v>
      </c>
      <c r="Q584" s="214">
        <v>0</v>
      </c>
      <c r="R584" s="68" t="s">
        <v>3632</v>
      </c>
      <c r="S584" s="359"/>
      <c r="T584" s="275"/>
    </row>
    <row r="585" spans="1:20" ht="63.75">
      <c r="A585" s="191">
        <v>513</v>
      </c>
      <c r="B585" s="68"/>
      <c r="C585" s="212" t="s">
        <v>160</v>
      </c>
      <c r="D585" s="213">
        <v>45310</v>
      </c>
      <c r="E585" s="191" t="s">
        <v>2122</v>
      </c>
      <c r="F585" s="191" t="s">
        <v>14</v>
      </c>
      <c r="G585" s="191">
        <v>2561409</v>
      </c>
      <c r="H585" s="68"/>
      <c r="I585" s="197" t="s">
        <v>3162</v>
      </c>
      <c r="J585" s="68"/>
      <c r="K585" s="68"/>
      <c r="L585" s="68"/>
      <c r="M585" s="68"/>
      <c r="N585" s="358"/>
      <c r="O585" s="358"/>
      <c r="P585" s="214">
        <v>50</v>
      </c>
      <c r="Q585" s="214">
        <v>0</v>
      </c>
      <c r="R585" s="68" t="s">
        <v>3632</v>
      </c>
      <c r="S585" s="359"/>
      <c r="T585" s="275"/>
    </row>
    <row r="586" spans="1:20" ht="63.75">
      <c r="A586" s="191">
        <v>513</v>
      </c>
      <c r="B586" s="68"/>
      <c r="C586" s="212" t="s">
        <v>160</v>
      </c>
      <c r="D586" s="213">
        <v>45310</v>
      </c>
      <c r="E586" s="191" t="s">
        <v>2123</v>
      </c>
      <c r="F586" s="191" t="s">
        <v>14</v>
      </c>
      <c r="G586" s="191">
        <v>2561411</v>
      </c>
      <c r="H586" s="68"/>
      <c r="I586" s="197" t="s">
        <v>3163</v>
      </c>
      <c r="J586" s="68"/>
      <c r="K586" s="68"/>
      <c r="L586" s="68"/>
      <c r="M586" s="68"/>
      <c r="N586" s="358"/>
      <c r="O586" s="358"/>
      <c r="P586" s="214">
        <v>50</v>
      </c>
      <c r="Q586" s="214">
        <v>0</v>
      </c>
      <c r="R586" s="68" t="s">
        <v>3632</v>
      </c>
      <c r="S586" s="359"/>
      <c r="T586" s="275"/>
    </row>
    <row r="587" spans="1:20" ht="63.75">
      <c r="A587" s="191">
        <v>513</v>
      </c>
      <c r="B587" s="68"/>
      <c r="C587" s="212" t="s">
        <v>160</v>
      </c>
      <c r="D587" s="213">
        <v>45310</v>
      </c>
      <c r="E587" s="191" t="s">
        <v>2124</v>
      </c>
      <c r="F587" s="191" t="s">
        <v>14</v>
      </c>
      <c r="G587" s="191">
        <v>2561413</v>
      </c>
      <c r="H587" s="68"/>
      <c r="I587" s="197" t="s">
        <v>3164</v>
      </c>
      <c r="J587" s="68"/>
      <c r="K587" s="68"/>
      <c r="L587" s="68"/>
      <c r="M587" s="68"/>
      <c r="N587" s="358"/>
      <c r="O587" s="358"/>
      <c r="P587" s="214">
        <v>50</v>
      </c>
      <c r="Q587" s="214">
        <v>0</v>
      </c>
      <c r="R587" s="68" t="s">
        <v>3632</v>
      </c>
      <c r="S587" s="359"/>
      <c r="T587" s="275"/>
    </row>
    <row r="588" spans="1:20" ht="63.75">
      <c r="A588" s="191">
        <v>340</v>
      </c>
      <c r="B588" s="68"/>
      <c r="C588" s="212" t="s">
        <v>136</v>
      </c>
      <c r="D588" s="213">
        <v>45310</v>
      </c>
      <c r="E588" s="191" t="s">
        <v>2125</v>
      </c>
      <c r="F588" s="191" t="s">
        <v>14</v>
      </c>
      <c r="G588" s="191">
        <v>2561415</v>
      </c>
      <c r="H588" s="68"/>
      <c r="I588" s="197" t="s">
        <v>3165</v>
      </c>
      <c r="J588" s="68"/>
      <c r="K588" s="68"/>
      <c r="L588" s="68"/>
      <c r="M588" s="68"/>
      <c r="N588" s="358"/>
      <c r="O588" s="358"/>
      <c r="P588" s="214">
        <v>50</v>
      </c>
      <c r="Q588" s="214">
        <v>0</v>
      </c>
      <c r="R588" s="68" t="s">
        <v>3632</v>
      </c>
      <c r="S588" s="359"/>
      <c r="T588" s="275"/>
    </row>
    <row r="589" spans="1:20" ht="63.75">
      <c r="A589" s="191">
        <v>597</v>
      </c>
      <c r="B589" s="68"/>
      <c r="C589" s="212" t="s">
        <v>675</v>
      </c>
      <c r="D589" s="213">
        <v>45310</v>
      </c>
      <c r="E589" s="191" t="s">
        <v>2126</v>
      </c>
      <c r="F589" s="191" t="s">
        <v>6</v>
      </c>
      <c r="G589" s="191">
        <v>2561420</v>
      </c>
      <c r="H589" s="68"/>
      <c r="I589" s="197" t="s">
        <v>3166</v>
      </c>
      <c r="J589" s="68"/>
      <c r="K589" s="68"/>
      <c r="L589" s="68"/>
      <c r="M589" s="68"/>
      <c r="N589" s="358"/>
      <c r="O589" s="358"/>
      <c r="P589" s="214">
        <v>0</v>
      </c>
      <c r="Q589" s="214">
        <v>1474323.76</v>
      </c>
      <c r="R589" s="68" t="s">
        <v>3632</v>
      </c>
      <c r="S589" s="359"/>
      <c r="T589" s="275"/>
    </row>
    <row r="590" spans="1:20" ht="63.75">
      <c r="A590" s="191">
        <v>597</v>
      </c>
      <c r="B590" s="68"/>
      <c r="C590" s="212" t="s">
        <v>675</v>
      </c>
      <c r="D590" s="213">
        <v>45310</v>
      </c>
      <c r="E590" s="191" t="s">
        <v>2127</v>
      </c>
      <c r="F590" s="191" t="s">
        <v>14</v>
      </c>
      <c r="G590" s="191">
        <v>2561421</v>
      </c>
      <c r="H590" s="68"/>
      <c r="I590" s="197" t="s">
        <v>3167</v>
      </c>
      <c r="J590" s="68"/>
      <c r="K590" s="68"/>
      <c r="L590" s="68"/>
      <c r="M590" s="68"/>
      <c r="N590" s="358"/>
      <c r="O590" s="358"/>
      <c r="P590" s="214">
        <v>50</v>
      </c>
      <c r="Q590" s="214">
        <v>0</v>
      </c>
      <c r="R590" s="68" t="s">
        <v>3632</v>
      </c>
      <c r="S590" s="359"/>
      <c r="T590" s="275"/>
    </row>
    <row r="591" spans="1:20" ht="63.75">
      <c r="A591" s="191">
        <v>513</v>
      </c>
      <c r="B591" s="68"/>
      <c r="C591" s="212" t="s">
        <v>160</v>
      </c>
      <c r="D591" s="213">
        <v>45310</v>
      </c>
      <c r="E591" s="191" t="s">
        <v>2128</v>
      </c>
      <c r="F591" s="191" t="s">
        <v>14</v>
      </c>
      <c r="G591" s="191">
        <v>2561425</v>
      </c>
      <c r="H591" s="68"/>
      <c r="I591" s="197" t="s">
        <v>3168</v>
      </c>
      <c r="J591" s="68"/>
      <c r="K591" s="68"/>
      <c r="L591" s="68"/>
      <c r="M591" s="68"/>
      <c r="N591" s="358"/>
      <c r="O591" s="358"/>
      <c r="P591" s="214">
        <v>50</v>
      </c>
      <c r="Q591" s="214">
        <v>0</v>
      </c>
      <c r="R591" s="68" t="s">
        <v>3632</v>
      </c>
      <c r="S591" s="359"/>
      <c r="T591" s="275"/>
    </row>
    <row r="592" spans="1:20" ht="63.75">
      <c r="A592" s="191">
        <v>513</v>
      </c>
      <c r="B592" s="68"/>
      <c r="C592" s="212" t="s">
        <v>160</v>
      </c>
      <c r="D592" s="213">
        <v>45310</v>
      </c>
      <c r="E592" s="191" t="s">
        <v>2129</v>
      </c>
      <c r="F592" s="191" t="s">
        <v>14</v>
      </c>
      <c r="G592" s="191">
        <v>2561583</v>
      </c>
      <c r="H592" s="68"/>
      <c r="I592" s="197" t="s">
        <v>3169</v>
      </c>
      <c r="J592" s="68"/>
      <c r="K592" s="68"/>
      <c r="L592" s="68"/>
      <c r="M592" s="68"/>
      <c r="N592" s="358"/>
      <c r="O592" s="358"/>
      <c r="P592" s="214">
        <v>50</v>
      </c>
      <c r="Q592" s="214">
        <v>0</v>
      </c>
      <c r="R592" s="68" t="s">
        <v>3632</v>
      </c>
      <c r="S592" s="359"/>
      <c r="T592" s="275"/>
    </row>
    <row r="593" spans="1:20" ht="102">
      <c r="A593" s="191">
        <v>15</v>
      </c>
      <c r="B593" s="68"/>
      <c r="C593" s="212" t="s">
        <v>39</v>
      </c>
      <c r="D593" s="213">
        <v>45310</v>
      </c>
      <c r="E593" s="191" t="s">
        <v>2130</v>
      </c>
      <c r="F593" s="191" t="s">
        <v>10</v>
      </c>
      <c r="G593" s="191">
        <v>1082052</v>
      </c>
      <c r="H593" s="68"/>
      <c r="I593" s="197" t="s">
        <v>3170</v>
      </c>
      <c r="J593" s="68"/>
      <c r="K593" s="68"/>
      <c r="L593" s="68"/>
      <c r="M593" s="68"/>
      <c r="N593" s="358"/>
      <c r="O593" s="358"/>
      <c r="P593" s="214">
        <v>500.63</v>
      </c>
      <c r="Q593" s="214">
        <v>0</v>
      </c>
      <c r="R593" s="68" t="s">
        <v>3632</v>
      </c>
      <c r="S593" s="359"/>
      <c r="T593" s="275"/>
    </row>
    <row r="594" spans="1:20" ht="89.25">
      <c r="A594" s="191">
        <v>15</v>
      </c>
      <c r="B594" s="68"/>
      <c r="C594" s="212" t="s">
        <v>39</v>
      </c>
      <c r="D594" s="213">
        <v>45310</v>
      </c>
      <c r="E594" s="191" t="s">
        <v>2131</v>
      </c>
      <c r="F594" s="191" t="s">
        <v>10</v>
      </c>
      <c r="G594" s="191">
        <v>1082048</v>
      </c>
      <c r="H594" s="68"/>
      <c r="I594" s="197" t="s">
        <v>3171</v>
      </c>
      <c r="J594" s="68"/>
      <c r="K594" s="68"/>
      <c r="L594" s="68"/>
      <c r="M594" s="68"/>
      <c r="N594" s="358"/>
      <c r="O594" s="358"/>
      <c r="P594" s="214">
        <v>628.98</v>
      </c>
      <c r="Q594" s="214">
        <v>0</v>
      </c>
      <c r="R594" s="68" t="s">
        <v>3632</v>
      </c>
      <c r="S594" s="359"/>
      <c r="T594" s="275"/>
    </row>
    <row r="595" spans="1:20" ht="76.5">
      <c r="A595" s="191">
        <v>117</v>
      </c>
      <c r="B595" s="68"/>
      <c r="C595" s="212" t="s">
        <v>54</v>
      </c>
      <c r="D595" s="213">
        <v>45310</v>
      </c>
      <c r="E595" s="191" t="s">
        <v>2132</v>
      </c>
      <c r="F595" s="191" t="s">
        <v>10</v>
      </c>
      <c r="G595" s="191">
        <v>1082075</v>
      </c>
      <c r="H595" s="68"/>
      <c r="I595" s="197" t="s">
        <v>3172</v>
      </c>
      <c r="J595" s="68"/>
      <c r="K595" s="68"/>
      <c r="L595" s="68"/>
      <c r="M595" s="68"/>
      <c r="N595" s="358"/>
      <c r="O595" s="358"/>
      <c r="P595" s="214">
        <v>50</v>
      </c>
      <c r="Q595" s="214">
        <v>0</v>
      </c>
      <c r="R595" s="68" t="s">
        <v>3632</v>
      </c>
      <c r="S595" s="359"/>
      <c r="T595" s="275"/>
    </row>
    <row r="596" spans="1:20" ht="76.5">
      <c r="A596" s="191">
        <v>513</v>
      </c>
      <c r="B596" s="68"/>
      <c r="C596" s="212" t="s">
        <v>160</v>
      </c>
      <c r="D596" s="213">
        <v>45310</v>
      </c>
      <c r="E596" s="191" t="s">
        <v>2133</v>
      </c>
      <c r="F596" s="191" t="s">
        <v>10</v>
      </c>
      <c r="G596" s="191">
        <v>1082079</v>
      </c>
      <c r="H596" s="68"/>
      <c r="I596" s="197" t="s">
        <v>3173</v>
      </c>
      <c r="J596" s="68"/>
      <c r="K596" s="68"/>
      <c r="L596" s="68"/>
      <c r="M596" s="68"/>
      <c r="N596" s="358"/>
      <c r="O596" s="358"/>
      <c r="P596" s="214">
        <v>50</v>
      </c>
      <c r="Q596" s="214">
        <v>0</v>
      </c>
      <c r="R596" s="68" t="s">
        <v>3632</v>
      </c>
      <c r="S596" s="359"/>
      <c r="T596" s="275"/>
    </row>
    <row r="597" spans="1:20" ht="76.5">
      <c r="A597" s="191">
        <v>117</v>
      </c>
      <c r="B597" s="68"/>
      <c r="C597" s="212" t="s">
        <v>54</v>
      </c>
      <c r="D597" s="213">
        <v>45310</v>
      </c>
      <c r="E597" s="191" t="s">
        <v>2134</v>
      </c>
      <c r="F597" s="191" t="s">
        <v>10</v>
      </c>
      <c r="G597" s="191">
        <v>1082109</v>
      </c>
      <c r="H597" s="68"/>
      <c r="I597" s="197" t="s">
        <v>3174</v>
      </c>
      <c r="J597" s="68"/>
      <c r="K597" s="68"/>
      <c r="L597" s="68"/>
      <c r="M597" s="68"/>
      <c r="N597" s="358"/>
      <c r="O597" s="358"/>
      <c r="P597" s="214">
        <v>50</v>
      </c>
      <c r="Q597" s="214">
        <v>0</v>
      </c>
      <c r="R597" s="68" t="s">
        <v>3632</v>
      </c>
      <c r="S597" s="359"/>
      <c r="T597" s="275"/>
    </row>
    <row r="598" spans="1:20" ht="76.5">
      <c r="A598" s="191">
        <v>117</v>
      </c>
      <c r="B598" s="68"/>
      <c r="C598" s="212" t="s">
        <v>54</v>
      </c>
      <c r="D598" s="213">
        <v>45310</v>
      </c>
      <c r="E598" s="191" t="s">
        <v>2135</v>
      </c>
      <c r="F598" s="191" t="s">
        <v>10</v>
      </c>
      <c r="G598" s="191">
        <v>1082137</v>
      </c>
      <c r="H598" s="68"/>
      <c r="I598" s="197" t="s">
        <v>3175</v>
      </c>
      <c r="J598" s="68"/>
      <c r="K598" s="68"/>
      <c r="L598" s="68"/>
      <c r="M598" s="68"/>
      <c r="N598" s="358"/>
      <c r="O598" s="358"/>
      <c r="P598" s="214">
        <v>50</v>
      </c>
      <c r="Q598" s="214">
        <v>0</v>
      </c>
      <c r="R598" s="68" t="s">
        <v>3632</v>
      </c>
      <c r="S598" s="359"/>
      <c r="T598" s="275"/>
    </row>
    <row r="599" spans="1:20" ht="76.5">
      <c r="A599" s="191">
        <v>513</v>
      </c>
      <c r="B599" s="68"/>
      <c r="C599" s="212" t="s">
        <v>160</v>
      </c>
      <c r="D599" s="213">
        <v>45310</v>
      </c>
      <c r="E599" s="191" t="s">
        <v>2136</v>
      </c>
      <c r="F599" s="191" t="s">
        <v>10</v>
      </c>
      <c r="G599" s="191">
        <v>1082130</v>
      </c>
      <c r="H599" s="68"/>
      <c r="I599" s="197" t="s">
        <v>3176</v>
      </c>
      <c r="J599" s="68"/>
      <c r="K599" s="68"/>
      <c r="L599" s="68"/>
      <c r="M599" s="68"/>
      <c r="N599" s="358"/>
      <c r="O599" s="358"/>
      <c r="P599" s="214">
        <v>50</v>
      </c>
      <c r="Q599" s="214">
        <v>0</v>
      </c>
      <c r="R599" s="68" t="s">
        <v>3632</v>
      </c>
      <c r="S599" s="359"/>
      <c r="T599" s="275"/>
    </row>
    <row r="600" spans="1:20" ht="76.5">
      <c r="A600" s="191" t="s">
        <v>542</v>
      </c>
      <c r="B600" s="68"/>
      <c r="C600" s="212" t="s">
        <v>689</v>
      </c>
      <c r="D600" s="213">
        <v>45310</v>
      </c>
      <c r="E600" s="191" t="s">
        <v>2137</v>
      </c>
      <c r="F600" s="191" t="s">
        <v>10</v>
      </c>
      <c r="G600" s="191">
        <v>1082050</v>
      </c>
      <c r="H600" s="68"/>
      <c r="I600" s="197" t="s">
        <v>3177</v>
      </c>
      <c r="J600" s="68"/>
      <c r="K600" s="68"/>
      <c r="L600" s="68"/>
      <c r="M600" s="68"/>
      <c r="N600" s="358"/>
      <c r="O600" s="358"/>
      <c r="P600" s="214">
        <v>121952.75</v>
      </c>
      <c r="Q600" s="214">
        <v>0</v>
      </c>
      <c r="R600" s="68" t="s">
        <v>3632</v>
      </c>
      <c r="S600" s="359"/>
      <c r="T600" s="275"/>
    </row>
    <row r="601" spans="1:20" ht="63.75">
      <c r="A601" s="191" t="s">
        <v>542</v>
      </c>
      <c r="B601" s="68"/>
      <c r="C601" s="212" t="s">
        <v>689</v>
      </c>
      <c r="D601" s="213">
        <v>45310</v>
      </c>
      <c r="E601" s="191" t="s">
        <v>2138</v>
      </c>
      <c r="F601" s="191" t="s">
        <v>19</v>
      </c>
      <c r="G601" s="191">
        <v>1082050</v>
      </c>
      <c r="H601" s="68"/>
      <c r="I601" s="197" t="s">
        <v>3178</v>
      </c>
      <c r="J601" s="68"/>
      <c r="K601" s="68"/>
      <c r="L601" s="68"/>
      <c r="M601" s="68"/>
      <c r="N601" s="358"/>
      <c r="O601" s="358"/>
      <c r="P601" s="214">
        <v>176366548.94</v>
      </c>
      <c r="Q601" s="214">
        <v>0</v>
      </c>
      <c r="R601" s="68" t="s">
        <v>3632</v>
      </c>
      <c r="S601" s="359"/>
      <c r="T601" s="275"/>
    </row>
    <row r="602" spans="1:20" ht="76.5">
      <c r="A602" s="191" t="s">
        <v>542</v>
      </c>
      <c r="B602" s="68"/>
      <c r="C602" s="212" t="s">
        <v>689</v>
      </c>
      <c r="D602" s="213">
        <v>45310</v>
      </c>
      <c r="E602" s="191" t="s">
        <v>2139</v>
      </c>
      <c r="F602" s="191" t="s">
        <v>10</v>
      </c>
      <c r="G602" s="191">
        <v>1082047</v>
      </c>
      <c r="H602" s="68"/>
      <c r="I602" s="197" t="s">
        <v>3179</v>
      </c>
      <c r="J602" s="68"/>
      <c r="K602" s="68"/>
      <c r="L602" s="68"/>
      <c r="M602" s="68"/>
      <c r="N602" s="358"/>
      <c r="O602" s="358"/>
      <c r="P602" s="214">
        <v>151960.04</v>
      </c>
      <c r="Q602" s="214">
        <v>0</v>
      </c>
      <c r="R602" s="68" t="s">
        <v>3632</v>
      </c>
      <c r="S602" s="359"/>
      <c r="T602" s="275"/>
    </row>
    <row r="603" spans="1:20" ht="63.75">
      <c r="A603" s="191" t="s">
        <v>542</v>
      </c>
      <c r="B603" s="68"/>
      <c r="C603" s="212" t="s">
        <v>689</v>
      </c>
      <c r="D603" s="213">
        <v>45310</v>
      </c>
      <c r="E603" s="191" t="s">
        <v>2140</v>
      </c>
      <c r="F603" s="191" t="s">
        <v>19</v>
      </c>
      <c r="G603" s="191">
        <v>1082047</v>
      </c>
      <c r="H603" s="68"/>
      <c r="I603" s="197" t="s">
        <v>3180</v>
      </c>
      <c r="J603" s="68"/>
      <c r="K603" s="68"/>
      <c r="L603" s="68"/>
      <c r="M603" s="68"/>
      <c r="N603" s="358"/>
      <c r="O603" s="358"/>
      <c r="P603" s="214">
        <v>219858973.12</v>
      </c>
      <c r="Q603" s="214">
        <v>0</v>
      </c>
      <c r="R603" s="68" t="s">
        <v>3632</v>
      </c>
      <c r="S603" s="359"/>
      <c r="T603" s="275"/>
    </row>
    <row r="604" spans="1:20" ht="63.75">
      <c r="A604" s="191" t="s">
        <v>542</v>
      </c>
      <c r="B604" s="68"/>
      <c r="C604" s="212" t="s">
        <v>689</v>
      </c>
      <c r="D604" s="213">
        <v>45310</v>
      </c>
      <c r="E604" s="191" t="s">
        <v>2141</v>
      </c>
      <c r="F604" s="191" t="s">
        <v>12</v>
      </c>
      <c r="G604" s="191">
        <v>1082063</v>
      </c>
      <c r="H604" s="68"/>
      <c r="I604" s="197" t="s">
        <v>3181</v>
      </c>
      <c r="J604" s="68"/>
      <c r="K604" s="68"/>
      <c r="L604" s="68"/>
      <c r="M604" s="68"/>
      <c r="N604" s="358"/>
      <c r="O604" s="358"/>
      <c r="P604" s="214">
        <v>69.599999999999994</v>
      </c>
      <c r="Q604" s="214">
        <v>0</v>
      </c>
      <c r="R604" s="68" t="s">
        <v>3632</v>
      </c>
      <c r="S604" s="359"/>
      <c r="T604" s="275"/>
    </row>
    <row r="605" spans="1:20" ht="63.75">
      <c r="A605" s="191" t="s">
        <v>542</v>
      </c>
      <c r="B605" s="68"/>
      <c r="C605" s="212" t="s">
        <v>689</v>
      </c>
      <c r="D605" s="213">
        <v>45310</v>
      </c>
      <c r="E605" s="191" t="s">
        <v>2142</v>
      </c>
      <c r="F605" s="191" t="s">
        <v>12</v>
      </c>
      <c r="G605" s="191">
        <v>1082059</v>
      </c>
      <c r="H605" s="68"/>
      <c r="I605" s="197" t="s">
        <v>3182</v>
      </c>
      <c r="J605" s="68"/>
      <c r="K605" s="68"/>
      <c r="L605" s="68"/>
      <c r="M605" s="68"/>
      <c r="N605" s="358"/>
      <c r="O605" s="358"/>
      <c r="P605" s="214">
        <v>69.599999999999994</v>
      </c>
      <c r="Q605" s="214">
        <v>0</v>
      </c>
      <c r="R605" s="68" t="s">
        <v>3632</v>
      </c>
      <c r="S605" s="359"/>
      <c r="T605" s="275"/>
    </row>
    <row r="606" spans="1:20" ht="63.75">
      <c r="A606" s="191" t="s">
        <v>550</v>
      </c>
      <c r="B606" s="68"/>
      <c r="C606" s="212" t="s">
        <v>589</v>
      </c>
      <c r="D606" s="213">
        <v>45314</v>
      </c>
      <c r="E606" s="191" t="s">
        <v>2143</v>
      </c>
      <c r="F606" s="191" t="s">
        <v>3</v>
      </c>
      <c r="G606" s="191">
        <v>2170454</v>
      </c>
      <c r="H606" s="68"/>
      <c r="I606" s="197" t="s">
        <v>3183</v>
      </c>
      <c r="J606" s="68"/>
      <c r="K606" s="68"/>
      <c r="L606" s="68"/>
      <c r="M606" s="68"/>
      <c r="N606" s="358"/>
      <c r="O606" s="358"/>
      <c r="P606" s="214">
        <v>0</v>
      </c>
      <c r="Q606" s="214">
        <v>894665.62</v>
      </c>
      <c r="R606" s="68" t="s">
        <v>3632</v>
      </c>
      <c r="S606" s="359"/>
      <c r="T606" s="275"/>
    </row>
    <row r="607" spans="1:20" ht="51">
      <c r="A607" s="191">
        <v>283</v>
      </c>
      <c r="B607" s="68"/>
      <c r="C607" s="212" t="s">
        <v>115</v>
      </c>
      <c r="D607" s="213">
        <v>45314</v>
      </c>
      <c r="E607" s="191" t="s">
        <v>2144</v>
      </c>
      <c r="F607" s="191" t="s">
        <v>3</v>
      </c>
      <c r="G607" s="191">
        <v>2170457</v>
      </c>
      <c r="H607" s="68"/>
      <c r="I607" s="197" t="s">
        <v>3184</v>
      </c>
      <c r="J607" s="68"/>
      <c r="K607" s="68"/>
      <c r="L607" s="68"/>
      <c r="M607" s="68"/>
      <c r="N607" s="358"/>
      <c r="O607" s="358"/>
      <c r="P607" s="214">
        <v>0</v>
      </c>
      <c r="Q607" s="214">
        <v>975</v>
      </c>
      <c r="R607" s="68" t="s">
        <v>3632</v>
      </c>
      <c r="S607" s="359"/>
      <c r="T607" s="275"/>
    </row>
    <row r="608" spans="1:20" ht="51">
      <c r="A608" s="191">
        <v>86</v>
      </c>
      <c r="B608" s="68"/>
      <c r="C608" s="212" t="s">
        <v>50</v>
      </c>
      <c r="D608" s="213">
        <v>45314</v>
      </c>
      <c r="E608" s="191" t="s">
        <v>2145</v>
      </c>
      <c r="F608" s="191" t="s">
        <v>3</v>
      </c>
      <c r="G608" s="191">
        <v>2170458</v>
      </c>
      <c r="H608" s="68"/>
      <c r="I608" s="197" t="s">
        <v>3185</v>
      </c>
      <c r="J608" s="68"/>
      <c r="K608" s="68"/>
      <c r="L608" s="68"/>
      <c r="M608" s="68"/>
      <c r="N608" s="358"/>
      <c r="O608" s="358"/>
      <c r="P608" s="214">
        <v>0</v>
      </c>
      <c r="Q608" s="214">
        <v>606976.47</v>
      </c>
      <c r="R608" s="68" t="s">
        <v>3632</v>
      </c>
      <c r="S608" s="359"/>
      <c r="T608" s="275"/>
    </row>
    <row r="609" spans="1:20" ht="51">
      <c r="A609" s="191">
        <v>47</v>
      </c>
      <c r="B609" s="68"/>
      <c r="C609" s="212" t="s">
        <v>45</v>
      </c>
      <c r="D609" s="213">
        <v>45314</v>
      </c>
      <c r="E609" s="191" t="s">
        <v>2146</v>
      </c>
      <c r="F609" s="191" t="s">
        <v>3</v>
      </c>
      <c r="G609" s="191">
        <v>2170465</v>
      </c>
      <c r="H609" s="68"/>
      <c r="I609" s="197" t="s">
        <v>3186</v>
      </c>
      <c r="J609" s="68"/>
      <c r="K609" s="68"/>
      <c r="L609" s="68"/>
      <c r="M609" s="68"/>
      <c r="N609" s="358"/>
      <c r="O609" s="358"/>
      <c r="P609" s="214">
        <v>0</v>
      </c>
      <c r="Q609" s="214">
        <v>54</v>
      </c>
      <c r="R609" s="68" t="s">
        <v>3632</v>
      </c>
      <c r="S609" s="359"/>
      <c r="T609" s="275"/>
    </row>
    <row r="610" spans="1:20" ht="51">
      <c r="A610" s="191">
        <v>283</v>
      </c>
      <c r="B610" s="68"/>
      <c r="C610" s="212" t="s">
        <v>115</v>
      </c>
      <c r="D610" s="213">
        <v>45314</v>
      </c>
      <c r="E610" s="191" t="s">
        <v>2147</v>
      </c>
      <c r="F610" s="191" t="s">
        <v>3</v>
      </c>
      <c r="G610" s="191">
        <v>2170467</v>
      </c>
      <c r="H610" s="68"/>
      <c r="I610" s="197" t="s">
        <v>3187</v>
      </c>
      <c r="J610" s="68"/>
      <c r="K610" s="68"/>
      <c r="L610" s="68"/>
      <c r="M610" s="68"/>
      <c r="N610" s="358"/>
      <c r="O610" s="358"/>
      <c r="P610" s="214">
        <v>0</v>
      </c>
      <c r="Q610" s="214">
        <v>150</v>
      </c>
      <c r="R610" s="68" t="s">
        <v>3632</v>
      </c>
      <c r="S610" s="359"/>
      <c r="T610" s="275"/>
    </row>
    <row r="611" spans="1:20" ht="63.75">
      <c r="A611" s="191">
        <v>660</v>
      </c>
      <c r="B611" s="68"/>
      <c r="C611" s="212" t="s">
        <v>176</v>
      </c>
      <c r="D611" s="213">
        <v>45314</v>
      </c>
      <c r="E611" s="191" t="s">
        <v>2148</v>
      </c>
      <c r="F611" s="191" t="s">
        <v>3</v>
      </c>
      <c r="G611" s="191">
        <v>2170468</v>
      </c>
      <c r="H611" s="68"/>
      <c r="I611" s="197" t="s">
        <v>3188</v>
      </c>
      <c r="J611" s="68"/>
      <c r="K611" s="68"/>
      <c r="L611" s="68"/>
      <c r="M611" s="68"/>
      <c r="N611" s="358"/>
      <c r="O611" s="358"/>
      <c r="P611" s="214">
        <v>0</v>
      </c>
      <c r="Q611" s="214">
        <v>454.9</v>
      </c>
      <c r="R611" s="68" t="s">
        <v>3632</v>
      </c>
      <c r="S611" s="359"/>
      <c r="T611" s="275"/>
    </row>
    <row r="612" spans="1:20" ht="51">
      <c r="A612" s="191">
        <v>578</v>
      </c>
      <c r="B612" s="68"/>
      <c r="C612" s="212" t="s">
        <v>168</v>
      </c>
      <c r="D612" s="213">
        <v>45314</v>
      </c>
      <c r="E612" s="191" t="s">
        <v>2149</v>
      </c>
      <c r="F612" s="191" t="s">
        <v>3</v>
      </c>
      <c r="G612" s="191">
        <v>2170469</v>
      </c>
      <c r="H612" s="68"/>
      <c r="I612" s="197" t="s">
        <v>3189</v>
      </c>
      <c r="J612" s="68"/>
      <c r="K612" s="68"/>
      <c r="L612" s="68"/>
      <c r="M612" s="68"/>
      <c r="N612" s="358"/>
      <c r="O612" s="358"/>
      <c r="P612" s="214">
        <v>0</v>
      </c>
      <c r="Q612" s="214">
        <v>22647</v>
      </c>
      <c r="R612" s="68" t="s">
        <v>3632</v>
      </c>
      <c r="S612" s="359"/>
      <c r="T612" s="275"/>
    </row>
    <row r="613" spans="1:20" ht="63.75">
      <c r="A613" s="191">
        <v>514</v>
      </c>
      <c r="B613" s="68"/>
      <c r="C613" s="212" t="s">
        <v>161</v>
      </c>
      <c r="D613" s="213">
        <v>45314</v>
      </c>
      <c r="E613" s="191" t="s">
        <v>2150</v>
      </c>
      <c r="F613" s="191" t="s">
        <v>3</v>
      </c>
      <c r="G613" s="191">
        <v>2170475</v>
      </c>
      <c r="H613" s="68"/>
      <c r="I613" s="197" t="s">
        <v>3190</v>
      </c>
      <c r="J613" s="68"/>
      <c r="K613" s="68"/>
      <c r="L613" s="68"/>
      <c r="M613" s="68"/>
      <c r="N613" s="358"/>
      <c r="O613" s="358"/>
      <c r="P613" s="214">
        <v>0</v>
      </c>
      <c r="Q613" s="214">
        <v>25780628.25</v>
      </c>
      <c r="R613" s="68" t="s">
        <v>3632</v>
      </c>
      <c r="S613" s="359"/>
      <c r="T613" s="275"/>
    </row>
    <row r="614" spans="1:20" ht="51">
      <c r="A614" s="191">
        <v>283</v>
      </c>
      <c r="B614" s="68"/>
      <c r="C614" s="212" t="s">
        <v>115</v>
      </c>
      <c r="D614" s="213">
        <v>45314</v>
      </c>
      <c r="E614" s="191" t="s">
        <v>2151</v>
      </c>
      <c r="F614" s="191" t="s">
        <v>3</v>
      </c>
      <c r="G614" s="191">
        <v>2170478</v>
      </c>
      <c r="H614" s="68"/>
      <c r="I614" s="197" t="s">
        <v>3191</v>
      </c>
      <c r="J614" s="68"/>
      <c r="K614" s="68"/>
      <c r="L614" s="68"/>
      <c r="M614" s="68"/>
      <c r="N614" s="358"/>
      <c r="O614" s="358"/>
      <c r="P614" s="214">
        <v>0</v>
      </c>
      <c r="Q614" s="214">
        <v>1200</v>
      </c>
      <c r="R614" s="68" t="s">
        <v>3632</v>
      </c>
      <c r="S614" s="359"/>
      <c r="T614" s="275"/>
    </row>
    <row r="615" spans="1:20" ht="51">
      <c r="A615" s="191">
        <v>903</v>
      </c>
      <c r="B615" s="68"/>
      <c r="C615" s="212" t="s">
        <v>192</v>
      </c>
      <c r="D615" s="213">
        <v>45314</v>
      </c>
      <c r="E615" s="191" t="s">
        <v>2152</v>
      </c>
      <c r="F615" s="191" t="s">
        <v>3</v>
      </c>
      <c r="G615" s="191">
        <v>2170479</v>
      </c>
      <c r="H615" s="68"/>
      <c r="I615" s="197" t="s">
        <v>3192</v>
      </c>
      <c r="J615" s="68"/>
      <c r="K615" s="68"/>
      <c r="L615" s="68"/>
      <c r="M615" s="68"/>
      <c r="N615" s="358"/>
      <c r="O615" s="358"/>
      <c r="P615" s="214">
        <v>0</v>
      </c>
      <c r="Q615" s="214">
        <v>3193.7</v>
      </c>
      <c r="R615" s="68" t="s">
        <v>3632</v>
      </c>
      <c r="S615" s="359"/>
      <c r="T615" s="275"/>
    </row>
    <row r="616" spans="1:20" ht="51">
      <c r="A616" s="191" t="s">
        <v>550</v>
      </c>
      <c r="B616" s="68"/>
      <c r="C616" s="212" t="s">
        <v>589</v>
      </c>
      <c r="D616" s="213">
        <v>45314</v>
      </c>
      <c r="E616" s="191" t="s">
        <v>2153</v>
      </c>
      <c r="F616" s="191" t="s">
        <v>3</v>
      </c>
      <c r="G616" s="191">
        <v>2170481</v>
      </c>
      <c r="H616" s="68"/>
      <c r="I616" s="197" t="s">
        <v>3193</v>
      </c>
      <c r="J616" s="68"/>
      <c r="K616" s="68"/>
      <c r="L616" s="68"/>
      <c r="M616" s="68"/>
      <c r="N616" s="358"/>
      <c r="O616" s="358"/>
      <c r="P616" s="214">
        <v>0</v>
      </c>
      <c r="Q616" s="214">
        <v>3282.56</v>
      </c>
      <c r="R616" s="68" t="s">
        <v>3632</v>
      </c>
      <c r="S616" s="359"/>
      <c r="T616" s="275"/>
    </row>
    <row r="617" spans="1:20" ht="51">
      <c r="A617" s="191">
        <v>81</v>
      </c>
      <c r="B617" s="68"/>
      <c r="C617" s="212" t="s">
        <v>49</v>
      </c>
      <c r="D617" s="213">
        <v>45314</v>
      </c>
      <c r="E617" s="191" t="s">
        <v>2154</v>
      </c>
      <c r="F617" s="191" t="s">
        <v>3</v>
      </c>
      <c r="G617" s="191">
        <v>2170490</v>
      </c>
      <c r="H617" s="68"/>
      <c r="I617" s="197" t="s">
        <v>3194</v>
      </c>
      <c r="J617" s="68"/>
      <c r="K617" s="68"/>
      <c r="L617" s="68"/>
      <c r="M617" s="68"/>
      <c r="N617" s="358"/>
      <c r="O617" s="358"/>
      <c r="P617" s="214">
        <v>0</v>
      </c>
      <c r="Q617" s="214">
        <v>25</v>
      </c>
      <c r="R617" s="68" t="s">
        <v>3632</v>
      </c>
      <c r="S617" s="359"/>
      <c r="T617" s="275"/>
    </row>
    <row r="618" spans="1:20" ht="51">
      <c r="A618" s="191">
        <v>203</v>
      </c>
      <c r="B618" s="68"/>
      <c r="C618" s="212" t="s">
        <v>86</v>
      </c>
      <c r="D618" s="213">
        <v>45314</v>
      </c>
      <c r="E618" s="191" t="s">
        <v>2155</v>
      </c>
      <c r="F618" s="191" t="s">
        <v>3</v>
      </c>
      <c r="G618" s="191">
        <v>2170502</v>
      </c>
      <c r="H618" s="68"/>
      <c r="I618" s="197" t="s">
        <v>3195</v>
      </c>
      <c r="J618" s="68"/>
      <c r="K618" s="68"/>
      <c r="L618" s="68"/>
      <c r="M618" s="68"/>
      <c r="N618" s="358"/>
      <c r="O618" s="358"/>
      <c r="P618" s="214">
        <v>0</v>
      </c>
      <c r="Q618" s="214">
        <v>33.39</v>
      </c>
      <c r="R618" s="68" t="s">
        <v>3632</v>
      </c>
      <c r="S618" s="359"/>
      <c r="T618" s="275"/>
    </row>
    <row r="619" spans="1:20" ht="63.75">
      <c r="A619" s="191">
        <v>865</v>
      </c>
      <c r="B619" s="68"/>
      <c r="C619" s="212" t="s">
        <v>188</v>
      </c>
      <c r="D619" s="213">
        <v>45314</v>
      </c>
      <c r="E619" s="191" t="s">
        <v>2156</v>
      </c>
      <c r="F619" s="191" t="s">
        <v>3</v>
      </c>
      <c r="G619" s="191">
        <v>2170509</v>
      </c>
      <c r="H619" s="68"/>
      <c r="I619" s="197" t="s">
        <v>3196</v>
      </c>
      <c r="J619" s="68"/>
      <c r="K619" s="68"/>
      <c r="L619" s="68"/>
      <c r="M619" s="68"/>
      <c r="N619" s="358"/>
      <c r="O619" s="358"/>
      <c r="P619" s="214">
        <v>0</v>
      </c>
      <c r="Q619" s="214">
        <v>18</v>
      </c>
      <c r="R619" s="68" t="s">
        <v>3632</v>
      </c>
      <c r="S619" s="359"/>
      <c r="T619" s="275"/>
    </row>
    <row r="620" spans="1:20" ht="51">
      <c r="A620" s="191">
        <v>865</v>
      </c>
      <c r="B620" s="68"/>
      <c r="C620" s="212" t="s">
        <v>188</v>
      </c>
      <c r="D620" s="213">
        <v>45314</v>
      </c>
      <c r="E620" s="191" t="s">
        <v>2157</v>
      </c>
      <c r="F620" s="191" t="s">
        <v>3</v>
      </c>
      <c r="G620" s="191">
        <v>2170510</v>
      </c>
      <c r="H620" s="68"/>
      <c r="I620" s="197" t="s">
        <v>3197</v>
      </c>
      <c r="J620" s="68"/>
      <c r="K620" s="68"/>
      <c r="L620" s="68"/>
      <c r="M620" s="68"/>
      <c r="N620" s="358"/>
      <c r="O620" s="358"/>
      <c r="P620" s="214">
        <v>0</v>
      </c>
      <c r="Q620" s="214">
        <v>18</v>
      </c>
      <c r="R620" s="68" t="s">
        <v>3632</v>
      </c>
      <c r="S620" s="359"/>
      <c r="T620" s="275"/>
    </row>
    <row r="621" spans="1:20" ht="51">
      <c r="A621" s="191">
        <v>283</v>
      </c>
      <c r="B621" s="68"/>
      <c r="C621" s="212" t="s">
        <v>115</v>
      </c>
      <c r="D621" s="213">
        <v>45314</v>
      </c>
      <c r="E621" s="191" t="s">
        <v>2158</v>
      </c>
      <c r="F621" s="191" t="s">
        <v>3</v>
      </c>
      <c r="G621" s="191">
        <v>2170513</v>
      </c>
      <c r="H621" s="68"/>
      <c r="I621" s="197" t="s">
        <v>3198</v>
      </c>
      <c r="J621" s="68"/>
      <c r="K621" s="68"/>
      <c r="L621" s="68"/>
      <c r="M621" s="68"/>
      <c r="N621" s="358"/>
      <c r="O621" s="358"/>
      <c r="P621" s="214">
        <v>0</v>
      </c>
      <c r="Q621" s="214">
        <v>300</v>
      </c>
      <c r="R621" s="68" t="s">
        <v>3632</v>
      </c>
      <c r="S621" s="359"/>
      <c r="T621" s="275"/>
    </row>
    <row r="622" spans="1:20" ht="51">
      <c r="A622" s="191" t="s">
        <v>550</v>
      </c>
      <c r="B622" s="68"/>
      <c r="C622" s="212" t="s">
        <v>589</v>
      </c>
      <c r="D622" s="213">
        <v>45314</v>
      </c>
      <c r="E622" s="191" t="s">
        <v>2159</v>
      </c>
      <c r="F622" s="191" t="s">
        <v>3</v>
      </c>
      <c r="G622" s="191">
        <v>2170533</v>
      </c>
      <c r="H622" s="68"/>
      <c r="I622" s="197" t="s">
        <v>3199</v>
      </c>
      <c r="J622" s="68"/>
      <c r="K622" s="68"/>
      <c r="L622" s="68"/>
      <c r="M622" s="68"/>
      <c r="N622" s="358"/>
      <c r="O622" s="358"/>
      <c r="P622" s="214">
        <v>0</v>
      </c>
      <c r="Q622" s="214">
        <v>2739</v>
      </c>
      <c r="R622" s="68" t="s">
        <v>3632</v>
      </c>
      <c r="S622" s="359"/>
      <c r="T622" s="275"/>
    </row>
    <row r="623" spans="1:20" ht="38.25">
      <c r="A623" s="191">
        <v>290</v>
      </c>
      <c r="B623" s="68"/>
      <c r="C623" s="212" t="s">
        <v>118</v>
      </c>
      <c r="D623" s="213">
        <v>45314</v>
      </c>
      <c r="E623" s="191" t="s">
        <v>2160</v>
      </c>
      <c r="F623" s="191" t="s">
        <v>3</v>
      </c>
      <c r="G623" s="191">
        <v>2170539</v>
      </c>
      <c r="H623" s="68"/>
      <c r="I623" s="197" t="s">
        <v>3200</v>
      </c>
      <c r="J623" s="68"/>
      <c r="K623" s="68"/>
      <c r="L623" s="68"/>
      <c r="M623" s="68"/>
      <c r="N623" s="358"/>
      <c r="O623" s="358"/>
      <c r="P623" s="214">
        <v>0</v>
      </c>
      <c r="Q623" s="214">
        <v>150</v>
      </c>
      <c r="R623" s="68" t="s">
        <v>3632</v>
      </c>
      <c r="S623" s="359"/>
      <c r="T623" s="275"/>
    </row>
    <row r="624" spans="1:20" ht="38.25">
      <c r="A624" s="191">
        <v>290</v>
      </c>
      <c r="B624" s="68"/>
      <c r="C624" s="212" t="s">
        <v>118</v>
      </c>
      <c r="D624" s="213">
        <v>45314</v>
      </c>
      <c r="E624" s="191" t="s">
        <v>2161</v>
      </c>
      <c r="F624" s="191" t="s">
        <v>3</v>
      </c>
      <c r="G624" s="191">
        <v>2170540</v>
      </c>
      <c r="H624" s="68"/>
      <c r="I624" s="197" t="s">
        <v>3201</v>
      </c>
      <c r="J624" s="68"/>
      <c r="K624" s="68"/>
      <c r="L624" s="68"/>
      <c r="M624" s="68"/>
      <c r="N624" s="358"/>
      <c r="O624" s="358"/>
      <c r="P624" s="214">
        <v>0</v>
      </c>
      <c r="Q624" s="214">
        <v>100</v>
      </c>
      <c r="R624" s="68" t="s">
        <v>3632</v>
      </c>
      <c r="S624" s="359"/>
      <c r="T624" s="275"/>
    </row>
    <row r="625" spans="1:20" ht="63.75">
      <c r="A625" s="191" t="s">
        <v>544</v>
      </c>
      <c r="B625" s="68"/>
      <c r="C625" s="212" t="s">
        <v>681</v>
      </c>
      <c r="D625" s="213">
        <v>45314</v>
      </c>
      <c r="E625" s="191" t="s">
        <v>2162</v>
      </c>
      <c r="F625" s="191" t="s">
        <v>6</v>
      </c>
      <c r="G625" s="191">
        <v>1945349</v>
      </c>
      <c r="H625" s="68"/>
      <c r="I625" s="197" t="s">
        <v>3202</v>
      </c>
      <c r="J625" s="68"/>
      <c r="K625" s="68"/>
      <c r="L625" s="68"/>
      <c r="M625" s="68"/>
      <c r="N625" s="358"/>
      <c r="O625" s="358"/>
      <c r="P625" s="214">
        <v>0</v>
      </c>
      <c r="Q625" s="214">
        <v>41491.050000000003</v>
      </c>
      <c r="R625" s="68" t="s">
        <v>3632</v>
      </c>
      <c r="S625" s="359"/>
      <c r="T625" s="275"/>
    </row>
    <row r="626" spans="1:20" ht="89.25">
      <c r="A626" s="191">
        <v>41</v>
      </c>
      <c r="B626" s="68"/>
      <c r="C626" s="212" t="s">
        <v>44</v>
      </c>
      <c r="D626" s="213">
        <v>45314</v>
      </c>
      <c r="E626" s="191" t="s">
        <v>2163</v>
      </c>
      <c r="F626" s="191" t="s">
        <v>600</v>
      </c>
      <c r="G626" s="191">
        <v>7594051</v>
      </c>
      <c r="H626" s="68"/>
      <c r="I626" s="197" t="s">
        <v>3203</v>
      </c>
      <c r="J626" s="68"/>
      <c r="K626" s="68"/>
      <c r="L626" s="68"/>
      <c r="M626" s="68"/>
      <c r="N626" s="358"/>
      <c r="O626" s="358"/>
      <c r="P626" s="214">
        <v>0</v>
      </c>
      <c r="Q626" s="214">
        <v>288144</v>
      </c>
      <c r="R626" s="68" t="s">
        <v>3632</v>
      </c>
      <c r="S626" s="359"/>
      <c r="T626" s="275"/>
    </row>
    <row r="627" spans="1:20" ht="63.75">
      <c r="A627" s="191" t="s">
        <v>541</v>
      </c>
      <c r="B627" s="68"/>
      <c r="C627" s="212" t="s">
        <v>590</v>
      </c>
      <c r="D627" s="213">
        <v>45314</v>
      </c>
      <c r="E627" s="191" t="s">
        <v>2164</v>
      </c>
      <c r="F627" s="191" t="s">
        <v>6</v>
      </c>
      <c r="G627" s="191">
        <v>1945527</v>
      </c>
      <c r="H627" s="68"/>
      <c r="I627" s="197" t="s">
        <v>3204</v>
      </c>
      <c r="J627" s="68"/>
      <c r="K627" s="68"/>
      <c r="L627" s="68"/>
      <c r="M627" s="68"/>
      <c r="N627" s="358"/>
      <c r="O627" s="358"/>
      <c r="P627" s="214">
        <v>0</v>
      </c>
      <c r="Q627" s="214">
        <v>868286.17</v>
      </c>
      <c r="R627" s="68" t="s">
        <v>3632</v>
      </c>
      <c r="S627" s="359"/>
      <c r="T627" s="275"/>
    </row>
    <row r="628" spans="1:20" ht="51">
      <c r="A628" s="191" t="s">
        <v>541</v>
      </c>
      <c r="B628" s="68"/>
      <c r="C628" s="212" t="s">
        <v>590</v>
      </c>
      <c r="D628" s="213">
        <v>45314</v>
      </c>
      <c r="E628" s="191" t="s">
        <v>2165</v>
      </c>
      <c r="F628" s="191" t="s">
        <v>6</v>
      </c>
      <c r="G628" s="191">
        <v>1945586</v>
      </c>
      <c r="H628" s="68"/>
      <c r="I628" s="197" t="s">
        <v>3205</v>
      </c>
      <c r="J628" s="68"/>
      <c r="K628" s="68"/>
      <c r="L628" s="68"/>
      <c r="M628" s="68"/>
      <c r="N628" s="358"/>
      <c r="O628" s="358"/>
      <c r="P628" s="214">
        <v>0</v>
      </c>
      <c r="Q628" s="214">
        <v>56306.67</v>
      </c>
      <c r="R628" s="68" t="s">
        <v>3632</v>
      </c>
      <c r="S628" s="359"/>
      <c r="T628" s="275"/>
    </row>
    <row r="629" spans="1:20" ht="76.5">
      <c r="A629" s="191">
        <v>340</v>
      </c>
      <c r="B629" s="68"/>
      <c r="C629" s="212" t="s">
        <v>136</v>
      </c>
      <c r="D629" s="213">
        <v>45314</v>
      </c>
      <c r="E629" s="191" t="s">
        <v>2166</v>
      </c>
      <c r="F629" s="191" t="s">
        <v>6</v>
      </c>
      <c r="G629" s="191">
        <v>2563646</v>
      </c>
      <c r="H629" s="68"/>
      <c r="I629" s="197" t="s">
        <v>3206</v>
      </c>
      <c r="J629" s="68"/>
      <c r="K629" s="68"/>
      <c r="L629" s="68"/>
      <c r="M629" s="68"/>
      <c r="N629" s="358"/>
      <c r="O629" s="358"/>
      <c r="P629" s="214">
        <v>0</v>
      </c>
      <c r="Q629" s="214">
        <v>41619.620000000003</v>
      </c>
      <c r="R629" s="68" t="s">
        <v>3632</v>
      </c>
      <c r="S629" s="359"/>
      <c r="T629" s="275"/>
    </row>
    <row r="630" spans="1:20" ht="63.75">
      <c r="A630" s="191">
        <v>222</v>
      </c>
      <c r="B630" s="68"/>
      <c r="C630" s="212" t="s">
        <v>93</v>
      </c>
      <c r="D630" s="213">
        <v>45314</v>
      </c>
      <c r="E630" s="191" t="s">
        <v>2167</v>
      </c>
      <c r="F630" s="191" t="s">
        <v>6</v>
      </c>
      <c r="G630" s="191">
        <v>1082293</v>
      </c>
      <c r="H630" s="68"/>
      <c r="I630" s="197" t="s">
        <v>3207</v>
      </c>
      <c r="J630" s="68"/>
      <c r="K630" s="68"/>
      <c r="L630" s="68"/>
      <c r="M630" s="68"/>
      <c r="N630" s="358"/>
      <c r="O630" s="358"/>
      <c r="P630" s="214">
        <v>0</v>
      </c>
      <c r="Q630" s="214">
        <v>240100</v>
      </c>
      <c r="R630" s="68" t="s">
        <v>3632</v>
      </c>
      <c r="S630" s="359"/>
      <c r="T630" s="275"/>
    </row>
    <row r="631" spans="1:20" ht="63.75">
      <c r="A631" s="191">
        <v>513</v>
      </c>
      <c r="B631" s="68"/>
      <c r="C631" s="212" t="s">
        <v>160</v>
      </c>
      <c r="D631" s="213">
        <v>45314</v>
      </c>
      <c r="E631" s="191" t="s">
        <v>2168</v>
      </c>
      <c r="F631" s="191" t="s">
        <v>14</v>
      </c>
      <c r="G631" s="191">
        <v>2563645</v>
      </c>
      <c r="H631" s="68"/>
      <c r="I631" s="197" t="s">
        <v>3208</v>
      </c>
      <c r="J631" s="68"/>
      <c r="K631" s="68"/>
      <c r="L631" s="68"/>
      <c r="M631" s="68"/>
      <c r="N631" s="358"/>
      <c r="O631" s="358"/>
      <c r="P631" s="214">
        <v>50</v>
      </c>
      <c r="Q631" s="214">
        <v>0</v>
      </c>
      <c r="R631" s="68" t="s">
        <v>3632</v>
      </c>
      <c r="S631" s="359"/>
      <c r="T631" s="275"/>
    </row>
    <row r="632" spans="1:20" ht="63.75">
      <c r="A632" s="191">
        <v>10</v>
      </c>
      <c r="B632" s="68"/>
      <c r="C632" s="212" t="s">
        <v>38</v>
      </c>
      <c r="D632" s="213">
        <v>45314</v>
      </c>
      <c r="E632" s="191" t="s">
        <v>2169</v>
      </c>
      <c r="F632" s="191" t="s">
        <v>14</v>
      </c>
      <c r="G632" s="191">
        <v>2563635</v>
      </c>
      <c r="H632" s="68"/>
      <c r="I632" s="197" t="s">
        <v>3209</v>
      </c>
      <c r="J632" s="68"/>
      <c r="K632" s="68"/>
      <c r="L632" s="68"/>
      <c r="M632" s="68"/>
      <c r="N632" s="358"/>
      <c r="O632" s="358"/>
      <c r="P632" s="214">
        <v>50</v>
      </c>
      <c r="Q632" s="214">
        <v>0</v>
      </c>
      <c r="R632" s="68" t="s">
        <v>3632</v>
      </c>
      <c r="S632" s="359"/>
      <c r="T632" s="275"/>
    </row>
    <row r="633" spans="1:20" ht="51">
      <c r="A633" s="191">
        <v>513</v>
      </c>
      <c r="B633" s="68"/>
      <c r="C633" s="212" t="s">
        <v>160</v>
      </c>
      <c r="D633" s="213">
        <v>45314</v>
      </c>
      <c r="E633" s="191" t="s">
        <v>2170</v>
      </c>
      <c r="F633" s="191" t="s">
        <v>14</v>
      </c>
      <c r="G633" s="191">
        <v>2563639</v>
      </c>
      <c r="H633" s="68"/>
      <c r="I633" s="197" t="s">
        <v>3210</v>
      </c>
      <c r="J633" s="68"/>
      <c r="K633" s="68"/>
      <c r="L633" s="68"/>
      <c r="M633" s="68"/>
      <c r="N633" s="358"/>
      <c r="O633" s="358"/>
      <c r="P633" s="214">
        <v>50</v>
      </c>
      <c r="Q633" s="214">
        <v>0</v>
      </c>
      <c r="R633" s="68" t="s">
        <v>3632</v>
      </c>
      <c r="S633" s="359"/>
      <c r="T633" s="275"/>
    </row>
    <row r="634" spans="1:20" ht="63.75">
      <c r="A634" s="191">
        <v>513</v>
      </c>
      <c r="B634" s="68"/>
      <c r="C634" s="212" t="s">
        <v>160</v>
      </c>
      <c r="D634" s="213">
        <v>45314</v>
      </c>
      <c r="E634" s="191" t="s">
        <v>2171</v>
      </c>
      <c r="F634" s="191" t="s">
        <v>14</v>
      </c>
      <c r="G634" s="191">
        <v>2563643</v>
      </c>
      <c r="H634" s="68"/>
      <c r="I634" s="197" t="s">
        <v>3211</v>
      </c>
      <c r="J634" s="68"/>
      <c r="K634" s="68"/>
      <c r="L634" s="68"/>
      <c r="M634" s="68"/>
      <c r="N634" s="358"/>
      <c r="O634" s="358"/>
      <c r="P634" s="214">
        <v>50</v>
      </c>
      <c r="Q634" s="214">
        <v>0</v>
      </c>
      <c r="R634" s="68" t="s">
        <v>3632</v>
      </c>
      <c r="S634" s="359"/>
      <c r="T634" s="275"/>
    </row>
    <row r="635" spans="1:20" ht="63.75">
      <c r="A635" s="191">
        <v>340</v>
      </c>
      <c r="B635" s="68"/>
      <c r="C635" s="212" t="s">
        <v>136</v>
      </c>
      <c r="D635" s="213">
        <v>45314</v>
      </c>
      <c r="E635" s="191" t="s">
        <v>2172</v>
      </c>
      <c r="F635" s="191" t="s">
        <v>14</v>
      </c>
      <c r="G635" s="191">
        <v>2563647</v>
      </c>
      <c r="H635" s="68"/>
      <c r="I635" s="197" t="s">
        <v>3212</v>
      </c>
      <c r="J635" s="68"/>
      <c r="K635" s="68"/>
      <c r="L635" s="68"/>
      <c r="M635" s="68"/>
      <c r="N635" s="358"/>
      <c r="O635" s="358"/>
      <c r="P635" s="214">
        <v>50</v>
      </c>
      <c r="Q635" s="214">
        <v>0</v>
      </c>
      <c r="R635" s="68" t="s">
        <v>3632</v>
      </c>
      <c r="S635" s="359"/>
      <c r="T635" s="275"/>
    </row>
    <row r="636" spans="1:20" ht="76.5">
      <c r="A636" s="191">
        <v>10</v>
      </c>
      <c r="B636" s="68"/>
      <c r="C636" s="212" t="s">
        <v>38</v>
      </c>
      <c r="D636" s="213">
        <v>45314</v>
      </c>
      <c r="E636" s="191" t="s">
        <v>2173</v>
      </c>
      <c r="F636" s="191" t="s">
        <v>14</v>
      </c>
      <c r="G636" s="191">
        <v>2563649</v>
      </c>
      <c r="H636" s="68"/>
      <c r="I636" s="197" t="s">
        <v>3213</v>
      </c>
      <c r="J636" s="68"/>
      <c r="K636" s="68"/>
      <c r="L636" s="68"/>
      <c r="M636" s="68"/>
      <c r="N636" s="358"/>
      <c r="O636" s="358"/>
      <c r="P636" s="214">
        <v>50</v>
      </c>
      <c r="Q636" s="214">
        <v>0</v>
      </c>
      <c r="R636" s="68" t="s">
        <v>3632</v>
      </c>
      <c r="S636" s="359"/>
      <c r="T636" s="275"/>
    </row>
    <row r="637" spans="1:20" ht="76.5">
      <c r="A637" s="191">
        <v>117</v>
      </c>
      <c r="B637" s="68"/>
      <c r="C637" s="212" t="s">
        <v>54</v>
      </c>
      <c r="D637" s="213">
        <v>45314</v>
      </c>
      <c r="E637" s="191" t="s">
        <v>2174</v>
      </c>
      <c r="F637" s="191" t="s">
        <v>10</v>
      </c>
      <c r="G637" s="191">
        <v>1082260</v>
      </c>
      <c r="H637" s="68"/>
      <c r="I637" s="197" t="s">
        <v>3214</v>
      </c>
      <c r="J637" s="68"/>
      <c r="K637" s="68"/>
      <c r="L637" s="68"/>
      <c r="M637" s="68"/>
      <c r="N637" s="358"/>
      <c r="O637" s="358"/>
      <c r="P637" s="214">
        <v>50</v>
      </c>
      <c r="Q637" s="214">
        <v>0</v>
      </c>
      <c r="R637" s="68" t="s">
        <v>3632</v>
      </c>
      <c r="S637" s="359"/>
      <c r="T637" s="275"/>
    </row>
    <row r="638" spans="1:20" ht="76.5">
      <c r="A638" s="191">
        <v>513</v>
      </c>
      <c r="B638" s="68"/>
      <c r="C638" s="212" t="s">
        <v>160</v>
      </c>
      <c r="D638" s="213">
        <v>45314</v>
      </c>
      <c r="E638" s="191" t="s">
        <v>2175</v>
      </c>
      <c r="F638" s="191" t="s">
        <v>10</v>
      </c>
      <c r="G638" s="191">
        <v>1082255</v>
      </c>
      <c r="H638" s="68"/>
      <c r="I638" s="197" t="s">
        <v>3215</v>
      </c>
      <c r="J638" s="68"/>
      <c r="K638" s="68"/>
      <c r="L638" s="68"/>
      <c r="M638" s="68"/>
      <c r="N638" s="358"/>
      <c r="O638" s="358"/>
      <c r="P638" s="214">
        <v>50</v>
      </c>
      <c r="Q638" s="214">
        <v>0</v>
      </c>
      <c r="R638" s="68" t="s">
        <v>3632</v>
      </c>
      <c r="S638" s="359"/>
      <c r="T638" s="275"/>
    </row>
    <row r="639" spans="1:20" ht="76.5">
      <c r="A639" s="191">
        <v>513</v>
      </c>
      <c r="B639" s="68"/>
      <c r="C639" s="212" t="s">
        <v>160</v>
      </c>
      <c r="D639" s="213">
        <v>45314</v>
      </c>
      <c r="E639" s="191" t="s">
        <v>2176</v>
      </c>
      <c r="F639" s="191" t="s">
        <v>10</v>
      </c>
      <c r="G639" s="191">
        <v>1082257</v>
      </c>
      <c r="H639" s="68"/>
      <c r="I639" s="197" t="s">
        <v>3216</v>
      </c>
      <c r="J639" s="68"/>
      <c r="K639" s="68"/>
      <c r="L639" s="68"/>
      <c r="M639" s="68"/>
      <c r="N639" s="358"/>
      <c r="O639" s="358"/>
      <c r="P639" s="214">
        <v>50</v>
      </c>
      <c r="Q639" s="214">
        <v>0</v>
      </c>
      <c r="R639" s="68" t="s">
        <v>3632</v>
      </c>
      <c r="S639" s="359"/>
      <c r="T639" s="275"/>
    </row>
    <row r="640" spans="1:20" ht="76.5">
      <c r="A640" s="191">
        <v>513</v>
      </c>
      <c r="B640" s="68"/>
      <c r="C640" s="212" t="s">
        <v>160</v>
      </c>
      <c r="D640" s="213">
        <v>45314</v>
      </c>
      <c r="E640" s="191" t="s">
        <v>2177</v>
      </c>
      <c r="F640" s="191" t="s">
        <v>10</v>
      </c>
      <c r="G640" s="191">
        <v>1082262</v>
      </c>
      <c r="H640" s="68"/>
      <c r="I640" s="197" t="s">
        <v>3217</v>
      </c>
      <c r="J640" s="68"/>
      <c r="K640" s="68"/>
      <c r="L640" s="68"/>
      <c r="M640" s="68"/>
      <c r="N640" s="358"/>
      <c r="O640" s="358"/>
      <c r="P640" s="214">
        <v>50</v>
      </c>
      <c r="Q640" s="214">
        <v>0</v>
      </c>
      <c r="R640" s="68" t="s">
        <v>3632</v>
      </c>
      <c r="S640" s="359"/>
      <c r="T640" s="275"/>
    </row>
    <row r="641" spans="1:20" ht="76.5">
      <c r="A641" s="191">
        <v>513</v>
      </c>
      <c r="B641" s="68"/>
      <c r="C641" s="212" t="s">
        <v>160</v>
      </c>
      <c r="D641" s="213">
        <v>45314</v>
      </c>
      <c r="E641" s="191" t="s">
        <v>2178</v>
      </c>
      <c r="F641" s="191" t="s">
        <v>10</v>
      </c>
      <c r="G641" s="191">
        <v>1082264</v>
      </c>
      <c r="H641" s="68"/>
      <c r="I641" s="197" t="s">
        <v>3218</v>
      </c>
      <c r="J641" s="68"/>
      <c r="K641" s="68"/>
      <c r="L641" s="68"/>
      <c r="M641" s="68"/>
      <c r="N641" s="358"/>
      <c r="O641" s="358"/>
      <c r="P641" s="214">
        <v>50</v>
      </c>
      <c r="Q641" s="214">
        <v>0</v>
      </c>
      <c r="R641" s="68" t="s">
        <v>3632</v>
      </c>
      <c r="S641" s="359"/>
      <c r="T641" s="275"/>
    </row>
    <row r="642" spans="1:20" ht="76.5">
      <c r="A642" s="191">
        <v>513</v>
      </c>
      <c r="B642" s="68"/>
      <c r="C642" s="212" t="s">
        <v>160</v>
      </c>
      <c r="D642" s="213">
        <v>45314</v>
      </c>
      <c r="E642" s="191" t="s">
        <v>2179</v>
      </c>
      <c r="F642" s="191" t="s">
        <v>10</v>
      </c>
      <c r="G642" s="191">
        <v>1082266</v>
      </c>
      <c r="H642" s="68"/>
      <c r="I642" s="197" t="s">
        <v>3219</v>
      </c>
      <c r="J642" s="68"/>
      <c r="K642" s="68"/>
      <c r="L642" s="68"/>
      <c r="M642" s="68"/>
      <c r="N642" s="358"/>
      <c r="O642" s="358"/>
      <c r="P642" s="214">
        <v>50</v>
      </c>
      <c r="Q642" s="214">
        <v>0</v>
      </c>
      <c r="R642" s="68" t="s">
        <v>3632</v>
      </c>
      <c r="S642" s="359"/>
      <c r="T642" s="275"/>
    </row>
    <row r="643" spans="1:20" ht="63.75">
      <c r="A643" s="191">
        <v>117</v>
      </c>
      <c r="B643" s="68"/>
      <c r="C643" s="212" t="s">
        <v>54</v>
      </c>
      <c r="D643" s="213">
        <v>45314</v>
      </c>
      <c r="E643" s="191" t="s">
        <v>2180</v>
      </c>
      <c r="F643" s="191" t="s">
        <v>10</v>
      </c>
      <c r="G643" s="191">
        <v>1082277</v>
      </c>
      <c r="H643" s="68"/>
      <c r="I643" s="197" t="s">
        <v>3220</v>
      </c>
      <c r="J643" s="68"/>
      <c r="K643" s="68"/>
      <c r="L643" s="68"/>
      <c r="M643" s="68"/>
      <c r="N643" s="358"/>
      <c r="O643" s="358"/>
      <c r="P643" s="214">
        <v>50</v>
      </c>
      <c r="Q643" s="214">
        <v>0</v>
      </c>
      <c r="R643" s="68" t="s">
        <v>3632</v>
      </c>
      <c r="S643" s="359"/>
      <c r="T643" s="275"/>
    </row>
    <row r="644" spans="1:20" ht="76.5">
      <c r="A644" s="191">
        <v>513</v>
      </c>
      <c r="B644" s="68"/>
      <c r="C644" s="212" t="s">
        <v>160</v>
      </c>
      <c r="D644" s="213">
        <v>45314</v>
      </c>
      <c r="E644" s="191" t="s">
        <v>2181</v>
      </c>
      <c r="F644" s="191" t="s">
        <v>10</v>
      </c>
      <c r="G644" s="191">
        <v>1082281</v>
      </c>
      <c r="H644" s="68"/>
      <c r="I644" s="197" t="s">
        <v>3221</v>
      </c>
      <c r="J644" s="68"/>
      <c r="K644" s="68"/>
      <c r="L644" s="68"/>
      <c r="M644" s="68"/>
      <c r="N644" s="358"/>
      <c r="O644" s="358"/>
      <c r="P644" s="214">
        <v>50</v>
      </c>
      <c r="Q644" s="214">
        <v>0</v>
      </c>
      <c r="R644" s="68" t="s">
        <v>3632</v>
      </c>
      <c r="S644" s="359"/>
      <c r="T644" s="275"/>
    </row>
    <row r="645" spans="1:20" ht="76.5">
      <c r="A645" s="191">
        <v>222</v>
      </c>
      <c r="B645" s="68"/>
      <c r="C645" s="212" t="s">
        <v>93</v>
      </c>
      <c r="D645" s="213">
        <v>45314</v>
      </c>
      <c r="E645" s="191" t="s">
        <v>2182</v>
      </c>
      <c r="F645" s="191" t="s">
        <v>10</v>
      </c>
      <c r="G645" s="191">
        <v>1082293</v>
      </c>
      <c r="H645" s="68"/>
      <c r="I645" s="197" t="s">
        <v>3222</v>
      </c>
      <c r="J645" s="68"/>
      <c r="K645" s="68"/>
      <c r="L645" s="68"/>
      <c r="M645" s="68"/>
      <c r="N645" s="358"/>
      <c r="O645" s="358"/>
      <c r="P645" s="214">
        <v>50</v>
      </c>
      <c r="Q645" s="214">
        <v>0</v>
      </c>
      <c r="R645" s="68" t="s">
        <v>3632</v>
      </c>
      <c r="S645" s="359"/>
      <c r="T645" s="275"/>
    </row>
    <row r="646" spans="1:20" ht="51">
      <c r="A646" s="191">
        <v>423</v>
      </c>
      <c r="B646" s="68"/>
      <c r="C646" s="212" t="s">
        <v>150</v>
      </c>
      <c r="D646" s="213">
        <v>45315</v>
      </c>
      <c r="E646" s="191" t="s">
        <v>2183</v>
      </c>
      <c r="F646" s="191" t="s">
        <v>3</v>
      </c>
      <c r="G646" s="191">
        <v>2170716</v>
      </c>
      <c r="H646" s="68"/>
      <c r="I646" s="197" t="s">
        <v>3223</v>
      </c>
      <c r="J646" s="68"/>
      <c r="K646" s="68"/>
      <c r="L646" s="68"/>
      <c r="M646" s="68"/>
      <c r="N646" s="358"/>
      <c r="O646" s="358"/>
      <c r="P646" s="214">
        <v>0</v>
      </c>
      <c r="Q646" s="214">
        <v>4176</v>
      </c>
      <c r="R646" s="68" t="s">
        <v>3632</v>
      </c>
      <c r="S646" s="359"/>
      <c r="T646" s="275"/>
    </row>
    <row r="647" spans="1:20" ht="51">
      <c r="A647" s="191">
        <v>423</v>
      </c>
      <c r="B647" s="68"/>
      <c r="C647" s="212" t="s">
        <v>150</v>
      </c>
      <c r="D647" s="213">
        <v>45315</v>
      </c>
      <c r="E647" s="191" t="s">
        <v>2184</v>
      </c>
      <c r="F647" s="191" t="s">
        <v>3</v>
      </c>
      <c r="G647" s="191">
        <v>2170718</v>
      </c>
      <c r="H647" s="68"/>
      <c r="I647" s="197" t="s">
        <v>3224</v>
      </c>
      <c r="J647" s="68"/>
      <c r="K647" s="68"/>
      <c r="L647" s="68"/>
      <c r="M647" s="68"/>
      <c r="N647" s="358"/>
      <c r="O647" s="358"/>
      <c r="P647" s="214">
        <v>0</v>
      </c>
      <c r="Q647" s="214">
        <v>3340.8</v>
      </c>
      <c r="R647" s="68" t="s">
        <v>3632</v>
      </c>
      <c r="S647" s="359"/>
      <c r="T647" s="275"/>
    </row>
    <row r="648" spans="1:20" ht="51">
      <c r="A648" s="191">
        <v>389</v>
      </c>
      <c r="B648" s="68"/>
      <c r="C648" s="212" t="s">
        <v>1405</v>
      </c>
      <c r="D648" s="213">
        <v>45315</v>
      </c>
      <c r="E648" s="191" t="s">
        <v>2185</v>
      </c>
      <c r="F648" s="191" t="s">
        <v>3</v>
      </c>
      <c r="G648" s="191">
        <v>2170721</v>
      </c>
      <c r="H648" s="68"/>
      <c r="I648" s="197" t="s">
        <v>3225</v>
      </c>
      <c r="J648" s="68"/>
      <c r="K648" s="68"/>
      <c r="L648" s="68"/>
      <c r="M648" s="68"/>
      <c r="N648" s="358"/>
      <c r="O648" s="358"/>
      <c r="P648" s="214">
        <v>0</v>
      </c>
      <c r="Q648" s="214">
        <v>1075</v>
      </c>
      <c r="R648" s="68" t="s">
        <v>3632</v>
      </c>
      <c r="S648" s="359"/>
      <c r="T648" s="275"/>
    </row>
    <row r="649" spans="1:20" ht="63.75">
      <c r="A649" s="191">
        <v>70</v>
      </c>
      <c r="B649" s="68"/>
      <c r="C649" s="212" t="s">
        <v>47</v>
      </c>
      <c r="D649" s="213">
        <v>45315</v>
      </c>
      <c r="E649" s="191" t="s">
        <v>2186</v>
      </c>
      <c r="F649" s="191" t="s">
        <v>3</v>
      </c>
      <c r="G649" s="191">
        <v>2170730</v>
      </c>
      <c r="H649" s="68"/>
      <c r="I649" s="197" t="s">
        <v>3226</v>
      </c>
      <c r="J649" s="68"/>
      <c r="K649" s="68"/>
      <c r="L649" s="68"/>
      <c r="M649" s="68"/>
      <c r="N649" s="358"/>
      <c r="O649" s="358"/>
      <c r="P649" s="214">
        <v>0</v>
      </c>
      <c r="Q649" s="214">
        <v>3171</v>
      </c>
      <c r="R649" s="68" t="s">
        <v>3632</v>
      </c>
      <c r="S649" s="359"/>
      <c r="T649" s="275"/>
    </row>
    <row r="650" spans="1:20" ht="51">
      <c r="A650" s="191">
        <v>376</v>
      </c>
      <c r="B650" s="68"/>
      <c r="C650" s="212" t="s">
        <v>609</v>
      </c>
      <c r="D650" s="213">
        <v>45315</v>
      </c>
      <c r="E650" s="191" t="s">
        <v>2187</v>
      </c>
      <c r="F650" s="191" t="s">
        <v>3</v>
      </c>
      <c r="G650" s="191">
        <v>2170732</v>
      </c>
      <c r="H650" s="68"/>
      <c r="I650" s="197" t="s">
        <v>3227</v>
      </c>
      <c r="J650" s="68"/>
      <c r="K650" s="68"/>
      <c r="L650" s="68"/>
      <c r="M650" s="68"/>
      <c r="N650" s="358"/>
      <c r="O650" s="358"/>
      <c r="P650" s="214">
        <v>0</v>
      </c>
      <c r="Q650" s="214">
        <v>7210.77</v>
      </c>
      <c r="R650" s="68" t="s">
        <v>3632</v>
      </c>
      <c r="S650" s="359"/>
      <c r="T650" s="275"/>
    </row>
    <row r="651" spans="1:20" ht="63.75">
      <c r="A651" s="191">
        <v>660</v>
      </c>
      <c r="B651" s="68"/>
      <c r="C651" s="212" t="s">
        <v>176</v>
      </c>
      <c r="D651" s="213">
        <v>45315</v>
      </c>
      <c r="E651" s="191" t="s">
        <v>2188</v>
      </c>
      <c r="F651" s="191" t="s">
        <v>3</v>
      </c>
      <c r="G651" s="191">
        <v>2170735</v>
      </c>
      <c r="H651" s="68"/>
      <c r="I651" s="197" t="s">
        <v>3228</v>
      </c>
      <c r="J651" s="68"/>
      <c r="K651" s="68"/>
      <c r="L651" s="68"/>
      <c r="M651" s="68"/>
      <c r="N651" s="358"/>
      <c r="O651" s="358"/>
      <c r="P651" s="214">
        <v>0</v>
      </c>
      <c r="Q651" s="214">
        <v>371</v>
      </c>
      <c r="R651" s="68" t="s">
        <v>3632</v>
      </c>
      <c r="S651" s="359"/>
      <c r="T651" s="275"/>
    </row>
    <row r="652" spans="1:20" ht="63.75">
      <c r="A652" s="191">
        <v>287</v>
      </c>
      <c r="B652" s="68"/>
      <c r="C652" s="212" t="s">
        <v>116</v>
      </c>
      <c r="D652" s="213">
        <v>45315</v>
      </c>
      <c r="E652" s="191" t="s">
        <v>2189</v>
      </c>
      <c r="F652" s="191" t="s">
        <v>3</v>
      </c>
      <c r="G652" s="191">
        <v>2170738</v>
      </c>
      <c r="H652" s="68"/>
      <c r="I652" s="197" t="s">
        <v>3229</v>
      </c>
      <c r="J652" s="68"/>
      <c r="K652" s="68"/>
      <c r="L652" s="68"/>
      <c r="M652" s="68"/>
      <c r="N652" s="358"/>
      <c r="O652" s="358"/>
      <c r="P652" s="214">
        <v>0</v>
      </c>
      <c r="Q652" s="214">
        <v>47822.79</v>
      </c>
      <c r="R652" s="68" t="s">
        <v>3632</v>
      </c>
      <c r="S652" s="359"/>
      <c r="T652" s="275"/>
    </row>
    <row r="653" spans="1:20" ht="63.75">
      <c r="A653" s="191">
        <v>283</v>
      </c>
      <c r="B653" s="68"/>
      <c r="C653" s="212" t="s">
        <v>115</v>
      </c>
      <c r="D653" s="213">
        <v>45315</v>
      </c>
      <c r="E653" s="191" t="s">
        <v>2190</v>
      </c>
      <c r="F653" s="191" t="s">
        <v>3</v>
      </c>
      <c r="G653" s="191">
        <v>2170739</v>
      </c>
      <c r="H653" s="68"/>
      <c r="I653" s="197" t="s">
        <v>3230</v>
      </c>
      <c r="J653" s="68"/>
      <c r="K653" s="68"/>
      <c r="L653" s="68"/>
      <c r="M653" s="68"/>
      <c r="N653" s="358"/>
      <c r="O653" s="358"/>
      <c r="P653" s="214">
        <v>0</v>
      </c>
      <c r="Q653" s="214">
        <v>222924.32</v>
      </c>
      <c r="R653" s="68" t="s">
        <v>3632</v>
      </c>
      <c r="S653" s="359"/>
      <c r="T653" s="275"/>
    </row>
    <row r="654" spans="1:20" ht="51">
      <c r="A654" s="191">
        <v>10</v>
      </c>
      <c r="B654" s="68"/>
      <c r="C654" s="212" t="s">
        <v>38</v>
      </c>
      <c r="D654" s="213">
        <v>45315</v>
      </c>
      <c r="E654" s="191" t="s">
        <v>2191</v>
      </c>
      <c r="F654" s="191" t="s">
        <v>3</v>
      </c>
      <c r="G654" s="191">
        <v>2170752</v>
      </c>
      <c r="H654" s="68"/>
      <c r="I654" s="197" t="s">
        <v>3231</v>
      </c>
      <c r="J654" s="68"/>
      <c r="K654" s="68"/>
      <c r="L654" s="68"/>
      <c r="M654" s="68"/>
      <c r="N654" s="358"/>
      <c r="O654" s="358"/>
      <c r="P654" s="214">
        <v>0</v>
      </c>
      <c r="Q654" s="214">
        <v>5.03</v>
      </c>
      <c r="R654" s="68" t="s">
        <v>3632</v>
      </c>
      <c r="S654" s="359"/>
      <c r="T654" s="275"/>
    </row>
    <row r="655" spans="1:20" ht="63.75">
      <c r="A655" s="191">
        <v>313</v>
      </c>
      <c r="B655" s="68"/>
      <c r="C655" s="212" t="s">
        <v>134</v>
      </c>
      <c r="D655" s="213">
        <v>45315</v>
      </c>
      <c r="E655" s="191" t="s">
        <v>2192</v>
      </c>
      <c r="F655" s="191" t="s">
        <v>3</v>
      </c>
      <c r="G655" s="191">
        <v>2170769</v>
      </c>
      <c r="H655" s="68"/>
      <c r="I655" s="197" t="s">
        <v>3232</v>
      </c>
      <c r="J655" s="68"/>
      <c r="K655" s="68"/>
      <c r="L655" s="68"/>
      <c r="M655" s="68"/>
      <c r="N655" s="358"/>
      <c r="O655" s="358"/>
      <c r="P655" s="214">
        <v>0</v>
      </c>
      <c r="Q655" s="214">
        <v>994.81</v>
      </c>
      <c r="R655" s="68" t="s">
        <v>3632</v>
      </c>
      <c r="S655" s="359"/>
      <c r="T655" s="275"/>
    </row>
    <row r="656" spans="1:20" ht="63.75">
      <c r="A656" s="191">
        <v>313</v>
      </c>
      <c r="B656" s="68"/>
      <c r="C656" s="212" t="s">
        <v>134</v>
      </c>
      <c r="D656" s="213">
        <v>45315</v>
      </c>
      <c r="E656" s="191" t="s">
        <v>2193</v>
      </c>
      <c r="F656" s="191" t="s">
        <v>3</v>
      </c>
      <c r="G656" s="191">
        <v>2170770</v>
      </c>
      <c r="H656" s="68"/>
      <c r="I656" s="197" t="s">
        <v>3233</v>
      </c>
      <c r="J656" s="68"/>
      <c r="K656" s="68"/>
      <c r="L656" s="68"/>
      <c r="M656" s="68"/>
      <c r="N656" s="358"/>
      <c r="O656" s="358"/>
      <c r="P656" s="214">
        <v>0</v>
      </c>
      <c r="Q656" s="214">
        <v>1541.95</v>
      </c>
      <c r="R656" s="68" t="s">
        <v>3632</v>
      </c>
      <c r="S656" s="359"/>
      <c r="T656" s="275"/>
    </row>
    <row r="657" spans="1:20" ht="51">
      <c r="A657" s="191">
        <v>222</v>
      </c>
      <c r="B657" s="68"/>
      <c r="C657" s="212" t="s">
        <v>93</v>
      </c>
      <c r="D657" s="213">
        <v>45315</v>
      </c>
      <c r="E657" s="191" t="s">
        <v>2194</v>
      </c>
      <c r="F657" s="191" t="s">
        <v>3</v>
      </c>
      <c r="G657" s="191">
        <v>2170771</v>
      </c>
      <c r="H657" s="68"/>
      <c r="I657" s="197" t="s">
        <v>3234</v>
      </c>
      <c r="J657" s="68"/>
      <c r="K657" s="68"/>
      <c r="L657" s="68"/>
      <c r="M657" s="68"/>
      <c r="N657" s="358"/>
      <c r="O657" s="358"/>
      <c r="P657" s="214">
        <v>0</v>
      </c>
      <c r="Q657" s="214">
        <v>100</v>
      </c>
      <c r="R657" s="68" t="s">
        <v>3632</v>
      </c>
      <c r="S657" s="359"/>
      <c r="T657" s="275"/>
    </row>
    <row r="658" spans="1:20" ht="63.75">
      <c r="A658" s="191">
        <v>595</v>
      </c>
      <c r="B658" s="68"/>
      <c r="C658" s="212" t="s">
        <v>611</v>
      </c>
      <c r="D658" s="213">
        <v>45315</v>
      </c>
      <c r="E658" s="191" t="s">
        <v>2195</v>
      </c>
      <c r="F658" s="191" t="s">
        <v>3</v>
      </c>
      <c r="G658" s="191">
        <v>2170774</v>
      </c>
      <c r="H658" s="68"/>
      <c r="I658" s="197" t="s">
        <v>3235</v>
      </c>
      <c r="J658" s="68"/>
      <c r="K658" s="68"/>
      <c r="L658" s="68"/>
      <c r="M658" s="68"/>
      <c r="N658" s="358"/>
      <c r="O658" s="358"/>
      <c r="P658" s="214">
        <v>0</v>
      </c>
      <c r="Q658" s="214">
        <v>1740.16</v>
      </c>
      <c r="R658" s="68" t="s">
        <v>3632</v>
      </c>
      <c r="S658" s="359"/>
      <c r="T658" s="275"/>
    </row>
    <row r="659" spans="1:20" ht="38.25">
      <c r="A659" s="191">
        <v>15</v>
      </c>
      <c r="B659" s="68"/>
      <c r="C659" s="212" t="s">
        <v>39</v>
      </c>
      <c r="D659" s="213">
        <v>45315</v>
      </c>
      <c r="E659" s="191" t="s">
        <v>2196</v>
      </c>
      <c r="F659" s="191" t="s">
        <v>3</v>
      </c>
      <c r="G659" s="191">
        <v>2170775</v>
      </c>
      <c r="H659" s="68"/>
      <c r="I659" s="197" t="s">
        <v>3236</v>
      </c>
      <c r="J659" s="68"/>
      <c r="K659" s="68"/>
      <c r="L659" s="68"/>
      <c r="M659" s="68"/>
      <c r="N659" s="358"/>
      <c r="O659" s="358"/>
      <c r="P659" s="214">
        <v>0</v>
      </c>
      <c r="Q659" s="214">
        <v>7002.6</v>
      </c>
      <c r="R659" s="68" t="s">
        <v>3632</v>
      </c>
      <c r="S659" s="359"/>
      <c r="T659" s="275"/>
    </row>
    <row r="660" spans="1:20" ht="63.75">
      <c r="A660" s="191">
        <v>595</v>
      </c>
      <c r="B660" s="68"/>
      <c r="C660" s="212" t="s">
        <v>611</v>
      </c>
      <c r="D660" s="213">
        <v>45315</v>
      </c>
      <c r="E660" s="191" t="s">
        <v>2197</v>
      </c>
      <c r="F660" s="191" t="s">
        <v>3</v>
      </c>
      <c r="G660" s="191">
        <v>2170776</v>
      </c>
      <c r="H660" s="68"/>
      <c r="I660" s="197" t="s">
        <v>3237</v>
      </c>
      <c r="J660" s="68"/>
      <c r="K660" s="68"/>
      <c r="L660" s="68"/>
      <c r="M660" s="68"/>
      <c r="N660" s="358"/>
      <c r="O660" s="358"/>
      <c r="P660" s="214">
        <v>0</v>
      </c>
      <c r="Q660" s="214">
        <v>3861.93</v>
      </c>
      <c r="R660" s="68" t="s">
        <v>3632</v>
      </c>
      <c r="S660" s="359"/>
      <c r="T660" s="275"/>
    </row>
    <row r="661" spans="1:20" ht="63.75">
      <c r="A661" s="191">
        <v>595</v>
      </c>
      <c r="B661" s="68"/>
      <c r="C661" s="212" t="s">
        <v>611</v>
      </c>
      <c r="D661" s="213">
        <v>45315</v>
      </c>
      <c r="E661" s="191" t="s">
        <v>2198</v>
      </c>
      <c r="F661" s="191" t="s">
        <v>3</v>
      </c>
      <c r="G661" s="191">
        <v>2170778</v>
      </c>
      <c r="H661" s="68"/>
      <c r="I661" s="197" t="s">
        <v>3238</v>
      </c>
      <c r="J661" s="68"/>
      <c r="K661" s="68"/>
      <c r="L661" s="68"/>
      <c r="M661" s="68"/>
      <c r="N661" s="358"/>
      <c r="O661" s="358"/>
      <c r="P661" s="214">
        <v>0</v>
      </c>
      <c r="Q661" s="214">
        <v>867.16</v>
      </c>
      <c r="R661" s="68" t="s">
        <v>3632</v>
      </c>
      <c r="S661" s="359"/>
      <c r="T661" s="275"/>
    </row>
    <row r="662" spans="1:20" ht="63.75">
      <c r="A662" s="191">
        <v>595</v>
      </c>
      <c r="B662" s="68"/>
      <c r="C662" s="212" t="s">
        <v>611</v>
      </c>
      <c r="D662" s="213">
        <v>45315</v>
      </c>
      <c r="E662" s="191" t="s">
        <v>2199</v>
      </c>
      <c r="F662" s="191" t="s">
        <v>3</v>
      </c>
      <c r="G662" s="191">
        <v>2170779</v>
      </c>
      <c r="H662" s="68"/>
      <c r="I662" s="197" t="s">
        <v>3239</v>
      </c>
      <c r="J662" s="68"/>
      <c r="K662" s="68"/>
      <c r="L662" s="68"/>
      <c r="M662" s="68"/>
      <c r="N662" s="358"/>
      <c r="O662" s="358"/>
      <c r="P662" s="214">
        <v>0</v>
      </c>
      <c r="Q662" s="214">
        <v>1169.58</v>
      </c>
      <c r="R662" s="68" t="s">
        <v>3632</v>
      </c>
      <c r="S662" s="359"/>
      <c r="T662" s="275"/>
    </row>
    <row r="663" spans="1:20" ht="63.75">
      <c r="A663" s="191">
        <v>595</v>
      </c>
      <c r="B663" s="68"/>
      <c r="C663" s="212" t="s">
        <v>611</v>
      </c>
      <c r="D663" s="213">
        <v>45315</v>
      </c>
      <c r="E663" s="191" t="s">
        <v>2200</v>
      </c>
      <c r="F663" s="191" t="s">
        <v>3</v>
      </c>
      <c r="G663" s="191">
        <v>2170780</v>
      </c>
      <c r="H663" s="68"/>
      <c r="I663" s="197" t="s">
        <v>3240</v>
      </c>
      <c r="J663" s="68"/>
      <c r="K663" s="68"/>
      <c r="L663" s="68"/>
      <c r="M663" s="68"/>
      <c r="N663" s="358"/>
      <c r="O663" s="358"/>
      <c r="P663" s="214">
        <v>0</v>
      </c>
      <c r="Q663" s="214">
        <v>495.22</v>
      </c>
      <c r="R663" s="68" t="s">
        <v>3632</v>
      </c>
      <c r="S663" s="359"/>
      <c r="T663" s="275"/>
    </row>
    <row r="664" spans="1:20" ht="51">
      <c r="A664" s="191">
        <v>46</v>
      </c>
      <c r="B664" s="68"/>
      <c r="C664" s="212" t="s">
        <v>1371</v>
      </c>
      <c r="D664" s="213">
        <v>45315</v>
      </c>
      <c r="E664" s="191" t="s">
        <v>2201</v>
      </c>
      <c r="F664" s="191" t="s">
        <v>3</v>
      </c>
      <c r="G664" s="191">
        <v>2170785</v>
      </c>
      <c r="H664" s="68"/>
      <c r="I664" s="197" t="s">
        <v>3241</v>
      </c>
      <c r="J664" s="68"/>
      <c r="K664" s="68"/>
      <c r="L664" s="68"/>
      <c r="M664" s="68"/>
      <c r="N664" s="358"/>
      <c r="O664" s="358"/>
      <c r="P664" s="214">
        <v>0</v>
      </c>
      <c r="Q664" s="214">
        <v>5000</v>
      </c>
      <c r="R664" s="68" t="s">
        <v>3632</v>
      </c>
      <c r="S664" s="359"/>
      <c r="T664" s="275"/>
    </row>
    <row r="665" spans="1:20" ht="51">
      <c r="A665" s="191">
        <v>283</v>
      </c>
      <c r="B665" s="68"/>
      <c r="C665" s="212" t="s">
        <v>115</v>
      </c>
      <c r="D665" s="213">
        <v>45315</v>
      </c>
      <c r="E665" s="191" t="s">
        <v>2202</v>
      </c>
      <c r="F665" s="191" t="s">
        <v>3</v>
      </c>
      <c r="G665" s="191">
        <v>2170791</v>
      </c>
      <c r="H665" s="68"/>
      <c r="I665" s="197" t="s">
        <v>3242</v>
      </c>
      <c r="J665" s="68"/>
      <c r="K665" s="68"/>
      <c r="L665" s="68"/>
      <c r="M665" s="68"/>
      <c r="N665" s="358"/>
      <c r="O665" s="358"/>
      <c r="P665" s="214">
        <v>0</v>
      </c>
      <c r="Q665" s="214">
        <v>1050</v>
      </c>
      <c r="R665" s="68" t="s">
        <v>3632</v>
      </c>
      <c r="S665" s="359"/>
      <c r="T665" s="275"/>
    </row>
    <row r="666" spans="1:20" ht="51">
      <c r="A666" s="191">
        <v>283</v>
      </c>
      <c r="B666" s="68"/>
      <c r="C666" s="212" t="s">
        <v>115</v>
      </c>
      <c r="D666" s="213">
        <v>45315</v>
      </c>
      <c r="E666" s="191" t="s">
        <v>2203</v>
      </c>
      <c r="F666" s="191" t="s">
        <v>3</v>
      </c>
      <c r="G666" s="191">
        <v>2170794</v>
      </c>
      <c r="H666" s="68"/>
      <c r="I666" s="197" t="s">
        <v>3243</v>
      </c>
      <c r="J666" s="68"/>
      <c r="K666" s="68"/>
      <c r="L666" s="68"/>
      <c r="M666" s="68"/>
      <c r="N666" s="358"/>
      <c r="O666" s="358"/>
      <c r="P666" s="214">
        <v>0</v>
      </c>
      <c r="Q666" s="214">
        <v>1350</v>
      </c>
      <c r="R666" s="68" t="s">
        <v>3632</v>
      </c>
      <c r="S666" s="359"/>
      <c r="T666" s="275"/>
    </row>
    <row r="667" spans="1:20" ht="51">
      <c r="A667" s="191">
        <v>70</v>
      </c>
      <c r="B667" s="68"/>
      <c r="C667" s="212" t="s">
        <v>47</v>
      </c>
      <c r="D667" s="213">
        <v>45315</v>
      </c>
      <c r="E667" s="191" t="s">
        <v>2204</v>
      </c>
      <c r="F667" s="191" t="s">
        <v>3</v>
      </c>
      <c r="G667" s="191">
        <v>2170811</v>
      </c>
      <c r="H667" s="68"/>
      <c r="I667" s="197" t="s">
        <v>3244</v>
      </c>
      <c r="J667" s="68"/>
      <c r="K667" s="68"/>
      <c r="L667" s="68"/>
      <c r="M667" s="68"/>
      <c r="N667" s="358"/>
      <c r="O667" s="358"/>
      <c r="P667" s="214">
        <v>0</v>
      </c>
      <c r="Q667" s="214">
        <v>1298.5</v>
      </c>
      <c r="R667" s="68" t="s">
        <v>3632</v>
      </c>
      <c r="S667" s="359"/>
      <c r="T667" s="275"/>
    </row>
    <row r="668" spans="1:20" ht="51">
      <c r="A668" s="191">
        <v>203</v>
      </c>
      <c r="B668" s="68"/>
      <c r="C668" s="212" t="s">
        <v>86</v>
      </c>
      <c r="D668" s="213">
        <v>45315</v>
      </c>
      <c r="E668" s="191" t="s">
        <v>2205</v>
      </c>
      <c r="F668" s="191" t="s">
        <v>3</v>
      </c>
      <c r="G668" s="191">
        <v>2170819</v>
      </c>
      <c r="H668" s="68"/>
      <c r="I668" s="197" t="s">
        <v>3245</v>
      </c>
      <c r="J668" s="68"/>
      <c r="K668" s="68"/>
      <c r="L668" s="68"/>
      <c r="M668" s="68"/>
      <c r="N668" s="358"/>
      <c r="O668" s="358"/>
      <c r="P668" s="214">
        <v>0</v>
      </c>
      <c r="Q668" s="214">
        <v>264.91000000000003</v>
      </c>
      <c r="R668" s="68" t="s">
        <v>3632</v>
      </c>
      <c r="S668" s="359"/>
      <c r="T668" s="275"/>
    </row>
    <row r="669" spans="1:20" ht="51">
      <c r="A669" s="191">
        <v>203</v>
      </c>
      <c r="B669" s="68"/>
      <c r="C669" s="212" t="s">
        <v>86</v>
      </c>
      <c r="D669" s="213">
        <v>45315</v>
      </c>
      <c r="E669" s="191" t="s">
        <v>2206</v>
      </c>
      <c r="F669" s="191" t="s">
        <v>3</v>
      </c>
      <c r="G669" s="191">
        <v>2170820</v>
      </c>
      <c r="H669" s="68"/>
      <c r="I669" s="197" t="s">
        <v>3246</v>
      </c>
      <c r="J669" s="68"/>
      <c r="K669" s="68"/>
      <c r="L669" s="68"/>
      <c r="M669" s="68"/>
      <c r="N669" s="358"/>
      <c r="O669" s="358"/>
      <c r="P669" s="214">
        <v>0</v>
      </c>
      <c r="Q669" s="214">
        <v>47.8</v>
      </c>
      <c r="R669" s="68" t="s">
        <v>3632</v>
      </c>
      <c r="S669" s="359"/>
      <c r="T669" s="275"/>
    </row>
    <row r="670" spans="1:20" ht="51">
      <c r="A670" s="191">
        <v>513</v>
      </c>
      <c r="B670" s="68"/>
      <c r="C670" s="212" t="s">
        <v>160</v>
      </c>
      <c r="D670" s="213">
        <v>45315</v>
      </c>
      <c r="E670" s="191" t="s">
        <v>2207</v>
      </c>
      <c r="F670" s="191" t="s">
        <v>3</v>
      </c>
      <c r="G670" s="191">
        <v>2170821</v>
      </c>
      <c r="H670" s="68"/>
      <c r="I670" s="197" t="s">
        <v>3247</v>
      </c>
      <c r="J670" s="68"/>
      <c r="K670" s="68"/>
      <c r="L670" s="68"/>
      <c r="M670" s="68"/>
      <c r="N670" s="358"/>
      <c r="O670" s="358"/>
      <c r="P670" s="214">
        <v>0</v>
      </c>
      <c r="Q670" s="214">
        <v>363.64</v>
      </c>
      <c r="R670" s="68" t="s">
        <v>3632</v>
      </c>
      <c r="S670" s="359"/>
      <c r="T670" s="275"/>
    </row>
    <row r="671" spans="1:20" ht="51">
      <c r="A671" s="191">
        <v>513</v>
      </c>
      <c r="B671" s="68"/>
      <c r="C671" s="212" t="s">
        <v>160</v>
      </c>
      <c r="D671" s="213">
        <v>45315</v>
      </c>
      <c r="E671" s="191" t="s">
        <v>2208</v>
      </c>
      <c r="F671" s="191" t="s">
        <v>3</v>
      </c>
      <c r="G671" s="191">
        <v>2170823</v>
      </c>
      <c r="H671" s="68"/>
      <c r="I671" s="197" t="s">
        <v>3248</v>
      </c>
      <c r="J671" s="68"/>
      <c r="K671" s="68"/>
      <c r="L671" s="68"/>
      <c r="M671" s="68"/>
      <c r="N671" s="358"/>
      <c r="O671" s="358"/>
      <c r="P671" s="214">
        <v>0</v>
      </c>
      <c r="Q671" s="214">
        <v>139</v>
      </c>
      <c r="R671" s="68" t="s">
        <v>3632</v>
      </c>
      <c r="S671" s="359"/>
      <c r="T671" s="275"/>
    </row>
    <row r="672" spans="1:20" ht="51">
      <c r="A672" s="191">
        <v>342</v>
      </c>
      <c r="B672" s="68"/>
      <c r="C672" s="212" t="s">
        <v>137</v>
      </c>
      <c r="D672" s="213">
        <v>45315</v>
      </c>
      <c r="E672" s="191" t="s">
        <v>2209</v>
      </c>
      <c r="F672" s="191" t="s">
        <v>6</v>
      </c>
      <c r="G672" s="191">
        <v>1946090</v>
      </c>
      <c r="H672" s="68"/>
      <c r="I672" s="197" t="s">
        <v>2689</v>
      </c>
      <c r="J672" s="68"/>
      <c r="K672" s="68"/>
      <c r="L672" s="68"/>
      <c r="M672" s="68"/>
      <c r="N672" s="358"/>
      <c r="O672" s="358"/>
      <c r="P672" s="214">
        <v>0</v>
      </c>
      <c r="Q672" s="214">
        <v>1798267.81</v>
      </c>
      <c r="R672" s="68" t="s">
        <v>3632</v>
      </c>
      <c r="S672" s="359"/>
      <c r="T672" s="275"/>
    </row>
    <row r="673" spans="1:20" ht="76.5">
      <c r="A673" s="191">
        <v>578</v>
      </c>
      <c r="B673" s="68"/>
      <c r="C673" s="212" t="s">
        <v>168</v>
      </c>
      <c r="D673" s="213">
        <v>45315</v>
      </c>
      <c r="E673" s="191" t="s">
        <v>2211</v>
      </c>
      <c r="F673" s="191" t="s">
        <v>6</v>
      </c>
      <c r="G673" s="191">
        <v>1946793</v>
      </c>
      <c r="H673" s="68"/>
      <c r="I673" s="197" t="s">
        <v>3250</v>
      </c>
      <c r="J673" s="68"/>
      <c r="K673" s="68"/>
      <c r="L673" s="68"/>
      <c r="M673" s="68"/>
      <c r="N673" s="358"/>
      <c r="O673" s="358"/>
      <c r="P673" s="214">
        <v>0</v>
      </c>
      <c r="Q673" s="214">
        <v>447221.66</v>
      </c>
      <c r="R673" s="68" t="s">
        <v>3632</v>
      </c>
      <c r="S673" s="359"/>
      <c r="T673" s="275"/>
    </row>
    <row r="674" spans="1:20" ht="63.75">
      <c r="A674" s="191">
        <v>597</v>
      </c>
      <c r="B674" s="68"/>
      <c r="C674" s="212" t="s">
        <v>675</v>
      </c>
      <c r="D674" s="213">
        <v>45315</v>
      </c>
      <c r="E674" s="191" t="s">
        <v>2212</v>
      </c>
      <c r="F674" s="191" t="s">
        <v>6</v>
      </c>
      <c r="G674" s="191">
        <v>2565480</v>
      </c>
      <c r="H674" s="68"/>
      <c r="I674" s="197" t="s">
        <v>3251</v>
      </c>
      <c r="J674" s="68"/>
      <c r="K674" s="68"/>
      <c r="L674" s="68"/>
      <c r="M674" s="68"/>
      <c r="N674" s="358"/>
      <c r="O674" s="358"/>
      <c r="P674" s="214">
        <v>0</v>
      </c>
      <c r="Q674" s="214">
        <v>165216.24</v>
      </c>
      <c r="R674" s="68" t="s">
        <v>3632</v>
      </c>
      <c r="S674" s="359"/>
      <c r="T674" s="275"/>
    </row>
    <row r="675" spans="1:20" ht="76.5">
      <c r="A675" s="191">
        <v>513</v>
      </c>
      <c r="B675" s="68"/>
      <c r="C675" s="212" t="s">
        <v>160</v>
      </c>
      <c r="D675" s="213">
        <v>45315</v>
      </c>
      <c r="E675" s="191" t="s">
        <v>2213</v>
      </c>
      <c r="F675" s="191" t="s">
        <v>10</v>
      </c>
      <c r="G675" s="191">
        <v>1082369</v>
      </c>
      <c r="H675" s="68"/>
      <c r="I675" s="197" t="s">
        <v>3252</v>
      </c>
      <c r="J675" s="68"/>
      <c r="K675" s="68"/>
      <c r="L675" s="68"/>
      <c r="M675" s="68"/>
      <c r="N675" s="358"/>
      <c r="O675" s="358"/>
      <c r="P675" s="214">
        <v>50</v>
      </c>
      <c r="Q675" s="214">
        <v>0</v>
      </c>
      <c r="R675" s="68" t="s">
        <v>3632</v>
      </c>
      <c r="S675" s="359"/>
      <c r="T675" s="275"/>
    </row>
    <row r="676" spans="1:20" ht="89.25">
      <c r="A676" s="191">
        <v>132</v>
      </c>
      <c r="B676" s="68"/>
      <c r="C676" s="212" t="s">
        <v>59</v>
      </c>
      <c r="D676" s="213">
        <v>45315</v>
      </c>
      <c r="E676" s="191" t="s">
        <v>2214</v>
      </c>
      <c r="F676" s="191" t="s">
        <v>10</v>
      </c>
      <c r="G676" s="191">
        <v>1082345</v>
      </c>
      <c r="H676" s="68"/>
      <c r="I676" s="197" t="s">
        <v>3253</v>
      </c>
      <c r="J676" s="68"/>
      <c r="K676" s="68"/>
      <c r="L676" s="68"/>
      <c r="M676" s="68"/>
      <c r="N676" s="358"/>
      <c r="O676" s="358"/>
      <c r="P676" s="214">
        <v>931.99</v>
      </c>
      <c r="Q676" s="214">
        <v>0</v>
      </c>
      <c r="R676" s="68" t="s">
        <v>3632</v>
      </c>
      <c r="S676" s="359"/>
      <c r="T676" s="275"/>
    </row>
    <row r="677" spans="1:20" ht="76.5">
      <c r="A677" s="191">
        <v>10</v>
      </c>
      <c r="B677" s="68"/>
      <c r="C677" s="212" t="s">
        <v>38</v>
      </c>
      <c r="D677" s="213">
        <v>45315</v>
      </c>
      <c r="E677" s="191" t="s">
        <v>2215</v>
      </c>
      <c r="F677" s="191" t="s">
        <v>14</v>
      </c>
      <c r="G677" s="191">
        <v>2565485</v>
      </c>
      <c r="H677" s="68"/>
      <c r="I677" s="197" t="s">
        <v>3254</v>
      </c>
      <c r="J677" s="68"/>
      <c r="K677" s="68"/>
      <c r="L677" s="68"/>
      <c r="M677" s="68"/>
      <c r="N677" s="358"/>
      <c r="O677" s="358"/>
      <c r="P677" s="214">
        <v>50</v>
      </c>
      <c r="Q677" s="214">
        <v>0</v>
      </c>
      <c r="R677" s="68" t="s">
        <v>3632</v>
      </c>
      <c r="S677" s="359"/>
      <c r="T677" s="275"/>
    </row>
    <row r="678" spans="1:20" ht="63.75">
      <c r="A678" s="191">
        <v>513</v>
      </c>
      <c r="B678" s="68"/>
      <c r="C678" s="212" t="s">
        <v>160</v>
      </c>
      <c r="D678" s="213">
        <v>45315</v>
      </c>
      <c r="E678" s="191" t="s">
        <v>2216</v>
      </c>
      <c r="F678" s="191" t="s">
        <v>14</v>
      </c>
      <c r="G678" s="191">
        <v>2565483</v>
      </c>
      <c r="H678" s="68"/>
      <c r="I678" s="197" t="s">
        <v>3255</v>
      </c>
      <c r="J678" s="68"/>
      <c r="K678" s="68"/>
      <c r="L678" s="68"/>
      <c r="M678" s="68"/>
      <c r="N678" s="358"/>
      <c r="O678" s="358"/>
      <c r="P678" s="214">
        <v>50</v>
      </c>
      <c r="Q678" s="214">
        <v>0</v>
      </c>
      <c r="R678" s="68" t="s">
        <v>3632</v>
      </c>
      <c r="S678" s="359"/>
      <c r="T678" s="275"/>
    </row>
    <row r="679" spans="1:20" ht="63.75">
      <c r="A679" s="191">
        <v>597</v>
      </c>
      <c r="B679" s="68"/>
      <c r="C679" s="212" t="s">
        <v>675</v>
      </c>
      <c r="D679" s="213">
        <v>45315</v>
      </c>
      <c r="E679" s="191" t="s">
        <v>2217</v>
      </c>
      <c r="F679" s="191" t="s">
        <v>14</v>
      </c>
      <c r="G679" s="191">
        <v>2565481</v>
      </c>
      <c r="H679" s="68"/>
      <c r="I679" s="197" t="s">
        <v>3256</v>
      </c>
      <c r="J679" s="68"/>
      <c r="K679" s="68"/>
      <c r="L679" s="68"/>
      <c r="M679" s="68"/>
      <c r="N679" s="358"/>
      <c r="O679" s="358"/>
      <c r="P679" s="214">
        <v>50</v>
      </c>
      <c r="Q679" s="214">
        <v>0</v>
      </c>
      <c r="R679" s="68" t="s">
        <v>3632</v>
      </c>
      <c r="S679" s="359"/>
      <c r="T679" s="275"/>
    </row>
    <row r="680" spans="1:20" ht="51">
      <c r="A680" s="191">
        <v>513</v>
      </c>
      <c r="B680" s="68"/>
      <c r="C680" s="212" t="s">
        <v>160</v>
      </c>
      <c r="D680" s="213">
        <v>45315</v>
      </c>
      <c r="E680" s="191" t="s">
        <v>2218</v>
      </c>
      <c r="F680" s="191" t="s">
        <v>14</v>
      </c>
      <c r="G680" s="191">
        <v>2565479</v>
      </c>
      <c r="H680" s="68"/>
      <c r="I680" s="197" t="s">
        <v>3257</v>
      </c>
      <c r="J680" s="68"/>
      <c r="K680" s="68"/>
      <c r="L680" s="68"/>
      <c r="M680" s="68"/>
      <c r="N680" s="358"/>
      <c r="O680" s="358"/>
      <c r="P680" s="214">
        <v>50</v>
      </c>
      <c r="Q680" s="214">
        <v>0</v>
      </c>
      <c r="R680" s="68" t="s">
        <v>3632</v>
      </c>
      <c r="S680" s="359"/>
      <c r="T680" s="275"/>
    </row>
    <row r="681" spans="1:20" ht="89.25">
      <c r="A681" s="191">
        <v>513</v>
      </c>
      <c r="B681" s="68"/>
      <c r="C681" s="212" t="s">
        <v>160</v>
      </c>
      <c r="D681" s="213">
        <v>45315</v>
      </c>
      <c r="E681" s="191" t="s">
        <v>2219</v>
      </c>
      <c r="F681" s="191" t="s">
        <v>10</v>
      </c>
      <c r="G681" s="191">
        <v>1082384</v>
      </c>
      <c r="H681" s="68"/>
      <c r="I681" s="197" t="s">
        <v>3258</v>
      </c>
      <c r="J681" s="68"/>
      <c r="K681" s="68"/>
      <c r="L681" s="68"/>
      <c r="M681" s="68"/>
      <c r="N681" s="358"/>
      <c r="O681" s="358"/>
      <c r="P681" s="214">
        <v>50</v>
      </c>
      <c r="Q681" s="214">
        <v>0</v>
      </c>
      <c r="R681" s="68" t="s">
        <v>3632</v>
      </c>
      <c r="S681" s="359"/>
      <c r="T681" s="275"/>
    </row>
    <row r="682" spans="1:20" ht="76.5">
      <c r="A682" s="191">
        <v>513</v>
      </c>
      <c r="B682" s="68"/>
      <c r="C682" s="212" t="s">
        <v>160</v>
      </c>
      <c r="D682" s="213">
        <v>45315</v>
      </c>
      <c r="E682" s="191" t="s">
        <v>2220</v>
      </c>
      <c r="F682" s="191" t="s">
        <v>10</v>
      </c>
      <c r="G682" s="191">
        <v>1082382</v>
      </c>
      <c r="H682" s="68"/>
      <c r="I682" s="197" t="s">
        <v>3259</v>
      </c>
      <c r="J682" s="68"/>
      <c r="K682" s="68"/>
      <c r="L682" s="68"/>
      <c r="M682" s="68"/>
      <c r="N682" s="358"/>
      <c r="O682" s="358"/>
      <c r="P682" s="214">
        <v>50</v>
      </c>
      <c r="Q682" s="214">
        <v>0</v>
      </c>
      <c r="R682" s="68" t="s">
        <v>3632</v>
      </c>
      <c r="S682" s="359"/>
      <c r="T682" s="275"/>
    </row>
    <row r="683" spans="1:20" ht="51">
      <c r="A683" s="191">
        <v>650</v>
      </c>
      <c r="B683" s="68"/>
      <c r="C683" s="212" t="s">
        <v>175</v>
      </c>
      <c r="D683" s="213">
        <v>45316</v>
      </c>
      <c r="E683" s="191" t="s">
        <v>2221</v>
      </c>
      <c r="F683" s="191" t="s">
        <v>3</v>
      </c>
      <c r="G683" s="191">
        <v>2170995</v>
      </c>
      <c r="H683" s="68"/>
      <c r="I683" s="197" t="s">
        <v>3260</v>
      </c>
      <c r="J683" s="68"/>
      <c r="K683" s="68"/>
      <c r="L683" s="68"/>
      <c r="M683" s="68"/>
      <c r="N683" s="358"/>
      <c r="O683" s="358"/>
      <c r="P683" s="214">
        <v>0</v>
      </c>
      <c r="Q683" s="214">
        <v>100</v>
      </c>
      <c r="R683" s="68" t="s">
        <v>3632</v>
      </c>
      <c r="S683" s="359"/>
      <c r="T683" s="275"/>
    </row>
    <row r="684" spans="1:20" ht="51">
      <c r="A684" s="191" t="s">
        <v>550</v>
      </c>
      <c r="B684" s="68"/>
      <c r="C684" s="212" t="s">
        <v>589</v>
      </c>
      <c r="D684" s="213">
        <v>45316</v>
      </c>
      <c r="E684" s="191" t="s">
        <v>2222</v>
      </c>
      <c r="F684" s="191" t="s">
        <v>3</v>
      </c>
      <c r="G684" s="191">
        <v>2171018</v>
      </c>
      <c r="H684" s="68"/>
      <c r="I684" s="197" t="s">
        <v>3261</v>
      </c>
      <c r="J684" s="68"/>
      <c r="K684" s="68"/>
      <c r="L684" s="68"/>
      <c r="M684" s="68"/>
      <c r="N684" s="358"/>
      <c r="O684" s="358"/>
      <c r="P684" s="214">
        <v>0</v>
      </c>
      <c r="Q684" s="214">
        <v>775.44</v>
      </c>
      <c r="R684" s="68" t="s">
        <v>3632</v>
      </c>
      <c r="S684" s="359"/>
      <c r="T684" s="275"/>
    </row>
    <row r="685" spans="1:20" ht="51">
      <c r="A685" s="191" t="s">
        <v>550</v>
      </c>
      <c r="B685" s="68"/>
      <c r="C685" s="212" t="s">
        <v>589</v>
      </c>
      <c r="D685" s="213">
        <v>45316</v>
      </c>
      <c r="E685" s="191" t="s">
        <v>2223</v>
      </c>
      <c r="F685" s="191" t="s">
        <v>3</v>
      </c>
      <c r="G685" s="191">
        <v>2171022</v>
      </c>
      <c r="H685" s="68"/>
      <c r="I685" s="197" t="s">
        <v>3262</v>
      </c>
      <c r="J685" s="68"/>
      <c r="K685" s="68"/>
      <c r="L685" s="68"/>
      <c r="M685" s="68"/>
      <c r="N685" s="358"/>
      <c r="O685" s="358"/>
      <c r="P685" s="214">
        <v>0</v>
      </c>
      <c r="Q685" s="214">
        <v>305.33</v>
      </c>
      <c r="R685" s="68" t="s">
        <v>3632</v>
      </c>
      <c r="S685" s="359"/>
      <c r="T685" s="275"/>
    </row>
    <row r="686" spans="1:20" ht="51">
      <c r="A686" s="191">
        <v>15</v>
      </c>
      <c r="B686" s="68"/>
      <c r="C686" s="212" t="s">
        <v>39</v>
      </c>
      <c r="D686" s="213">
        <v>45316</v>
      </c>
      <c r="E686" s="191" t="s">
        <v>2224</v>
      </c>
      <c r="F686" s="191" t="s">
        <v>3</v>
      </c>
      <c r="G686" s="191">
        <v>2171025</v>
      </c>
      <c r="H686" s="68"/>
      <c r="I686" s="197" t="s">
        <v>3263</v>
      </c>
      <c r="J686" s="68"/>
      <c r="K686" s="68"/>
      <c r="L686" s="68"/>
      <c r="M686" s="68"/>
      <c r="N686" s="358"/>
      <c r="O686" s="358"/>
      <c r="P686" s="214">
        <v>0</v>
      </c>
      <c r="Q686" s="214">
        <v>100</v>
      </c>
      <c r="R686" s="68" t="s">
        <v>3632</v>
      </c>
      <c r="S686" s="359"/>
      <c r="T686" s="275"/>
    </row>
    <row r="687" spans="1:20" ht="51">
      <c r="A687" s="191">
        <v>15</v>
      </c>
      <c r="B687" s="68"/>
      <c r="C687" s="212" t="s">
        <v>39</v>
      </c>
      <c r="D687" s="213">
        <v>45316</v>
      </c>
      <c r="E687" s="191" t="s">
        <v>2225</v>
      </c>
      <c r="F687" s="191" t="s">
        <v>3</v>
      </c>
      <c r="G687" s="191">
        <v>2171026</v>
      </c>
      <c r="H687" s="68"/>
      <c r="I687" s="197" t="s">
        <v>3264</v>
      </c>
      <c r="J687" s="68"/>
      <c r="K687" s="68"/>
      <c r="L687" s="68"/>
      <c r="M687" s="68"/>
      <c r="N687" s="358"/>
      <c r="O687" s="358"/>
      <c r="P687" s="214">
        <v>0</v>
      </c>
      <c r="Q687" s="214">
        <v>100</v>
      </c>
      <c r="R687" s="68" t="s">
        <v>3632</v>
      </c>
      <c r="S687" s="359"/>
      <c r="T687" s="275"/>
    </row>
    <row r="688" spans="1:20" ht="51">
      <c r="A688" s="191" t="s">
        <v>550</v>
      </c>
      <c r="B688" s="68"/>
      <c r="C688" s="212" t="s">
        <v>589</v>
      </c>
      <c r="D688" s="213">
        <v>45316</v>
      </c>
      <c r="E688" s="191" t="s">
        <v>2226</v>
      </c>
      <c r="F688" s="191" t="s">
        <v>3</v>
      </c>
      <c r="G688" s="191">
        <v>2171027</v>
      </c>
      <c r="H688" s="68"/>
      <c r="I688" s="197" t="s">
        <v>3265</v>
      </c>
      <c r="J688" s="68"/>
      <c r="K688" s="68"/>
      <c r="L688" s="68"/>
      <c r="M688" s="68"/>
      <c r="N688" s="358"/>
      <c r="O688" s="358"/>
      <c r="P688" s="214">
        <v>0</v>
      </c>
      <c r="Q688" s="214">
        <v>2739</v>
      </c>
      <c r="R688" s="68" t="s">
        <v>3632</v>
      </c>
      <c r="S688" s="359"/>
      <c r="T688" s="275"/>
    </row>
    <row r="689" spans="1:20" ht="63.75">
      <c r="A689" s="191">
        <v>46</v>
      </c>
      <c r="B689" s="68"/>
      <c r="C689" s="212" t="s">
        <v>1371</v>
      </c>
      <c r="D689" s="213">
        <v>45316</v>
      </c>
      <c r="E689" s="191" t="s">
        <v>2227</v>
      </c>
      <c r="F689" s="191" t="s">
        <v>3</v>
      </c>
      <c r="G689" s="191">
        <v>2171032</v>
      </c>
      <c r="H689" s="68"/>
      <c r="I689" s="197" t="s">
        <v>3266</v>
      </c>
      <c r="J689" s="68"/>
      <c r="K689" s="68"/>
      <c r="L689" s="68"/>
      <c r="M689" s="68"/>
      <c r="N689" s="358"/>
      <c r="O689" s="358"/>
      <c r="P689" s="214">
        <v>0</v>
      </c>
      <c r="Q689" s="214">
        <v>12154.21</v>
      </c>
      <c r="R689" s="68" t="s">
        <v>3632</v>
      </c>
      <c r="S689" s="359"/>
      <c r="T689" s="275"/>
    </row>
    <row r="690" spans="1:20" ht="63.75">
      <c r="A690" s="191">
        <v>46</v>
      </c>
      <c r="B690" s="68"/>
      <c r="C690" s="212" t="s">
        <v>1371</v>
      </c>
      <c r="D690" s="213">
        <v>45316</v>
      </c>
      <c r="E690" s="191" t="s">
        <v>2228</v>
      </c>
      <c r="F690" s="191" t="s">
        <v>3</v>
      </c>
      <c r="G690" s="191">
        <v>2171033</v>
      </c>
      <c r="H690" s="68"/>
      <c r="I690" s="197" t="s">
        <v>3267</v>
      </c>
      <c r="J690" s="68"/>
      <c r="K690" s="68"/>
      <c r="L690" s="68"/>
      <c r="M690" s="68"/>
      <c r="N690" s="358"/>
      <c r="O690" s="358"/>
      <c r="P690" s="214">
        <v>0</v>
      </c>
      <c r="Q690" s="214">
        <v>4849.16</v>
      </c>
      <c r="R690" s="68" t="s">
        <v>3632</v>
      </c>
      <c r="S690" s="359"/>
      <c r="T690" s="275"/>
    </row>
    <row r="691" spans="1:20" ht="63.75">
      <c r="A691" s="191">
        <v>81</v>
      </c>
      <c r="B691" s="68"/>
      <c r="C691" s="212" t="s">
        <v>49</v>
      </c>
      <c r="D691" s="213">
        <v>45316</v>
      </c>
      <c r="E691" s="191" t="s">
        <v>2229</v>
      </c>
      <c r="F691" s="191" t="s">
        <v>3</v>
      </c>
      <c r="G691" s="191">
        <v>2171036</v>
      </c>
      <c r="H691" s="68"/>
      <c r="I691" s="197" t="s">
        <v>3268</v>
      </c>
      <c r="J691" s="68"/>
      <c r="K691" s="68"/>
      <c r="L691" s="68"/>
      <c r="M691" s="68"/>
      <c r="N691" s="358"/>
      <c r="O691" s="358"/>
      <c r="P691" s="214">
        <v>0</v>
      </c>
      <c r="Q691" s="214">
        <v>35241.31</v>
      </c>
      <c r="R691" s="68" t="s">
        <v>3632</v>
      </c>
      <c r="S691" s="359"/>
      <c r="T691" s="275"/>
    </row>
    <row r="692" spans="1:20" ht="51">
      <c r="A692" s="191">
        <v>283</v>
      </c>
      <c r="B692" s="68"/>
      <c r="C692" s="212" t="s">
        <v>115</v>
      </c>
      <c r="D692" s="213">
        <v>45316</v>
      </c>
      <c r="E692" s="191" t="s">
        <v>2230</v>
      </c>
      <c r="F692" s="191" t="s">
        <v>3</v>
      </c>
      <c r="G692" s="191">
        <v>2171038</v>
      </c>
      <c r="H692" s="68"/>
      <c r="I692" s="197" t="s">
        <v>3269</v>
      </c>
      <c r="J692" s="68"/>
      <c r="K692" s="68"/>
      <c r="L692" s="68"/>
      <c r="M692" s="68"/>
      <c r="N692" s="358"/>
      <c r="O692" s="358"/>
      <c r="P692" s="214">
        <v>0</v>
      </c>
      <c r="Q692" s="214">
        <v>42461.69</v>
      </c>
      <c r="R692" s="68" t="s">
        <v>3632</v>
      </c>
      <c r="S692" s="359"/>
      <c r="T692" s="275"/>
    </row>
    <row r="693" spans="1:20" ht="51">
      <c r="A693" s="191">
        <v>86</v>
      </c>
      <c r="B693" s="68"/>
      <c r="C693" s="212" t="s">
        <v>50</v>
      </c>
      <c r="D693" s="213">
        <v>45316</v>
      </c>
      <c r="E693" s="191" t="s">
        <v>2231</v>
      </c>
      <c r="F693" s="191" t="s">
        <v>3</v>
      </c>
      <c r="G693" s="191">
        <v>2171040</v>
      </c>
      <c r="H693" s="68"/>
      <c r="I693" s="197" t="s">
        <v>3270</v>
      </c>
      <c r="J693" s="68"/>
      <c r="K693" s="68"/>
      <c r="L693" s="68"/>
      <c r="M693" s="68"/>
      <c r="N693" s="358"/>
      <c r="O693" s="358"/>
      <c r="P693" s="214">
        <v>0</v>
      </c>
      <c r="Q693" s="214">
        <v>50</v>
      </c>
      <c r="R693" s="68" t="s">
        <v>3632</v>
      </c>
      <c r="S693" s="359"/>
      <c r="T693" s="275"/>
    </row>
    <row r="694" spans="1:20" ht="51">
      <c r="A694" s="191">
        <v>46</v>
      </c>
      <c r="B694" s="68"/>
      <c r="C694" s="212" t="s">
        <v>1371</v>
      </c>
      <c r="D694" s="213">
        <v>45316</v>
      </c>
      <c r="E694" s="191" t="s">
        <v>2232</v>
      </c>
      <c r="F694" s="191" t="s">
        <v>3</v>
      </c>
      <c r="G694" s="191">
        <v>2171044</v>
      </c>
      <c r="H694" s="68"/>
      <c r="I694" s="197" t="s">
        <v>3271</v>
      </c>
      <c r="J694" s="68"/>
      <c r="K694" s="68"/>
      <c r="L694" s="68"/>
      <c r="M694" s="68"/>
      <c r="N694" s="358"/>
      <c r="O694" s="358"/>
      <c r="P694" s="214">
        <v>0</v>
      </c>
      <c r="Q694" s="214">
        <v>2500</v>
      </c>
      <c r="R694" s="68" t="s">
        <v>3632</v>
      </c>
      <c r="S694" s="359"/>
      <c r="T694" s="275"/>
    </row>
    <row r="695" spans="1:20" ht="51">
      <c r="A695" s="191">
        <v>578</v>
      </c>
      <c r="B695" s="68"/>
      <c r="C695" s="212" t="s">
        <v>168</v>
      </c>
      <c r="D695" s="213">
        <v>45316</v>
      </c>
      <c r="E695" s="191" t="s">
        <v>2233</v>
      </c>
      <c r="F695" s="191" t="s">
        <v>3</v>
      </c>
      <c r="G695" s="191">
        <v>2171055</v>
      </c>
      <c r="H695" s="68"/>
      <c r="I695" s="197" t="s">
        <v>3272</v>
      </c>
      <c r="J695" s="68"/>
      <c r="K695" s="68"/>
      <c r="L695" s="68"/>
      <c r="M695" s="68"/>
      <c r="N695" s="358"/>
      <c r="O695" s="358"/>
      <c r="P695" s="214">
        <v>0</v>
      </c>
      <c r="Q695" s="214">
        <v>98</v>
      </c>
      <c r="R695" s="68" t="s">
        <v>3632</v>
      </c>
      <c r="S695" s="359"/>
      <c r="T695" s="275"/>
    </row>
    <row r="696" spans="1:20" ht="63.75">
      <c r="A696" s="191">
        <v>47</v>
      </c>
      <c r="B696" s="68"/>
      <c r="C696" s="212" t="s">
        <v>45</v>
      </c>
      <c r="D696" s="213">
        <v>45316</v>
      </c>
      <c r="E696" s="191" t="s">
        <v>2234</v>
      </c>
      <c r="F696" s="191" t="s">
        <v>3</v>
      </c>
      <c r="G696" s="191">
        <v>2171062</v>
      </c>
      <c r="H696" s="68"/>
      <c r="I696" s="197" t="s">
        <v>3273</v>
      </c>
      <c r="J696" s="68"/>
      <c r="K696" s="68"/>
      <c r="L696" s="68"/>
      <c r="M696" s="68"/>
      <c r="N696" s="358"/>
      <c r="O696" s="358"/>
      <c r="P696" s="214">
        <v>0</v>
      </c>
      <c r="Q696" s="214">
        <v>1032.3</v>
      </c>
      <c r="R696" s="68" t="s">
        <v>3632</v>
      </c>
      <c r="S696" s="359"/>
      <c r="T696" s="275"/>
    </row>
    <row r="697" spans="1:20" ht="63.75">
      <c r="A697" s="191">
        <v>47</v>
      </c>
      <c r="B697" s="68"/>
      <c r="C697" s="212" t="s">
        <v>45</v>
      </c>
      <c r="D697" s="213">
        <v>45316</v>
      </c>
      <c r="E697" s="191" t="s">
        <v>2235</v>
      </c>
      <c r="F697" s="191" t="s">
        <v>3</v>
      </c>
      <c r="G697" s="191">
        <v>2171064</v>
      </c>
      <c r="H697" s="68"/>
      <c r="I697" s="197" t="s">
        <v>3274</v>
      </c>
      <c r="J697" s="68"/>
      <c r="K697" s="68"/>
      <c r="L697" s="68"/>
      <c r="M697" s="68"/>
      <c r="N697" s="358"/>
      <c r="O697" s="358"/>
      <c r="P697" s="214">
        <v>0</v>
      </c>
      <c r="Q697" s="214">
        <v>7025.2</v>
      </c>
      <c r="R697" s="68" t="s">
        <v>3632</v>
      </c>
      <c r="S697" s="359"/>
      <c r="T697" s="275"/>
    </row>
    <row r="698" spans="1:20" ht="63.75">
      <c r="A698" s="191">
        <v>47</v>
      </c>
      <c r="B698" s="68"/>
      <c r="C698" s="212" t="s">
        <v>45</v>
      </c>
      <c r="D698" s="213">
        <v>45316</v>
      </c>
      <c r="E698" s="191" t="s">
        <v>2236</v>
      </c>
      <c r="F698" s="191" t="s">
        <v>3</v>
      </c>
      <c r="G698" s="191">
        <v>2171065</v>
      </c>
      <c r="H698" s="68"/>
      <c r="I698" s="197" t="s">
        <v>3275</v>
      </c>
      <c r="J698" s="68"/>
      <c r="K698" s="68"/>
      <c r="L698" s="68"/>
      <c r="M698" s="68"/>
      <c r="N698" s="358"/>
      <c r="O698" s="358"/>
      <c r="P698" s="214">
        <v>0</v>
      </c>
      <c r="Q698" s="214">
        <v>73.540000000000006</v>
      </c>
      <c r="R698" s="68" t="s">
        <v>3632</v>
      </c>
      <c r="S698" s="359"/>
      <c r="T698" s="275"/>
    </row>
    <row r="699" spans="1:20" ht="51">
      <c r="A699" s="191">
        <v>47</v>
      </c>
      <c r="B699" s="68"/>
      <c r="C699" s="212" t="s">
        <v>45</v>
      </c>
      <c r="D699" s="213">
        <v>45316</v>
      </c>
      <c r="E699" s="191" t="s">
        <v>2237</v>
      </c>
      <c r="F699" s="191" t="s">
        <v>3</v>
      </c>
      <c r="G699" s="191">
        <v>2171068</v>
      </c>
      <c r="H699" s="68"/>
      <c r="I699" s="197" t="s">
        <v>3276</v>
      </c>
      <c r="J699" s="68"/>
      <c r="K699" s="68"/>
      <c r="L699" s="68"/>
      <c r="M699" s="68"/>
      <c r="N699" s="358"/>
      <c r="O699" s="358"/>
      <c r="P699" s="214">
        <v>0</v>
      </c>
      <c r="Q699" s="214">
        <v>27.01</v>
      </c>
      <c r="R699" s="68" t="s">
        <v>3632</v>
      </c>
      <c r="S699" s="359"/>
      <c r="T699" s="275"/>
    </row>
    <row r="700" spans="1:20" ht="63.75">
      <c r="A700" s="191">
        <v>47</v>
      </c>
      <c r="B700" s="68"/>
      <c r="C700" s="212" t="s">
        <v>45</v>
      </c>
      <c r="D700" s="213">
        <v>45316</v>
      </c>
      <c r="E700" s="191" t="s">
        <v>2238</v>
      </c>
      <c r="F700" s="191" t="s">
        <v>3</v>
      </c>
      <c r="G700" s="191">
        <v>2171070</v>
      </c>
      <c r="H700" s="68"/>
      <c r="I700" s="197" t="s">
        <v>3277</v>
      </c>
      <c r="J700" s="68"/>
      <c r="K700" s="68"/>
      <c r="L700" s="68"/>
      <c r="M700" s="68"/>
      <c r="N700" s="358"/>
      <c r="O700" s="358"/>
      <c r="P700" s="214">
        <v>0</v>
      </c>
      <c r="Q700" s="214">
        <v>18908.400000000001</v>
      </c>
      <c r="R700" s="68" t="s">
        <v>3632</v>
      </c>
      <c r="S700" s="359"/>
      <c r="T700" s="275"/>
    </row>
    <row r="701" spans="1:20" ht="63.75">
      <c r="A701" s="191">
        <v>47</v>
      </c>
      <c r="B701" s="68"/>
      <c r="C701" s="212" t="s">
        <v>45</v>
      </c>
      <c r="D701" s="213">
        <v>45316</v>
      </c>
      <c r="E701" s="191" t="s">
        <v>2239</v>
      </c>
      <c r="F701" s="191" t="s">
        <v>3</v>
      </c>
      <c r="G701" s="191">
        <v>2171072</v>
      </c>
      <c r="H701" s="68"/>
      <c r="I701" s="197" t="s">
        <v>3278</v>
      </c>
      <c r="J701" s="68"/>
      <c r="K701" s="68"/>
      <c r="L701" s="68"/>
      <c r="M701" s="68"/>
      <c r="N701" s="358"/>
      <c r="O701" s="358"/>
      <c r="P701" s="214">
        <v>0</v>
      </c>
      <c r="Q701" s="214">
        <v>2369.5</v>
      </c>
      <c r="R701" s="68" t="s">
        <v>3632</v>
      </c>
      <c r="S701" s="359"/>
      <c r="T701" s="275"/>
    </row>
    <row r="702" spans="1:20" ht="63.75">
      <c r="A702" s="191">
        <v>47</v>
      </c>
      <c r="B702" s="68"/>
      <c r="C702" s="212" t="s">
        <v>45</v>
      </c>
      <c r="D702" s="213">
        <v>45316</v>
      </c>
      <c r="E702" s="191" t="s">
        <v>2240</v>
      </c>
      <c r="F702" s="191" t="s">
        <v>3</v>
      </c>
      <c r="G702" s="191">
        <v>2171073</v>
      </c>
      <c r="H702" s="68"/>
      <c r="I702" s="197" t="s">
        <v>3279</v>
      </c>
      <c r="J702" s="68"/>
      <c r="K702" s="68"/>
      <c r="L702" s="68"/>
      <c r="M702" s="68"/>
      <c r="N702" s="358"/>
      <c r="O702" s="358"/>
      <c r="P702" s="214">
        <v>0</v>
      </c>
      <c r="Q702" s="214">
        <v>1548.86</v>
      </c>
      <c r="R702" s="68" t="s">
        <v>3632</v>
      </c>
      <c r="S702" s="359"/>
      <c r="T702" s="275"/>
    </row>
    <row r="703" spans="1:20" ht="51">
      <c r="A703" s="191">
        <v>222</v>
      </c>
      <c r="B703" s="68"/>
      <c r="C703" s="212" t="s">
        <v>93</v>
      </c>
      <c r="D703" s="213">
        <v>45316</v>
      </c>
      <c r="E703" s="191" t="s">
        <v>2241</v>
      </c>
      <c r="F703" s="191" t="s">
        <v>3</v>
      </c>
      <c r="G703" s="191">
        <v>2171095</v>
      </c>
      <c r="H703" s="68"/>
      <c r="I703" s="197" t="s">
        <v>3280</v>
      </c>
      <c r="J703" s="68"/>
      <c r="K703" s="68"/>
      <c r="L703" s="68"/>
      <c r="M703" s="68"/>
      <c r="N703" s="358"/>
      <c r="O703" s="358"/>
      <c r="P703" s="214">
        <v>0</v>
      </c>
      <c r="Q703" s="214">
        <v>263</v>
      </c>
      <c r="R703" s="68" t="s">
        <v>3632</v>
      </c>
      <c r="S703" s="359"/>
      <c r="T703" s="275"/>
    </row>
    <row r="704" spans="1:20" ht="51">
      <c r="A704" s="191">
        <v>132</v>
      </c>
      <c r="B704" s="68"/>
      <c r="C704" s="212" t="s">
        <v>59</v>
      </c>
      <c r="D704" s="213">
        <v>45316</v>
      </c>
      <c r="E704" s="191" t="s">
        <v>2242</v>
      </c>
      <c r="F704" s="191" t="s">
        <v>3</v>
      </c>
      <c r="G704" s="191">
        <v>2171099</v>
      </c>
      <c r="H704" s="68"/>
      <c r="I704" s="197" t="s">
        <v>3281</v>
      </c>
      <c r="J704" s="68"/>
      <c r="K704" s="68"/>
      <c r="L704" s="68"/>
      <c r="M704" s="68"/>
      <c r="N704" s="358"/>
      <c r="O704" s="358"/>
      <c r="P704" s="214">
        <v>0</v>
      </c>
      <c r="Q704" s="214">
        <v>40</v>
      </c>
      <c r="R704" s="68" t="s">
        <v>3632</v>
      </c>
      <c r="S704" s="359"/>
      <c r="T704" s="275"/>
    </row>
    <row r="705" spans="1:20" ht="63.75">
      <c r="A705" s="191">
        <v>902</v>
      </c>
      <c r="B705" s="68"/>
      <c r="C705" s="212" t="s">
        <v>191</v>
      </c>
      <c r="D705" s="213">
        <v>45316</v>
      </c>
      <c r="E705" s="191" t="s">
        <v>2243</v>
      </c>
      <c r="F705" s="191" t="s">
        <v>3</v>
      </c>
      <c r="G705" s="191">
        <v>2171103</v>
      </c>
      <c r="H705" s="68"/>
      <c r="I705" s="197" t="s">
        <v>3282</v>
      </c>
      <c r="J705" s="68"/>
      <c r="K705" s="68"/>
      <c r="L705" s="68"/>
      <c r="M705" s="68"/>
      <c r="N705" s="358"/>
      <c r="O705" s="358"/>
      <c r="P705" s="214">
        <v>0</v>
      </c>
      <c r="Q705" s="214">
        <v>1956.41</v>
      </c>
      <c r="R705" s="68" t="s">
        <v>3632</v>
      </c>
      <c r="S705" s="359"/>
      <c r="T705" s="275"/>
    </row>
    <row r="706" spans="1:20" ht="51">
      <c r="A706" s="191">
        <v>865</v>
      </c>
      <c r="B706" s="68"/>
      <c r="C706" s="212" t="s">
        <v>188</v>
      </c>
      <c r="D706" s="213">
        <v>45316</v>
      </c>
      <c r="E706" s="191" t="s">
        <v>2244</v>
      </c>
      <c r="F706" s="191" t="s">
        <v>3</v>
      </c>
      <c r="G706" s="191">
        <v>2171109</v>
      </c>
      <c r="H706" s="68"/>
      <c r="I706" s="197" t="s">
        <v>3283</v>
      </c>
      <c r="J706" s="68"/>
      <c r="K706" s="68"/>
      <c r="L706" s="68"/>
      <c r="M706" s="68"/>
      <c r="N706" s="358"/>
      <c r="O706" s="358"/>
      <c r="P706" s="214">
        <v>0</v>
      </c>
      <c r="Q706" s="214">
        <v>18</v>
      </c>
      <c r="R706" s="68" t="s">
        <v>3632</v>
      </c>
      <c r="S706" s="359"/>
      <c r="T706" s="275"/>
    </row>
    <row r="707" spans="1:20" ht="51">
      <c r="A707" s="191">
        <v>46</v>
      </c>
      <c r="B707" s="68"/>
      <c r="C707" s="212" t="s">
        <v>1371</v>
      </c>
      <c r="D707" s="213">
        <v>45316</v>
      </c>
      <c r="E707" s="191" t="s">
        <v>2245</v>
      </c>
      <c r="F707" s="191" t="s">
        <v>3</v>
      </c>
      <c r="G707" s="191">
        <v>2171126</v>
      </c>
      <c r="H707" s="68"/>
      <c r="I707" s="197" t="s">
        <v>3284</v>
      </c>
      <c r="J707" s="68"/>
      <c r="K707" s="68"/>
      <c r="L707" s="68"/>
      <c r="M707" s="68"/>
      <c r="N707" s="358"/>
      <c r="O707" s="358"/>
      <c r="P707" s="214">
        <v>0</v>
      </c>
      <c r="Q707" s="214">
        <v>500</v>
      </c>
      <c r="R707" s="68" t="s">
        <v>3632</v>
      </c>
      <c r="S707" s="359"/>
      <c r="T707" s="275"/>
    </row>
    <row r="708" spans="1:20" ht="63.75">
      <c r="A708" s="191">
        <v>206</v>
      </c>
      <c r="B708" s="68"/>
      <c r="C708" s="212" t="s">
        <v>87</v>
      </c>
      <c r="D708" s="213">
        <v>45316</v>
      </c>
      <c r="E708" s="191" t="s">
        <v>2246</v>
      </c>
      <c r="F708" s="191" t="s">
        <v>3</v>
      </c>
      <c r="G708" s="191">
        <v>2171130</v>
      </c>
      <c r="H708" s="68"/>
      <c r="I708" s="197" t="s">
        <v>3285</v>
      </c>
      <c r="J708" s="68"/>
      <c r="K708" s="68"/>
      <c r="L708" s="68"/>
      <c r="M708" s="68"/>
      <c r="N708" s="358"/>
      <c r="O708" s="358"/>
      <c r="P708" s="214">
        <v>0</v>
      </c>
      <c r="Q708" s="214">
        <v>40</v>
      </c>
      <c r="R708" s="68" t="s">
        <v>3632</v>
      </c>
      <c r="S708" s="359"/>
      <c r="T708" s="275"/>
    </row>
    <row r="709" spans="1:20" ht="51">
      <c r="A709" s="191">
        <v>283</v>
      </c>
      <c r="B709" s="68"/>
      <c r="C709" s="212" t="s">
        <v>115</v>
      </c>
      <c r="D709" s="213">
        <v>45316</v>
      </c>
      <c r="E709" s="191" t="s">
        <v>2247</v>
      </c>
      <c r="F709" s="191" t="s">
        <v>3</v>
      </c>
      <c r="G709" s="191">
        <v>2171132</v>
      </c>
      <c r="H709" s="68"/>
      <c r="I709" s="197" t="s">
        <v>3286</v>
      </c>
      <c r="J709" s="68"/>
      <c r="K709" s="68"/>
      <c r="L709" s="68"/>
      <c r="M709" s="68"/>
      <c r="N709" s="358"/>
      <c r="O709" s="358"/>
      <c r="P709" s="214">
        <v>0</v>
      </c>
      <c r="Q709" s="214">
        <v>110.83</v>
      </c>
      <c r="R709" s="68" t="s">
        <v>3632</v>
      </c>
      <c r="S709" s="359"/>
      <c r="T709" s="275"/>
    </row>
    <row r="710" spans="1:20" ht="63.75">
      <c r="A710" s="191" t="s">
        <v>544</v>
      </c>
      <c r="B710" s="68"/>
      <c r="C710" s="212" t="s">
        <v>681</v>
      </c>
      <c r="D710" s="213">
        <v>45316</v>
      </c>
      <c r="E710" s="191" t="s">
        <v>2248</v>
      </c>
      <c r="F710" s="191" t="s">
        <v>6</v>
      </c>
      <c r="G710" s="191">
        <v>1947099</v>
      </c>
      <c r="H710" s="68"/>
      <c r="I710" s="197" t="s">
        <v>3287</v>
      </c>
      <c r="J710" s="68"/>
      <c r="K710" s="68"/>
      <c r="L710" s="68"/>
      <c r="M710" s="68"/>
      <c r="N710" s="358"/>
      <c r="O710" s="358"/>
      <c r="P710" s="214">
        <v>0</v>
      </c>
      <c r="Q710" s="214">
        <v>2870.95</v>
      </c>
      <c r="R710" s="68" t="s">
        <v>3632</v>
      </c>
      <c r="S710" s="359"/>
      <c r="T710" s="275"/>
    </row>
    <row r="711" spans="1:20" ht="63.75">
      <c r="A711" s="191" t="s">
        <v>544</v>
      </c>
      <c r="B711" s="68"/>
      <c r="C711" s="212" t="s">
        <v>681</v>
      </c>
      <c r="D711" s="213">
        <v>45316</v>
      </c>
      <c r="E711" s="191" t="s">
        <v>2249</v>
      </c>
      <c r="F711" s="191" t="s">
        <v>6</v>
      </c>
      <c r="G711" s="191">
        <v>1947098</v>
      </c>
      <c r="H711" s="68"/>
      <c r="I711" s="197" t="s">
        <v>3288</v>
      </c>
      <c r="J711" s="68"/>
      <c r="K711" s="68"/>
      <c r="L711" s="68"/>
      <c r="M711" s="68"/>
      <c r="N711" s="358"/>
      <c r="O711" s="358"/>
      <c r="P711" s="214">
        <v>0</v>
      </c>
      <c r="Q711" s="214">
        <v>113864</v>
      </c>
      <c r="R711" s="68" t="s">
        <v>3632</v>
      </c>
      <c r="S711" s="359"/>
      <c r="T711" s="275"/>
    </row>
    <row r="712" spans="1:20" ht="76.5">
      <c r="A712" s="191">
        <v>117</v>
      </c>
      <c r="B712" s="68"/>
      <c r="C712" s="212" t="s">
        <v>54</v>
      </c>
      <c r="D712" s="213">
        <v>45316</v>
      </c>
      <c r="E712" s="191" t="s">
        <v>2251</v>
      </c>
      <c r="F712" s="191" t="s">
        <v>10</v>
      </c>
      <c r="G712" s="191">
        <v>1082445</v>
      </c>
      <c r="H712" s="68"/>
      <c r="I712" s="197" t="s">
        <v>3290</v>
      </c>
      <c r="J712" s="68"/>
      <c r="K712" s="68"/>
      <c r="L712" s="68"/>
      <c r="M712" s="68"/>
      <c r="N712" s="358"/>
      <c r="O712" s="358"/>
      <c r="P712" s="214">
        <v>50</v>
      </c>
      <c r="Q712" s="214">
        <v>0</v>
      </c>
      <c r="R712" s="68" t="s">
        <v>3632</v>
      </c>
      <c r="S712" s="359"/>
      <c r="T712" s="275"/>
    </row>
    <row r="713" spans="1:20" ht="76.5">
      <c r="A713" s="191">
        <v>10</v>
      </c>
      <c r="B713" s="68"/>
      <c r="C713" s="212" t="s">
        <v>38</v>
      </c>
      <c r="D713" s="213">
        <v>45316</v>
      </c>
      <c r="E713" s="191" t="s">
        <v>2254</v>
      </c>
      <c r="F713" s="191" t="s">
        <v>14</v>
      </c>
      <c r="G713" s="191">
        <v>2566991</v>
      </c>
      <c r="H713" s="68"/>
      <c r="I713" s="197" t="s">
        <v>3293</v>
      </c>
      <c r="J713" s="68"/>
      <c r="K713" s="68"/>
      <c r="L713" s="68"/>
      <c r="M713" s="68"/>
      <c r="N713" s="358"/>
      <c r="O713" s="358"/>
      <c r="P713" s="214">
        <v>50</v>
      </c>
      <c r="Q713" s="214">
        <v>0</v>
      </c>
      <c r="R713" s="68" t="s">
        <v>3632</v>
      </c>
      <c r="S713" s="359"/>
      <c r="T713" s="275"/>
    </row>
    <row r="714" spans="1:20" ht="63.75">
      <c r="A714" s="191">
        <v>585</v>
      </c>
      <c r="B714" s="68"/>
      <c r="C714" s="212" t="s">
        <v>171</v>
      </c>
      <c r="D714" s="213">
        <v>45316</v>
      </c>
      <c r="E714" s="191" t="s">
        <v>2255</v>
      </c>
      <c r="F714" s="191" t="s">
        <v>6</v>
      </c>
      <c r="G714" s="191">
        <v>1082453</v>
      </c>
      <c r="H714" s="68"/>
      <c r="I714" s="197" t="s">
        <v>3294</v>
      </c>
      <c r="J714" s="68"/>
      <c r="K714" s="68"/>
      <c r="L714" s="68"/>
      <c r="M714" s="68"/>
      <c r="N714" s="358"/>
      <c r="O714" s="358"/>
      <c r="P714" s="214">
        <v>0</v>
      </c>
      <c r="Q714" s="214">
        <v>12896.8</v>
      </c>
      <c r="R714" s="68" t="s">
        <v>3632</v>
      </c>
      <c r="S714" s="359"/>
      <c r="T714" s="275"/>
    </row>
    <row r="715" spans="1:20" ht="63.75">
      <c r="A715" s="191">
        <v>513</v>
      </c>
      <c r="B715" s="68"/>
      <c r="C715" s="212" t="s">
        <v>160</v>
      </c>
      <c r="D715" s="213">
        <v>45316</v>
      </c>
      <c r="E715" s="191" t="s">
        <v>2256</v>
      </c>
      <c r="F715" s="191" t="s">
        <v>14</v>
      </c>
      <c r="G715" s="191">
        <v>2567156</v>
      </c>
      <c r="H715" s="68"/>
      <c r="I715" s="197" t="s">
        <v>3295</v>
      </c>
      <c r="J715" s="68"/>
      <c r="K715" s="68"/>
      <c r="L715" s="68"/>
      <c r="M715" s="68"/>
      <c r="N715" s="358"/>
      <c r="O715" s="358"/>
      <c r="P715" s="214">
        <v>50</v>
      </c>
      <c r="Q715" s="214">
        <v>0</v>
      </c>
      <c r="R715" s="68" t="s">
        <v>3632</v>
      </c>
      <c r="S715" s="359"/>
      <c r="T715" s="275"/>
    </row>
    <row r="716" spans="1:20" ht="76.5">
      <c r="A716" s="191">
        <v>117</v>
      </c>
      <c r="B716" s="68"/>
      <c r="C716" s="212" t="s">
        <v>54</v>
      </c>
      <c r="D716" s="213">
        <v>45316</v>
      </c>
      <c r="E716" s="191" t="s">
        <v>2257</v>
      </c>
      <c r="F716" s="191" t="s">
        <v>10</v>
      </c>
      <c r="G716" s="191">
        <v>1082446</v>
      </c>
      <c r="H716" s="68"/>
      <c r="I716" s="197" t="s">
        <v>3296</v>
      </c>
      <c r="J716" s="68"/>
      <c r="K716" s="68"/>
      <c r="L716" s="68"/>
      <c r="M716" s="68"/>
      <c r="N716" s="358"/>
      <c r="O716" s="358"/>
      <c r="P716" s="214">
        <v>50</v>
      </c>
      <c r="Q716" s="214">
        <v>0</v>
      </c>
      <c r="R716" s="68" t="s">
        <v>3632</v>
      </c>
      <c r="S716" s="359"/>
      <c r="T716" s="275"/>
    </row>
    <row r="717" spans="1:20" ht="76.5">
      <c r="A717" s="191">
        <v>117</v>
      </c>
      <c r="B717" s="68"/>
      <c r="C717" s="212" t="s">
        <v>54</v>
      </c>
      <c r="D717" s="213">
        <v>45316</v>
      </c>
      <c r="E717" s="191" t="s">
        <v>2258</v>
      </c>
      <c r="F717" s="191" t="s">
        <v>10</v>
      </c>
      <c r="G717" s="191">
        <v>1082447</v>
      </c>
      <c r="H717" s="68"/>
      <c r="I717" s="197" t="s">
        <v>3297</v>
      </c>
      <c r="J717" s="68"/>
      <c r="K717" s="68"/>
      <c r="L717" s="68"/>
      <c r="M717" s="68"/>
      <c r="N717" s="358"/>
      <c r="O717" s="358"/>
      <c r="P717" s="214">
        <v>50</v>
      </c>
      <c r="Q717" s="214">
        <v>0</v>
      </c>
      <c r="R717" s="68" t="s">
        <v>3632</v>
      </c>
      <c r="S717" s="359"/>
      <c r="T717" s="275"/>
    </row>
    <row r="718" spans="1:20" ht="63.75">
      <c r="A718" s="191">
        <v>513</v>
      </c>
      <c r="B718" s="68"/>
      <c r="C718" s="212" t="s">
        <v>160</v>
      </c>
      <c r="D718" s="213">
        <v>45316</v>
      </c>
      <c r="E718" s="191" t="s">
        <v>2259</v>
      </c>
      <c r="F718" s="191" t="s">
        <v>14</v>
      </c>
      <c r="G718" s="191">
        <v>2567158</v>
      </c>
      <c r="H718" s="68"/>
      <c r="I718" s="197" t="s">
        <v>3298</v>
      </c>
      <c r="J718" s="68"/>
      <c r="K718" s="68"/>
      <c r="L718" s="68"/>
      <c r="M718" s="68"/>
      <c r="N718" s="358"/>
      <c r="O718" s="358"/>
      <c r="P718" s="214">
        <v>50</v>
      </c>
      <c r="Q718" s="214">
        <v>0</v>
      </c>
      <c r="R718" s="68" t="s">
        <v>3632</v>
      </c>
      <c r="S718" s="359"/>
      <c r="T718" s="275"/>
    </row>
    <row r="719" spans="1:20" ht="76.5">
      <c r="A719" s="191">
        <v>41</v>
      </c>
      <c r="B719" s="68"/>
      <c r="C719" s="212" t="s">
        <v>44</v>
      </c>
      <c r="D719" s="213">
        <v>45316</v>
      </c>
      <c r="E719" s="191" t="s">
        <v>2260</v>
      </c>
      <c r="F719" s="191" t="s">
        <v>600</v>
      </c>
      <c r="G719" s="191">
        <v>7638193</v>
      </c>
      <c r="H719" s="68"/>
      <c r="I719" s="197" t="s">
        <v>3299</v>
      </c>
      <c r="J719" s="68"/>
      <c r="K719" s="68"/>
      <c r="L719" s="68"/>
      <c r="M719" s="68"/>
      <c r="N719" s="358"/>
      <c r="O719" s="358"/>
      <c r="P719" s="214">
        <v>0</v>
      </c>
      <c r="Q719" s="214">
        <v>109620</v>
      </c>
      <c r="R719" s="68" t="s">
        <v>3632</v>
      </c>
      <c r="S719" s="359"/>
      <c r="T719" s="275"/>
    </row>
    <row r="720" spans="1:20" ht="76.5">
      <c r="A720" s="191">
        <v>41</v>
      </c>
      <c r="B720" s="68"/>
      <c r="C720" s="212" t="s">
        <v>44</v>
      </c>
      <c r="D720" s="213">
        <v>45316</v>
      </c>
      <c r="E720" s="191" t="s">
        <v>2260</v>
      </c>
      <c r="F720" s="191" t="s">
        <v>600</v>
      </c>
      <c r="G720" s="191">
        <v>7638151</v>
      </c>
      <c r="H720" s="68"/>
      <c r="I720" s="197" t="s">
        <v>3300</v>
      </c>
      <c r="J720" s="68"/>
      <c r="K720" s="68"/>
      <c r="L720" s="68"/>
      <c r="M720" s="68"/>
      <c r="N720" s="358"/>
      <c r="O720" s="358"/>
      <c r="P720" s="214">
        <v>0</v>
      </c>
      <c r="Q720" s="214">
        <v>62640</v>
      </c>
      <c r="R720" s="68" t="s">
        <v>3632</v>
      </c>
      <c r="S720" s="359"/>
      <c r="T720" s="275"/>
    </row>
    <row r="721" spans="1:20" ht="76.5">
      <c r="A721" s="191">
        <v>585</v>
      </c>
      <c r="B721" s="68"/>
      <c r="C721" s="212" t="s">
        <v>171</v>
      </c>
      <c r="D721" s="213">
        <v>45316</v>
      </c>
      <c r="E721" s="191" t="s">
        <v>2261</v>
      </c>
      <c r="F721" s="191" t="s">
        <v>6</v>
      </c>
      <c r="G721" s="191">
        <v>1082471</v>
      </c>
      <c r="H721" s="68"/>
      <c r="I721" s="197" t="s">
        <v>3301</v>
      </c>
      <c r="J721" s="68"/>
      <c r="K721" s="68"/>
      <c r="L721" s="68"/>
      <c r="M721" s="68"/>
      <c r="N721" s="358"/>
      <c r="O721" s="358"/>
      <c r="P721" s="214">
        <v>0</v>
      </c>
      <c r="Q721" s="214">
        <v>685828.5</v>
      </c>
      <c r="R721" s="68" t="s">
        <v>3632</v>
      </c>
      <c r="S721" s="359"/>
      <c r="T721" s="275"/>
    </row>
    <row r="722" spans="1:20" ht="63.75">
      <c r="A722" s="191">
        <v>513</v>
      </c>
      <c r="B722" s="68"/>
      <c r="C722" s="212" t="s">
        <v>160</v>
      </c>
      <c r="D722" s="213">
        <v>45316</v>
      </c>
      <c r="E722" s="191" t="s">
        <v>2262</v>
      </c>
      <c r="F722" s="191" t="s">
        <v>10</v>
      </c>
      <c r="G722" s="191">
        <v>1082461</v>
      </c>
      <c r="H722" s="68"/>
      <c r="I722" s="197" t="s">
        <v>3302</v>
      </c>
      <c r="J722" s="68"/>
      <c r="K722" s="68"/>
      <c r="L722" s="68"/>
      <c r="M722" s="68"/>
      <c r="N722" s="358"/>
      <c r="O722" s="358"/>
      <c r="P722" s="214">
        <v>50</v>
      </c>
      <c r="Q722" s="214">
        <v>0</v>
      </c>
      <c r="R722" s="68" t="s">
        <v>3632</v>
      </c>
      <c r="S722" s="359"/>
      <c r="T722" s="275"/>
    </row>
    <row r="723" spans="1:20" ht="76.5">
      <c r="A723" s="191">
        <v>513</v>
      </c>
      <c r="B723" s="68"/>
      <c r="C723" s="212" t="s">
        <v>160</v>
      </c>
      <c r="D723" s="213">
        <v>45316</v>
      </c>
      <c r="E723" s="191" t="s">
        <v>2263</v>
      </c>
      <c r="F723" s="191" t="s">
        <v>10</v>
      </c>
      <c r="G723" s="191">
        <v>1082458</v>
      </c>
      <c r="H723" s="68"/>
      <c r="I723" s="197" t="s">
        <v>3303</v>
      </c>
      <c r="J723" s="68"/>
      <c r="K723" s="68"/>
      <c r="L723" s="68"/>
      <c r="M723" s="68"/>
      <c r="N723" s="358"/>
      <c r="O723" s="358"/>
      <c r="P723" s="214">
        <v>50</v>
      </c>
      <c r="Q723" s="214">
        <v>0</v>
      </c>
      <c r="R723" s="68" t="s">
        <v>3632</v>
      </c>
      <c r="S723" s="359"/>
      <c r="T723" s="275"/>
    </row>
    <row r="724" spans="1:20" ht="76.5">
      <c r="A724" s="191">
        <v>513</v>
      </c>
      <c r="B724" s="68"/>
      <c r="C724" s="212" t="s">
        <v>160</v>
      </c>
      <c r="D724" s="213">
        <v>45316</v>
      </c>
      <c r="E724" s="191" t="s">
        <v>2264</v>
      </c>
      <c r="F724" s="191" t="s">
        <v>10</v>
      </c>
      <c r="G724" s="191">
        <v>1082469</v>
      </c>
      <c r="H724" s="68"/>
      <c r="I724" s="197" t="s">
        <v>3304</v>
      </c>
      <c r="J724" s="68"/>
      <c r="K724" s="68"/>
      <c r="L724" s="68"/>
      <c r="M724" s="68"/>
      <c r="N724" s="358"/>
      <c r="O724" s="358"/>
      <c r="P724" s="214">
        <v>50</v>
      </c>
      <c r="Q724" s="214">
        <v>0</v>
      </c>
      <c r="R724" s="68" t="s">
        <v>3632</v>
      </c>
      <c r="S724" s="359"/>
      <c r="T724" s="275"/>
    </row>
    <row r="725" spans="1:20" ht="51">
      <c r="A725" s="191">
        <v>47</v>
      </c>
      <c r="B725" s="68"/>
      <c r="C725" s="212" t="s">
        <v>45</v>
      </c>
      <c r="D725" s="213">
        <v>45317</v>
      </c>
      <c r="E725" s="191" t="s">
        <v>2265</v>
      </c>
      <c r="F725" s="191" t="s">
        <v>3</v>
      </c>
      <c r="G725" s="191">
        <v>2171289</v>
      </c>
      <c r="H725" s="68"/>
      <c r="I725" s="197" t="s">
        <v>3305</v>
      </c>
      <c r="J725" s="68"/>
      <c r="K725" s="68"/>
      <c r="L725" s="68"/>
      <c r="M725" s="68"/>
      <c r="N725" s="358"/>
      <c r="O725" s="358"/>
      <c r="P725" s="214">
        <v>0</v>
      </c>
      <c r="Q725" s="214">
        <v>568</v>
      </c>
      <c r="R725" s="68" t="s">
        <v>3632</v>
      </c>
      <c r="S725" s="359"/>
      <c r="T725" s="275"/>
    </row>
    <row r="726" spans="1:20" ht="51">
      <c r="A726" s="191">
        <v>35</v>
      </c>
      <c r="B726" s="68"/>
      <c r="C726" s="212" t="s">
        <v>43</v>
      </c>
      <c r="D726" s="213">
        <v>45317</v>
      </c>
      <c r="E726" s="191" t="s">
        <v>2266</v>
      </c>
      <c r="F726" s="191" t="s">
        <v>3</v>
      </c>
      <c r="G726" s="191">
        <v>2171294</v>
      </c>
      <c r="H726" s="68"/>
      <c r="I726" s="197" t="s">
        <v>3306</v>
      </c>
      <c r="J726" s="68"/>
      <c r="K726" s="68"/>
      <c r="L726" s="68"/>
      <c r="M726" s="68"/>
      <c r="N726" s="358"/>
      <c r="O726" s="358"/>
      <c r="P726" s="214">
        <v>0</v>
      </c>
      <c r="Q726" s="214">
        <v>189429.9</v>
      </c>
      <c r="R726" s="68" t="s">
        <v>3632</v>
      </c>
      <c r="S726" s="359"/>
      <c r="T726" s="275"/>
    </row>
    <row r="727" spans="1:20" ht="51">
      <c r="A727" s="191">
        <v>35</v>
      </c>
      <c r="B727" s="68"/>
      <c r="C727" s="212" t="s">
        <v>43</v>
      </c>
      <c r="D727" s="213">
        <v>45317</v>
      </c>
      <c r="E727" s="191" t="s">
        <v>2267</v>
      </c>
      <c r="F727" s="191" t="s">
        <v>3</v>
      </c>
      <c r="G727" s="191">
        <v>2171295</v>
      </c>
      <c r="H727" s="68"/>
      <c r="I727" s="197" t="s">
        <v>3307</v>
      </c>
      <c r="J727" s="68"/>
      <c r="K727" s="68"/>
      <c r="L727" s="68"/>
      <c r="M727" s="68"/>
      <c r="N727" s="358"/>
      <c r="O727" s="358"/>
      <c r="P727" s="214">
        <v>0</v>
      </c>
      <c r="Q727" s="214">
        <v>304815.39</v>
      </c>
      <c r="R727" s="68" t="s">
        <v>3632</v>
      </c>
      <c r="S727" s="359"/>
      <c r="T727" s="275"/>
    </row>
    <row r="728" spans="1:20" ht="51">
      <c r="A728" s="191">
        <v>86</v>
      </c>
      <c r="B728" s="68"/>
      <c r="C728" s="212" t="s">
        <v>50</v>
      </c>
      <c r="D728" s="213">
        <v>45317</v>
      </c>
      <c r="E728" s="191" t="s">
        <v>2268</v>
      </c>
      <c r="F728" s="191" t="s">
        <v>3</v>
      </c>
      <c r="G728" s="191">
        <v>2171297</v>
      </c>
      <c r="H728" s="68"/>
      <c r="I728" s="197" t="s">
        <v>3308</v>
      </c>
      <c r="J728" s="68"/>
      <c r="K728" s="68"/>
      <c r="L728" s="68"/>
      <c r="M728" s="68"/>
      <c r="N728" s="358"/>
      <c r="O728" s="358"/>
      <c r="P728" s="214">
        <v>0</v>
      </c>
      <c r="Q728" s="214">
        <v>1260</v>
      </c>
      <c r="R728" s="68" t="s">
        <v>3632</v>
      </c>
      <c r="S728" s="359"/>
      <c r="T728" s="275"/>
    </row>
    <row r="729" spans="1:20" ht="51">
      <c r="A729" s="191">
        <v>513</v>
      </c>
      <c r="B729" s="68"/>
      <c r="C729" s="212" t="s">
        <v>160</v>
      </c>
      <c r="D729" s="213">
        <v>45317</v>
      </c>
      <c r="E729" s="191" t="s">
        <v>2269</v>
      </c>
      <c r="F729" s="191" t="s">
        <v>3</v>
      </c>
      <c r="G729" s="191">
        <v>2171300</v>
      </c>
      <c r="H729" s="68"/>
      <c r="I729" s="197" t="s">
        <v>3309</v>
      </c>
      <c r="J729" s="68"/>
      <c r="K729" s="68"/>
      <c r="L729" s="68"/>
      <c r="M729" s="68"/>
      <c r="N729" s="358"/>
      <c r="O729" s="358"/>
      <c r="P729" s="214">
        <v>0</v>
      </c>
      <c r="Q729" s="214">
        <v>100304.2</v>
      </c>
      <c r="R729" s="68" t="s">
        <v>3632</v>
      </c>
      <c r="S729" s="359"/>
      <c r="T729" s="275"/>
    </row>
    <row r="730" spans="1:20" ht="51">
      <c r="A730" s="191">
        <v>513</v>
      </c>
      <c r="B730" s="68"/>
      <c r="C730" s="212" t="s">
        <v>160</v>
      </c>
      <c r="D730" s="213">
        <v>45317</v>
      </c>
      <c r="E730" s="191" t="s">
        <v>2270</v>
      </c>
      <c r="F730" s="191" t="s">
        <v>3</v>
      </c>
      <c r="G730" s="191">
        <v>2171301</v>
      </c>
      <c r="H730" s="68"/>
      <c r="I730" s="197" t="s">
        <v>3310</v>
      </c>
      <c r="J730" s="68"/>
      <c r="K730" s="68"/>
      <c r="L730" s="68"/>
      <c r="M730" s="68"/>
      <c r="N730" s="358"/>
      <c r="O730" s="358"/>
      <c r="P730" s="214">
        <v>0</v>
      </c>
      <c r="Q730" s="214">
        <v>3536.82</v>
      </c>
      <c r="R730" s="68" t="s">
        <v>3632</v>
      </c>
      <c r="S730" s="359"/>
      <c r="T730" s="275"/>
    </row>
    <row r="731" spans="1:20" ht="51">
      <c r="A731" s="191">
        <v>513</v>
      </c>
      <c r="B731" s="68"/>
      <c r="C731" s="212" t="s">
        <v>160</v>
      </c>
      <c r="D731" s="213">
        <v>45317</v>
      </c>
      <c r="E731" s="191" t="s">
        <v>2271</v>
      </c>
      <c r="F731" s="191" t="s">
        <v>3</v>
      </c>
      <c r="G731" s="191">
        <v>2171302</v>
      </c>
      <c r="H731" s="68"/>
      <c r="I731" s="197" t="s">
        <v>3311</v>
      </c>
      <c r="J731" s="68"/>
      <c r="K731" s="68"/>
      <c r="L731" s="68"/>
      <c r="M731" s="68"/>
      <c r="N731" s="358"/>
      <c r="O731" s="358"/>
      <c r="P731" s="214">
        <v>0</v>
      </c>
      <c r="Q731" s="214">
        <v>68848.149999999994</v>
      </c>
      <c r="R731" s="68" t="s">
        <v>3632</v>
      </c>
      <c r="S731" s="359"/>
      <c r="T731" s="275"/>
    </row>
    <row r="732" spans="1:20" ht="51">
      <c r="A732" s="191">
        <v>513</v>
      </c>
      <c r="B732" s="68"/>
      <c r="C732" s="212" t="s">
        <v>160</v>
      </c>
      <c r="D732" s="213">
        <v>45317</v>
      </c>
      <c r="E732" s="191" t="s">
        <v>2272</v>
      </c>
      <c r="F732" s="191" t="s">
        <v>3</v>
      </c>
      <c r="G732" s="191">
        <v>2171306</v>
      </c>
      <c r="H732" s="68"/>
      <c r="I732" s="197" t="s">
        <v>3312</v>
      </c>
      <c r="J732" s="68"/>
      <c r="K732" s="68"/>
      <c r="L732" s="68"/>
      <c r="M732" s="68"/>
      <c r="N732" s="358"/>
      <c r="O732" s="358"/>
      <c r="P732" s="214">
        <v>0</v>
      </c>
      <c r="Q732" s="214">
        <v>82556.28</v>
      </c>
      <c r="R732" s="68" t="s">
        <v>3632</v>
      </c>
      <c r="S732" s="359"/>
      <c r="T732" s="275"/>
    </row>
    <row r="733" spans="1:20" ht="51">
      <c r="A733" s="191">
        <v>513</v>
      </c>
      <c r="B733" s="68"/>
      <c r="C733" s="212" t="s">
        <v>160</v>
      </c>
      <c r="D733" s="213">
        <v>45317</v>
      </c>
      <c r="E733" s="191" t="s">
        <v>2273</v>
      </c>
      <c r="F733" s="191" t="s">
        <v>3</v>
      </c>
      <c r="G733" s="191">
        <v>2171308</v>
      </c>
      <c r="H733" s="68"/>
      <c r="I733" s="197" t="s">
        <v>3313</v>
      </c>
      <c r="J733" s="68"/>
      <c r="K733" s="68"/>
      <c r="L733" s="68"/>
      <c r="M733" s="68"/>
      <c r="N733" s="358"/>
      <c r="O733" s="358"/>
      <c r="P733" s="214">
        <v>0</v>
      </c>
      <c r="Q733" s="214">
        <v>3540</v>
      </c>
      <c r="R733" s="68" t="s">
        <v>3632</v>
      </c>
      <c r="S733" s="359"/>
      <c r="T733" s="275"/>
    </row>
    <row r="734" spans="1:20" ht="51">
      <c r="A734" s="191">
        <v>513</v>
      </c>
      <c r="B734" s="68"/>
      <c r="C734" s="212" t="s">
        <v>160</v>
      </c>
      <c r="D734" s="213">
        <v>45317</v>
      </c>
      <c r="E734" s="191" t="s">
        <v>2274</v>
      </c>
      <c r="F734" s="191" t="s">
        <v>3</v>
      </c>
      <c r="G734" s="191">
        <v>2171309</v>
      </c>
      <c r="H734" s="68"/>
      <c r="I734" s="197" t="s">
        <v>3314</v>
      </c>
      <c r="J734" s="68"/>
      <c r="K734" s="68"/>
      <c r="L734" s="68"/>
      <c r="M734" s="68"/>
      <c r="N734" s="358"/>
      <c r="O734" s="358"/>
      <c r="P734" s="214">
        <v>0</v>
      </c>
      <c r="Q734" s="214">
        <v>4000</v>
      </c>
      <c r="R734" s="68" t="s">
        <v>3632</v>
      </c>
      <c r="S734" s="359"/>
      <c r="T734" s="275"/>
    </row>
    <row r="735" spans="1:20" ht="51">
      <c r="A735" s="191">
        <v>25</v>
      </c>
      <c r="B735" s="68"/>
      <c r="C735" s="212" t="s">
        <v>42</v>
      </c>
      <c r="D735" s="213">
        <v>45317</v>
      </c>
      <c r="E735" s="191" t="s">
        <v>2275</v>
      </c>
      <c r="F735" s="191" t="s">
        <v>3</v>
      </c>
      <c r="G735" s="191">
        <v>2171310</v>
      </c>
      <c r="H735" s="68"/>
      <c r="I735" s="197" t="s">
        <v>3315</v>
      </c>
      <c r="J735" s="68"/>
      <c r="K735" s="68"/>
      <c r="L735" s="68"/>
      <c r="M735" s="68"/>
      <c r="N735" s="358"/>
      <c r="O735" s="358"/>
      <c r="P735" s="214">
        <v>0</v>
      </c>
      <c r="Q735" s="214">
        <v>212.11</v>
      </c>
      <c r="R735" s="68" t="s">
        <v>3632</v>
      </c>
      <c r="S735" s="359"/>
      <c r="T735" s="275"/>
    </row>
    <row r="736" spans="1:20" ht="51">
      <c r="A736" s="191">
        <v>513</v>
      </c>
      <c r="B736" s="68"/>
      <c r="C736" s="212" t="s">
        <v>160</v>
      </c>
      <c r="D736" s="213">
        <v>45317</v>
      </c>
      <c r="E736" s="191" t="s">
        <v>2276</v>
      </c>
      <c r="F736" s="191" t="s">
        <v>3</v>
      </c>
      <c r="G736" s="191">
        <v>2171311</v>
      </c>
      <c r="H736" s="68"/>
      <c r="I736" s="197" t="s">
        <v>3316</v>
      </c>
      <c r="J736" s="68"/>
      <c r="K736" s="68"/>
      <c r="L736" s="68"/>
      <c r="M736" s="68"/>
      <c r="N736" s="358"/>
      <c r="O736" s="358"/>
      <c r="P736" s="214">
        <v>0</v>
      </c>
      <c r="Q736" s="214">
        <v>9500</v>
      </c>
      <c r="R736" s="68" t="s">
        <v>3632</v>
      </c>
      <c r="S736" s="359"/>
      <c r="T736" s="275"/>
    </row>
    <row r="737" spans="1:20" ht="51">
      <c r="A737" s="191">
        <v>513</v>
      </c>
      <c r="B737" s="68"/>
      <c r="C737" s="212" t="s">
        <v>160</v>
      </c>
      <c r="D737" s="213">
        <v>45317</v>
      </c>
      <c r="E737" s="191" t="s">
        <v>2277</v>
      </c>
      <c r="F737" s="191" t="s">
        <v>3</v>
      </c>
      <c r="G737" s="191">
        <v>2171312</v>
      </c>
      <c r="H737" s="68"/>
      <c r="I737" s="197" t="s">
        <v>3317</v>
      </c>
      <c r="J737" s="68"/>
      <c r="K737" s="68"/>
      <c r="L737" s="68"/>
      <c r="M737" s="68"/>
      <c r="N737" s="358"/>
      <c r="O737" s="358"/>
      <c r="P737" s="214">
        <v>0</v>
      </c>
      <c r="Q737" s="214">
        <v>1929.57</v>
      </c>
      <c r="R737" s="68" t="s">
        <v>3632</v>
      </c>
      <c r="S737" s="359"/>
      <c r="T737" s="275"/>
    </row>
    <row r="738" spans="1:20" ht="51">
      <c r="A738" s="191">
        <v>513</v>
      </c>
      <c r="B738" s="68"/>
      <c r="C738" s="212" t="s">
        <v>160</v>
      </c>
      <c r="D738" s="213">
        <v>45317</v>
      </c>
      <c r="E738" s="191" t="s">
        <v>2278</v>
      </c>
      <c r="F738" s="191" t="s">
        <v>3</v>
      </c>
      <c r="G738" s="191">
        <v>2171314</v>
      </c>
      <c r="H738" s="68"/>
      <c r="I738" s="197" t="s">
        <v>3318</v>
      </c>
      <c r="J738" s="68"/>
      <c r="K738" s="68"/>
      <c r="L738" s="68"/>
      <c r="M738" s="68"/>
      <c r="N738" s="358"/>
      <c r="O738" s="358"/>
      <c r="P738" s="214">
        <v>0</v>
      </c>
      <c r="Q738" s="214">
        <v>8756</v>
      </c>
      <c r="R738" s="68" t="s">
        <v>3632</v>
      </c>
      <c r="S738" s="359"/>
      <c r="T738" s="275"/>
    </row>
    <row r="739" spans="1:20" ht="51">
      <c r="A739" s="191">
        <v>513</v>
      </c>
      <c r="B739" s="68"/>
      <c r="C739" s="212" t="s">
        <v>160</v>
      </c>
      <c r="D739" s="213">
        <v>45317</v>
      </c>
      <c r="E739" s="191" t="s">
        <v>2279</v>
      </c>
      <c r="F739" s="191" t="s">
        <v>3</v>
      </c>
      <c r="G739" s="191">
        <v>2171318</v>
      </c>
      <c r="H739" s="68"/>
      <c r="I739" s="197" t="s">
        <v>3319</v>
      </c>
      <c r="J739" s="68"/>
      <c r="K739" s="68"/>
      <c r="L739" s="68"/>
      <c r="M739" s="68"/>
      <c r="N739" s="358"/>
      <c r="O739" s="358"/>
      <c r="P739" s="214">
        <v>0</v>
      </c>
      <c r="Q739" s="214">
        <v>45000</v>
      </c>
      <c r="R739" s="68" t="s">
        <v>3632</v>
      </c>
      <c r="S739" s="359"/>
      <c r="T739" s="275"/>
    </row>
    <row r="740" spans="1:20" ht="51">
      <c r="A740" s="191">
        <v>513</v>
      </c>
      <c r="B740" s="68"/>
      <c r="C740" s="212" t="s">
        <v>160</v>
      </c>
      <c r="D740" s="213">
        <v>45317</v>
      </c>
      <c r="E740" s="191" t="s">
        <v>2280</v>
      </c>
      <c r="F740" s="191" t="s">
        <v>3</v>
      </c>
      <c r="G740" s="191">
        <v>2171319</v>
      </c>
      <c r="H740" s="68"/>
      <c r="I740" s="197" t="s">
        <v>3320</v>
      </c>
      <c r="J740" s="68"/>
      <c r="K740" s="68"/>
      <c r="L740" s="68"/>
      <c r="M740" s="68"/>
      <c r="N740" s="358"/>
      <c r="O740" s="358"/>
      <c r="P740" s="214">
        <v>0</v>
      </c>
      <c r="Q740" s="214">
        <v>8000</v>
      </c>
      <c r="R740" s="68" t="s">
        <v>3632</v>
      </c>
      <c r="S740" s="359"/>
      <c r="T740" s="275"/>
    </row>
    <row r="741" spans="1:20" ht="51">
      <c r="A741" s="191">
        <v>513</v>
      </c>
      <c r="B741" s="68"/>
      <c r="C741" s="212" t="s">
        <v>160</v>
      </c>
      <c r="D741" s="213">
        <v>45317</v>
      </c>
      <c r="E741" s="191" t="s">
        <v>2281</v>
      </c>
      <c r="F741" s="191" t="s">
        <v>3</v>
      </c>
      <c r="G741" s="191">
        <v>2171320</v>
      </c>
      <c r="H741" s="68"/>
      <c r="I741" s="197" t="s">
        <v>3321</v>
      </c>
      <c r="J741" s="68"/>
      <c r="K741" s="68"/>
      <c r="L741" s="68"/>
      <c r="M741" s="68"/>
      <c r="N741" s="358"/>
      <c r="O741" s="358"/>
      <c r="P741" s="214">
        <v>0</v>
      </c>
      <c r="Q741" s="214">
        <v>3000</v>
      </c>
      <c r="R741" s="68" t="s">
        <v>3632</v>
      </c>
      <c r="S741" s="359"/>
      <c r="T741" s="275"/>
    </row>
    <row r="742" spans="1:20" ht="63.75">
      <c r="A742" s="191">
        <v>20</v>
      </c>
      <c r="B742" s="68"/>
      <c r="C742" s="212" t="s">
        <v>41</v>
      </c>
      <c r="D742" s="213">
        <v>45317</v>
      </c>
      <c r="E742" s="191" t="s">
        <v>2282</v>
      </c>
      <c r="F742" s="191" t="s">
        <v>3</v>
      </c>
      <c r="G742" s="191">
        <v>2171327</v>
      </c>
      <c r="H742" s="68"/>
      <c r="I742" s="197" t="s">
        <v>3322</v>
      </c>
      <c r="J742" s="68"/>
      <c r="K742" s="68"/>
      <c r="L742" s="68"/>
      <c r="M742" s="68"/>
      <c r="N742" s="358"/>
      <c r="O742" s="358"/>
      <c r="P742" s="214">
        <v>0</v>
      </c>
      <c r="Q742" s="214">
        <v>175.4</v>
      </c>
      <c r="R742" s="68" t="s">
        <v>3632</v>
      </c>
      <c r="S742" s="359"/>
      <c r="T742" s="275"/>
    </row>
    <row r="743" spans="1:20" ht="51">
      <c r="A743" s="191">
        <v>346</v>
      </c>
      <c r="B743" s="68"/>
      <c r="C743" s="212" t="s">
        <v>141</v>
      </c>
      <c r="D743" s="213">
        <v>45317</v>
      </c>
      <c r="E743" s="191" t="s">
        <v>2283</v>
      </c>
      <c r="F743" s="191" t="s">
        <v>3</v>
      </c>
      <c r="G743" s="191">
        <v>2171328</v>
      </c>
      <c r="H743" s="68"/>
      <c r="I743" s="197" t="s">
        <v>3323</v>
      </c>
      <c r="J743" s="68"/>
      <c r="K743" s="68"/>
      <c r="L743" s="68"/>
      <c r="M743" s="68"/>
      <c r="N743" s="358"/>
      <c r="O743" s="358"/>
      <c r="P743" s="214">
        <v>0</v>
      </c>
      <c r="Q743" s="214">
        <v>10650.99</v>
      </c>
      <c r="R743" s="68" t="s">
        <v>3632</v>
      </c>
      <c r="S743" s="359"/>
      <c r="T743" s="275"/>
    </row>
    <row r="744" spans="1:20" ht="63.75">
      <c r="A744" s="191">
        <v>20</v>
      </c>
      <c r="B744" s="68"/>
      <c r="C744" s="212" t="s">
        <v>41</v>
      </c>
      <c r="D744" s="213">
        <v>45317</v>
      </c>
      <c r="E744" s="191" t="s">
        <v>2284</v>
      </c>
      <c r="F744" s="191" t="s">
        <v>3</v>
      </c>
      <c r="G744" s="191">
        <v>2171330</v>
      </c>
      <c r="H744" s="68"/>
      <c r="I744" s="197" t="s">
        <v>3324</v>
      </c>
      <c r="J744" s="68"/>
      <c r="K744" s="68"/>
      <c r="L744" s="68"/>
      <c r="M744" s="68"/>
      <c r="N744" s="358"/>
      <c r="O744" s="358"/>
      <c r="P744" s="214">
        <v>0</v>
      </c>
      <c r="Q744" s="214">
        <v>657.8</v>
      </c>
      <c r="R744" s="68" t="s">
        <v>3632</v>
      </c>
      <c r="S744" s="359"/>
      <c r="T744" s="275"/>
    </row>
    <row r="745" spans="1:20" ht="51">
      <c r="A745" s="191">
        <v>346</v>
      </c>
      <c r="B745" s="68"/>
      <c r="C745" s="212" t="s">
        <v>141</v>
      </c>
      <c r="D745" s="213">
        <v>45317</v>
      </c>
      <c r="E745" s="191" t="s">
        <v>2285</v>
      </c>
      <c r="F745" s="191" t="s">
        <v>3</v>
      </c>
      <c r="G745" s="191">
        <v>2171331</v>
      </c>
      <c r="H745" s="68"/>
      <c r="I745" s="197" t="s">
        <v>3325</v>
      </c>
      <c r="J745" s="68"/>
      <c r="K745" s="68"/>
      <c r="L745" s="68"/>
      <c r="M745" s="68"/>
      <c r="N745" s="358"/>
      <c r="O745" s="358"/>
      <c r="P745" s="214">
        <v>0</v>
      </c>
      <c r="Q745" s="214">
        <v>18954.439999999999</v>
      </c>
      <c r="R745" s="68" t="s">
        <v>3632</v>
      </c>
      <c r="S745" s="359"/>
      <c r="T745" s="275"/>
    </row>
    <row r="746" spans="1:20" ht="51">
      <c r="A746" s="191">
        <v>283</v>
      </c>
      <c r="B746" s="68"/>
      <c r="C746" s="212" t="s">
        <v>115</v>
      </c>
      <c r="D746" s="213">
        <v>45317</v>
      </c>
      <c r="E746" s="191" t="s">
        <v>2286</v>
      </c>
      <c r="F746" s="191" t="s">
        <v>3</v>
      </c>
      <c r="G746" s="191">
        <v>2171337</v>
      </c>
      <c r="H746" s="68"/>
      <c r="I746" s="197" t="s">
        <v>3326</v>
      </c>
      <c r="J746" s="68"/>
      <c r="K746" s="68"/>
      <c r="L746" s="68"/>
      <c r="M746" s="68"/>
      <c r="N746" s="358"/>
      <c r="O746" s="358"/>
      <c r="P746" s="214">
        <v>0</v>
      </c>
      <c r="Q746" s="214">
        <v>1650</v>
      </c>
      <c r="R746" s="68" t="s">
        <v>3632</v>
      </c>
      <c r="S746" s="359"/>
      <c r="T746" s="275"/>
    </row>
    <row r="747" spans="1:20" ht="51">
      <c r="A747" s="191">
        <v>283</v>
      </c>
      <c r="B747" s="68"/>
      <c r="C747" s="212" t="s">
        <v>115</v>
      </c>
      <c r="D747" s="213">
        <v>45317</v>
      </c>
      <c r="E747" s="191" t="s">
        <v>2287</v>
      </c>
      <c r="F747" s="191" t="s">
        <v>3</v>
      </c>
      <c r="G747" s="191">
        <v>2171338</v>
      </c>
      <c r="H747" s="68"/>
      <c r="I747" s="197" t="s">
        <v>3327</v>
      </c>
      <c r="J747" s="68"/>
      <c r="K747" s="68"/>
      <c r="L747" s="68"/>
      <c r="M747" s="68"/>
      <c r="N747" s="358"/>
      <c r="O747" s="358"/>
      <c r="P747" s="214">
        <v>0</v>
      </c>
      <c r="Q747" s="214">
        <v>1650</v>
      </c>
      <c r="R747" s="68" t="s">
        <v>3632</v>
      </c>
      <c r="S747" s="359"/>
      <c r="T747" s="275"/>
    </row>
    <row r="748" spans="1:20" ht="38.25">
      <c r="A748" s="191">
        <v>46</v>
      </c>
      <c r="B748" s="68"/>
      <c r="C748" s="212" t="s">
        <v>1371</v>
      </c>
      <c r="D748" s="213">
        <v>45317</v>
      </c>
      <c r="E748" s="191" t="s">
        <v>2288</v>
      </c>
      <c r="F748" s="191" t="s">
        <v>3</v>
      </c>
      <c r="G748" s="191">
        <v>2171349</v>
      </c>
      <c r="H748" s="68"/>
      <c r="I748" s="197" t="s">
        <v>3328</v>
      </c>
      <c r="J748" s="68"/>
      <c r="K748" s="68"/>
      <c r="L748" s="68"/>
      <c r="M748" s="68"/>
      <c r="N748" s="358"/>
      <c r="O748" s="358"/>
      <c r="P748" s="214">
        <v>0</v>
      </c>
      <c r="Q748" s="214">
        <v>1925</v>
      </c>
      <c r="R748" s="68" t="s">
        <v>3632</v>
      </c>
      <c r="S748" s="359"/>
      <c r="T748" s="275"/>
    </row>
    <row r="749" spans="1:20" ht="63.75">
      <c r="A749" s="191">
        <v>660</v>
      </c>
      <c r="B749" s="68"/>
      <c r="C749" s="212" t="s">
        <v>176</v>
      </c>
      <c r="D749" s="213">
        <v>45317</v>
      </c>
      <c r="E749" s="191" t="s">
        <v>2289</v>
      </c>
      <c r="F749" s="191" t="s">
        <v>3</v>
      </c>
      <c r="G749" s="191">
        <v>2171350</v>
      </c>
      <c r="H749" s="68"/>
      <c r="I749" s="197" t="s">
        <v>3329</v>
      </c>
      <c r="J749" s="68"/>
      <c r="K749" s="68"/>
      <c r="L749" s="68"/>
      <c r="M749" s="68"/>
      <c r="N749" s="358"/>
      <c r="O749" s="358"/>
      <c r="P749" s="214">
        <v>0</v>
      </c>
      <c r="Q749" s="214">
        <v>230.1</v>
      </c>
      <c r="R749" s="68" t="s">
        <v>3632</v>
      </c>
      <c r="S749" s="359"/>
      <c r="T749" s="275"/>
    </row>
    <row r="750" spans="1:20" ht="51">
      <c r="A750" s="191">
        <v>342</v>
      </c>
      <c r="B750" s="68"/>
      <c r="C750" s="212" t="s">
        <v>137</v>
      </c>
      <c r="D750" s="213">
        <v>45317</v>
      </c>
      <c r="E750" s="191" t="s">
        <v>2290</v>
      </c>
      <c r="F750" s="191" t="s">
        <v>3</v>
      </c>
      <c r="G750" s="191">
        <v>2171354</v>
      </c>
      <c r="H750" s="68"/>
      <c r="I750" s="197" t="s">
        <v>3330</v>
      </c>
      <c r="J750" s="68"/>
      <c r="K750" s="68"/>
      <c r="L750" s="68"/>
      <c r="M750" s="68"/>
      <c r="N750" s="358"/>
      <c r="O750" s="358"/>
      <c r="P750" s="214">
        <v>0</v>
      </c>
      <c r="Q750" s="214">
        <v>2047.25</v>
      </c>
      <c r="R750" s="68" t="s">
        <v>3632</v>
      </c>
      <c r="S750" s="359"/>
      <c r="T750" s="275"/>
    </row>
    <row r="751" spans="1:20" ht="63.75">
      <c r="A751" s="191">
        <v>81</v>
      </c>
      <c r="B751" s="68"/>
      <c r="C751" s="212" t="s">
        <v>49</v>
      </c>
      <c r="D751" s="213">
        <v>45317</v>
      </c>
      <c r="E751" s="191" t="s">
        <v>2291</v>
      </c>
      <c r="F751" s="191" t="s">
        <v>3</v>
      </c>
      <c r="G751" s="191">
        <v>2171357</v>
      </c>
      <c r="H751" s="68"/>
      <c r="I751" s="197" t="s">
        <v>3331</v>
      </c>
      <c r="J751" s="68"/>
      <c r="K751" s="68"/>
      <c r="L751" s="68"/>
      <c r="M751" s="68"/>
      <c r="N751" s="358"/>
      <c r="O751" s="358"/>
      <c r="P751" s="214">
        <v>0</v>
      </c>
      <c r="Q751" s="214">
        <v>14812.88</v>
      </c>
      <c r="R751" s="68" t="s">
        <v>3632</v>
      </c>
      <c r="S751" s="359"/>
      <c r="T751" s="275"/>
    </row>
    <row r="752" spans="1:20" ht="63.75">
      <c r="A752" s="191">
        <v>86</v>
      </c>
      <c r="B752" s="68"/>
      <c r="C752" s="212" t="s">
        <v>50</v>
      </c>
      <c r="D752" s="213">
        <v>45317</v>
      </c>
      <c r="E752" s="191" t="s">
        <v>2292</v>
      </c>
      <c r="F752" s="191" t="s">
        <v>3</v>
      </c>
      <c r="G752" s="191">
        <v>2171358</v>
      </c>
      <c r="H752" s="68"/>
      <c r="I752" s="197" t="s">
        <v>3332</v>
      </c>
      <c r="J752" s="68"/>
      <c r="K752" s="68"/>
      <c r="L752" s="68"/>
      <c r="M752" s="68"/>
      <c r="N752" s="358"/>
      <c r="O752" s="358"/>
      <c r="P752" s="214">
        <v>0</v>
      </c>
      <c r="Q752" s="214">
        <v>17830.490000000002</v>
      </c>
      <c r="R752" s="68" t="s">
        <v>3632</v>
      </c>
      <c r="S752" s="359"/>
      <c r="T752" s="275"/>
    </row>
    <row r="753" spans="1:20" ht="63.75">
      <c r="A753" s="191">
        <v>86</v>
      </c>
      <c r="B753" s="68"/>
      <c r="C753" s="212" t="s">
        <v>50</v>
      </c>
      <c r="D753" s="213">
        <v>45317</v>
      </c>
      <c r="E753" s="191" t="s">
        <v>2293</v>
      </c>
      <c r="F753" s="191" t="s">
        <v>3</v>
      </c>
      <c r="G753" s="191">
        <v>2171359</v>
      </c>
      <c r="H753" s="68"/>
      <c r="I753" s="197" t="s">
        <v>3333</v>
      </c>
      <c r="J753" s="68"/>
      <c r="K753" s="68"/>
      <c r="L753" s="68"/>
      <c r="M753" s="68"/>
      <c r="N753" s="358"/>
      <c r="O753" s="358"/>
      <c r="P753" s="214">
        <v>0</v>
      </c>
      <c r="Q753" s="214">
        <v>41587.120000000003</v>
      </c>
      <c r="R753" s="68" t="s">
        <v>3632</v>
      </c>
      <c r="S753" s="359"/>
      <c r="T753" s="275"/>
    </row>
    <row r="754" spans="1:20" ht="63.75">
      <c r="A754" s="191">
        <v>310</v>
      </c>
      <c r="B754" s="68"/>
      <c r="C754" s="212" t="s">
        <v>131</v>
      </c>
      <c r="D754" s="213">
        <v>45317</v>
      </c>
      <c r="E754" s="191" t="s">
        <v>2294</v>
      </c>
      <c r="F754" s="191" t="s">
        <v>3</v>
      </c>
      <c r="G754" s="191">
        <v>2171360</v>
      </c>
      <c r="H754" s="68"/>
      <c r="I754" s="197" t="s">
        <v>3334</v>
      </c>
      <c r="J754" s="68"/>
      <c r="K754" s="68"/>
      <c r="L754" s="68"/>
      <c r="M754" s="68"/>
      <c r="N754" s="358"/>
      <c r="O754" s="358"/>
      <c r="P754" s="214">
        <v>0</v>
      </c>
      <c r="Q754" s="214">
        <v>5000.8500000000004</v>
      </c>
      <c r="R754" s="68" t="s">
        <v>3632</v>
      </c>
      <c r="S754" s="359"/>
      <c r="T754" s="275"/>
    </row>
    <row r="755" spans="1:20" ht="63.75">
      <c r="A755" s="191">
        <v>389</v>
      </c>
      <c r="B755" s="68"/>
      <c r="C755" s="212" t="s">
        <v>1405</v>
      </c>
      <c r="D755" s="213">
        <v>45317</v>
      </c>
      <c r="E755" s="191" t="s">
        <v>2295</v>
      </c>
      <c r="F755" s="191" t="s">
        <v>3</v>
      </c>
      <c r="G755" s="191">
        <v>2171362</v>
      </c>
      <c r="H755" s="68"/>
      <c r="I755" s="197" t="s">
        <v>3335</v>
      </c>
      <c r="J755" s="68"/>
      <c r="K755" s="68"/>
      <c r="L755" s="68"/>
      <c r="M755" s="68"/>
      <c r="N755" s="358"/>
      <c r="O755" s="358"/>
      <c r="P755" s="214">
        <v>0</v>
      </c>
      <c r="Q755" s="214">
        <v>8410.73</v>
      </c>
      <c r="R755" s="68" t="s">
        <v>3632</v>
      </c>
      <c r="S755" s="359"/>
      <c r="T755" s="275"/>
    </row>
    <row r="756" spans="1:20" ht="63.75">
      <c r="A756" s="191">
        <v>47</v>
      </c>
      <c r="B756" s="68"/>
      <c r="C756" s="212" t="s">
        <v>45</v>
      </c>
      <c r="D756" s="213">
        <v>45317</v>
      </c>
      <c r="E756" s="191" t="s">
        <v>2296</v>
      </c>
      <c r="F756" s="191" t="s">
        <v>3</v>
      </c>
      <c r="G756" s="191">
        <v>2171365</v>
      </c>
      <c r="H756" s="68"/>
      <c r="I756" s="197" t="s">
        <v>3336</v>
      </c>
      <c r="J756" s="68"/>
      <c r="K756" s="68"/>
      <c r="L756" s="68"/>
      <c r="M756" s="68"/>
      <c r="N756" s="358"/>
      <c r="O756" s="358"/>
      <c r="P756" s="214">
        <v>0</v>
      </c>
      <c r="Q756" s="214">
        <v>5130</v>
      </c>
      <c r="R756" s="68" t="s">
        <v>3632</v>
      </c>
      <c r="S756" s="359"/>
      <c r="T756" s="275"/>
    </row>
    <row r="757" spans="1:20" ht="63.75">
      <c r="A757" s="191">
        <v>47</v>
      </c>
      <c r="B757" s="68"/>
      <c r="C757" s="212" t="s">
        <v>45</v>
      </c>
      <c r="D757" s="213">
        <v>45317</v>
      </c>
      <c r="E757" s="191" t="s">
        <v>2297</v>
      </c>
      <c r="F757" s="191" t="s">
        <v>3</v>
      </c>
      <c r="G757" s="191">
        <v>2171367</v>
      </c>
      <c r="H757" s="68"/>
      <c r="I757" s="197" t="s">
        <v>3337</v>
      </c>
      <c r="J757" s="68"/>
      <c r="K757" s="68"/>
      <c r="L757" s="68"/>
      <c r="M757" s="68"/>
      <c r="N757" s="358"/>
      <c r="O757" s="358"/>
      <c r="P757" s="214">
        <v>0</v>
      </c>
      <c r="Q757" s="214">
        <v>236</v>
      </c>
      <c r="R757" s="68" t="s">
        <v>3632</v>
      </c>
      <c r="S757" s="359"/>
      <c r="T757" s="275"/>
    </row>
    <row r="758" spans="1:20" ht="63.75">
      <c r="A758" s="191">
        <v>344</v>
      </c>
      <c r="B758" s="68"/>
      <c r="C758" s="212" t="s">
        <v>139</v>
      </c>
      <c r="D758" s="213">
        <v>45317</v>
      </c>
      <c r="E758" s="191" t="s">
        <v>2298</v>
      </c>
      <c r="F758" s="191" t="s">
        <v>3</v>
      </c>
      <c r="G758" s="191">
        <v>2171372</v>
      </c>
      <c r="H758" s="68"/>
      <c r="I758" s="197" t="s">
        <v>3338</v>
      </c>
      <c r="J758" s="68"/>
      <c r="K758" s="68"/>
      <c r="L758" s="68"/>
      <c r="M758" s="68"/>
      <c r="N758" s="358"/>
      <c r="O758" s="358"/>
      <c r="P758" s="214">
        <v>0</v>
      </c>
      <c r="Q758" s="214">
        <v>20</v>
      </c>
      <c r="R758" s="68" t="s">
        <v>3632</v>
      </c>
      <c r="S758" s="359"/>
      <c r="T758" s="275"/>
    </row>
    <row r="759" spans="1:20" ht="63.75">
      <c r="A759" s="191">
        <v>344</v>
      </c>
      <c r="B759" s="68"/>
      <c r="C759" s="212" t="s">
        <v>139</v>
      </c>
      <c r="D759" s="213">
        <v>45317</v>
      </c>
      <c r="E759" s="191" t="s">
        <v>2299</v>
      </c>
      <c r="F759" s="191" t="s">
        <v>3</v>
      </c>
      <c r="G759" s="191">
        <v>2171378</v>
      </c>
      <c r="H759" s="68"/>
      <c r="I759" s="197" t="s">
        <v>3338</v>
      </c>
      <c r="J759" s="68"/>
      <c r="K759" s="68"/>
      <c r="L759" s="68"/>
      <c r="M759" s="68"/>
      <c r="N759" s="358"/>
      <c r="O759" s="358"/>
      <c r="P759" s="214">
        <v>0</v>
      </c>
      <c r="Q759" s="214">
        <v>190</v>
      </c>
      <c r="R759" s="68" t="s">
        <v>3632</v>
      </c>
      <c r="S759" s="359"/>
      <c r="T759" s="275"/>
    </row>
    <row r="760" spans="1:20" ht="38.25">
      <c r="A760" s="191">
        <v>15</v>
      </c>
      <c r="B760" s="68"/>
      <c r="C760" s="212" t="s">
        <v>39</v>
      </c>
      <c r="D760" s="213">
        <v>45317</v>
      </c>
      <c r="E760" s="191" t="s">
        <v>2300</v>
      </c>
      <c r="F760" s="191" t="s">
        <v>3</v>
      </c>
      <c r="G760" s="191">
        <v>2171391</v>
      </c>
      <c r="H760" s="68"/>
      <c r="I760" s="197" t="s">
        <v>3339</v>
      </c>
      <c r="J760" s="68"/>
      <c r="K760" s="68"/>
      <c r="L760" s="68"/>
      <c r="M760" s="68"/>
      <c r="N760" s="358"/>
      <c r="O760" s="358"/>
      <c r="P760" s="214">
        <v>0</v>
      </c>
      <c r="Q760" s="214">
        <v>628.98</v>
      </c>
      <c r="R760" s="68" t="s">
        <v>3632</v>
      </c>
      <c r="S760" s="359"/>
      <c r="T760" s="275"/>
    </row>
    <row r="761" spans="1:20" ht="38.25">
      <c r="A761" s="191">
        <v>15</v>
      </c>
      <c r="B761" s="68"/>
      <c r="C761" s="212" t="s">
        <v>39</v>
      </c>
      <c r="D761" s="213">
        <v>45317</v>
      </c>
      <c r="E761" s="191" t="s">
        <v>2301</v>
      </c>
      <c r="F761" s="191" t="s">
        <v>3</v>
      </c>
      <c r="G761" s="191">
        <v>2171392</v>
      </c>
      <c r="H761" s="68"/>
      <c r="I761" s="197" t="s">
        <v>3340</v>
      </c>
      <c r="J761" s="68"/>
      <c r="K761" s="68"/>
      <c r="L761" s="68"/>
      <c r="M761" s="68"/>
      <c r="N761" s="358"/>
      <c r="O761" s="358"/>
      <c r="P761" s="214">
        <v>0</v>
      </c>
      <c r="Q761" s="214">
        <v>500.63</v>
      </c>
      <c r="R761" s="68" t="s">
        <v>3632</v>
      </c>
      <c r="S761" s="359"/>
      <c r="T761" s="275"/>
    </row>
    <row r="762" spans="1:20" ht="38.25">
      <c r="A762" s="191">
        <v>309</v>
      </c>
      <c r="B762" s="68"/>
      <c r="C762" s="212" t="s">
        <v>1240</v>
      </c>
      <c r="D762" s="213">
        <v>45317</v>
      </c>
      <c r="E762" s="191" t="s">
        <v>2302</v>
      </c>
      <c r="F762" s="191" t="s">
        <v>3</v>
      </c>
      <c r="G762" s="191">
        <v>2171398</v>
      </c>
      <c r="H762" s="68"/>
      <c r="I762" s="197" t="s">
        <v>3341</v>
      </c>
      <c r="J762" s="68"/>
      <c r="K762" s="68"/>
      <c r="L762" s="68"/>
      <c r="M762" s="68"/>
      <c r="N762" s="358"/>
      <c r="O762" s="358"/>
      <c r="P762" s="214">
        <v>0</v>
      </c>
      <c r="Q762" s="214">
        <v>1190.08</v>
      </c>
      <c r="R762" s="68" t="s">
        <v>3632</v>
      </c>
      <c r="S762" s="359"/>
      <c r="T762" s="275"/>
    </row>
    <row r="763" spans="1:20" ht="63.75">
      <c r="A763" s="191">
        <v>597</v>
      </c>
      <c r="B763" s="68"/>
      <c r="C763" s="212" t="s">
        <v>675</v>
      </c>
      <c r="D763" s="213">
        <v>45317</v>
      </c>
      <c r="E763" s="191" t="s">
        <v>2303</v>
      </c>
      <c r="F763" s="191" t="s">
        <v>3</v>
      </c>
      <c r="G763" s="191">
        <v>2171401</v>
      </c>
      <c r="H763" s="68"/>
      <c r="I763" s="197" t="s">
        <v>3342</v>
      </c>
      <c r="J763" s="68"/>
      <c r="K763" s="68"/>
      <c r="L763" s="68"/>
      <c r="M763" s="68"/>
      <c r="N763" s="358"/>
      <c r="O763" s="358"/>
      <c r="P763" s="214">
        <v>0</v>
      </c>
      <c r="Q763" s="214">
        <v>143.87</v>
      </c>
      <c r="R763" s="68" t="s">
        <v>3632</v>
      </c>
      <c r="S763" s="359"/>
      <c r="T763" s="275"/>
    </row>
    <row r="764" spans="1:20" ht="51">
      <c r="A764" s="191">
        <v>47</v>
      </c>
      <c r="B764" s="68"/>
      <c r="C764" s="212" t="s">
        <v>45</v>
      </c>
      <c r="D764" s="213">
        <v>45317</v>
      </c>
      <c r="E764" s="191" t="s">
        <v>2304</v>
      </c>
      <c r="F764" s="191" t="s">
        <v>3</v>
      </c>
      <c r="G764" s="191">
        <v>2171405</v>
      </c>
      <c r="H764" s="68"/>
      <c r="I764" s="197" t="s">
        <v>3343</v>
      </c>
      <c r="J764" s="68"/>
      <c r="K764" s="68"/>
      <c r="L764" s="68"/>
      <c r="M764" s="68"/>
      <c r="N764" s="358"/>
      <c r="O764" s="358"/>
      <c r="P764" s="214">
        <v>0</v>
      </c>
      <c r="Q764" s="214">
        <v>5089.8</v>
      </c>
      <c r="R764" s="68" t="s">
        <v>3632</v>
      </c>
      <c r="S764" s="359"/>
      <c r="T764" s="275"/>
    </row>
    <row r="765" spans="1:20" ht="63.75">
      <c r="A765" s="191">
        <v>16</v>
      </c>
      <c r="B765" s="68"/>
      <c r="C765" s="212" t="s">
        <v>40</v>
      </c>
      <c r="D765" s="213">
        <v>45317</v>
      </c>
      <c r="E765" s="191" t="s">
        <v>2305</v>
      </c>
      <c r="F765" s="191" t="s">
        <v>3</v>
      </c>
      <c r="G765" s="191">
        <v>2171413</v>
      </c>
      <c r="H765" s="68"/>
      <c r="I765" s="197" t="s">
        <v>2670</v>
      </c>
      <c r="J765" s="68"/>
      <c r="K765" s="68"/>
      <c r="L765" s="68"/>
      <c r="M765" s="68"/>
      <c r="N765" s="358"/>
      <c r="O765" s="358"/>
      <c r="P765" s="214">
        <v>0</v>
      </c>
      <c r="Q765" s="214">
        <v>84</v>
      </c>
      <c r="R765" s="68" t="s">
        <v>3632</v>
      </c>
      <c r="S765" s="359"/>
      <c r="T765" s="275"/>
    </row>
    <row r="766" spans="1:20" ht="51">
      <c r="A766" s="191">
        <v>16</v>
      </c>
      <c r="B766" s="68"/>
      <c r="C766" s="212" t="s">
        <v>40</v>
      </c>
      <c r="D766" s="213">
        <v>45317</v>
      </c>
      <c r="E766" s="191" t="s">
        <v>2306</v>
      </c>
      <c r="F766" s="191" t="s">
        <v>3</v>
      </c>
      <c r="G766" s="191">
        <v>2171421</v>
      </c>
      <c r="H766" s="68"/>
      <c r="I766" s="197" t="s">
        <v>3344</v>
      </c>
      <c r="J766" s="68"/>
      <c r="K766" s="68"/>
      <c r="L766" s="68"/>
      <c r="M766" s="68"/>
      <c r="N766" s="358"/>
      <c r="O766" s="358"/>
      <c r="P766" s="214">
        <v>0</v>
      </c>
      <c r="Q766" s="214">
        <v>3019</v>
      </c>
      <c r="R766" s="68" t="s">
        <v>3632</v>
      </c>
      <c r="S766" s="359"/>
      <c r="T766" s="275"/>
    </row>
    <row r="767" spans="1:20" ht="63.75">
      <c r="A767" s="191">
        <v>599</v>
      </c>
      <c r="B767" s="68"/>
      <c r="C767" s="212" t="s">
        <v>1247</v>
      </c>
      <c r="D767" s="213">
        <v>45317</v>
      </c>
      <c r="E767" s="191" t="s">
        <v>2307</v>
      </c>
      <c r="F767" s="191" t="s">
        <v>3</v>
      </c>
      <c r="G767" s="191">
        <v>2171422</v>
      </c>
      <c r="H767" s="68"/>
      <c r="I767" s="197" t="s">
        <v>3345</v>
      </c>
      <c r="J767" s="68"/>
      <c r="K767" s="68"/>
      <c r="L767" s="68"/>
      <c r="M767" s="68"/>
      <c r="N767" s="358"/>
      <c r="O767" s="358"/>
      <c r="P767" s="214">
        <v>0</v>
      </c>
      <c r="Q767" s="214">
        <v>167.36</v>
      </c>
      <c r="R767" s="68" t="s">
        <v>3632</v>
      </c>
      <c r="S767" s="359"/>
      <c r="T767" s="275"/>
    </row>
    <row r="768" spans="1:20" ht="38.25">
      <c r="A768" s="191">
        <v>572</v>
      </c>
      <c r="B768" s="68"/>
      <c r="C768" s="212" t="s">
        <v>166</v>
      </c>
      <c r="D768" s="213">
        <v>45317</v>
      </c>
      <c r="E768" s="191" t="s">
        <v>2308</v>
      </c>
      <c r="F768" s="191" t="s">
        <v>3</v>
      </c>
      <c r="G768" s="191">
        <v>2171428</v>
      </c>
      <c r="H768" s="68"/>
      <c r="I768" s="197" t="s">
        <v>3346</v>
      </c>
      <c r="J768" s="68"/>
      <c r="K768" s="68"/>
      <c r="L768" s="68"/>
      <c r="M768" s="68"/>
      <c r="N768" s="358"/>
      <c r="O768" s="358"/>
      <c r="P768" s="214">
        <v>0</v>
      </c>
      <c r="Q768" s="214">
        <v>969</v>
      </c>
      <c r="R768" s="68" t="s">
        <v>3632</v>
      </c>
      <c r="S768" s="359"/>
      <c r="T768" s="275"/>
    </row>
    <row r="769" spans="1:20" ht="63.75">
      <c r="A769" s="191">
        <v>382</v>
      </c>
      <c r="B769" s="68"/>
      <c r="C769" s="212" t="s">
        <v>1243</v>
      </c>
      <c r="D769" s="213">
        <v>45317</v>
      </c>
      <c r="E769" s="191" t="s">
        <v>2309</v>
      </c>
      <c r="F769" s="191" t="s">
        <v>3</v>
      </c>
      <c r="G769" s="191">
        <v>2171434</v>
      </c>
      <c r="H769" s="68"/>
      <c r="I769" s="197" t="s">
        <v>3347</v>
      </c>
      <c r="J769" s="68"/>
      <c r="K769" s="68"/>
      <c r="L769" s="68"/>
      <c r="M769" s="68"/>
      <c r="N769" s="358"/>
      <c r="O769" s="358"/>
      <c r="P769" s="214">
        <v>0</v>
      </c>
      <c r="Q769" s="214">
        <v>1158</v>
      </c>
      <c r="R769" s="68" t="s">
        <v>3632</v>
      </c>
      <c r="S769" s="359"/>
      <c r="T769" s="275"/>
    </row>
    <row r="770" spans="1:20" ht="63.75">
      <c r="A770" s="191" t="s">
        <v>544</v>
      </c>
      <c r="B770" s="68"/>
      <c r="C770" s="212" t="s">
        <v>681</v>
      </c>
      <c r="D770" s="213">
        <v>45317</v>
      </c>
      <c r="E770" s="191" t="s">
        <v>2310</v>
      </c>
      <c r="F770" s="191" t="s">
        <v>6</v>
      </c>
      <c r="G770" s="191">
        <v>1947864</v>
      </c>
      <c r="H770" s="68"/>
      <c r="I770" s="197" t="s">
        <v>3348</v>
      </c>
      <c r="J770" s="68"/>
      <c r="K770" s="68"/>
      <c r="L770" s="68"/>
      <c r="M770" s="68"/>
      <c r="N770" s="358"/>
      <c r="O770" s="358"/>
      <c r="P770" s="214">
        <v>0</v>
      </c>
      <c r="Q770" s="214">
        <v>371770.91</v>
      </c>
      <c r="R770" s="68" t="s">
        <v>3632</v>
      </c>
      <c r="S770" s="359"/>
      <c r="T770" s="275"/>
    </row>
    <row r="771" spans="1:20" ht="51">
      <c r="A771" s="191" t="s">
        <v>544</v>
      </c>
      <c r="B771" s="68"/>
      <c r="C771" s="212" t="s">
        <v>681</v>
      </c>
      <c r="D771" s="213">
        <v>45317</v>
      </c>
      <c r="E771" s="191" t="s">
        <v>2311</v>
      </c>
      <c r="F771" s="191" t="s">
        <v>6</v>
      </c>
      <c r="G771" s="191">
        <v>1947901</v>
      </c>
      <c r="H771" s="68"/>
      <c r="I771" s="197" t="s">
        <v>3349</v>
      </c>
      <c r="J771" s="68"/>
      <c r="K771" s="68"/>
      <c r="L771" s="68"/>
      <c r="M771" s="68"/>
      <c r="N771" s="358"/>
      <c r="O771" s="358"/>
      <c r="P771" s="214">
        <v>0</v>
      </c>
      <c r="Q771" s="214">
        <v>245346.92</v>
      </c>
      <c r="R771" s="68" t="s">
        <v>3632</v>
      </c>
      <c r="S771" s="359"/>
      <c r="T771" s="275"/>
    </row>
    <row r="772" spans="1:20" ht="63.75">
      <c r="A772" s="191">
        <v>373</v>
      </c>
      <c r="B772" s="68"/>
      <c r="C772" s="212" t="s">
        <v>607</v>
      </c>
      <c r="D772" s="213">
        <v>45317</v>
      </c>
      <c r="E772" s="191" t="s">
        <v>2312</v>
      </c>
      <c r="F772" s="191" t="s">
        <v>6</v>
      </c>
      <c r="G772" s="191">
        <v>1947902</v>
      </c>
      <c r="H772" s="68"/>
      <c r="I772" s="197" t="s">
        <v>3350</v>
      </c>
      <c r="J772" s="68"/>
      <c r="K772" s="68"/>
      <c r="L772" s="68"/>
      <c r="M772" s="68"/>
      <c r="N772" s="358"/>
      <c r="O772" s="358"/>
      <c r="P772" s="214">
        <v>0</v>
      </c>
      <c r="Q772" s="214">
        <v>199.04</v>
      </c>
      <c r="R772" s="68" t="s">
        <v>3632</v>
      </c>
      <c r="S772" s="359"/>
      <c r="T772" s="275"/>
    </row>
    <row r="773" spans="1:20" ht="63.75">
      <c r="A773" s="191" t="s">
        <v>542</v>
      </c>
      <c r="B773" s="68"/>
      <c r="C773" s="212" t="s">
        <v>689</v>
      </c>
      <c r="D773" s="213">
        <v>45317</v>
      </c>
      <c r="E773" s="191" t="s">
        <v>2313</v>
      </c>
      <c r="F773" s="191" t="s">
        <v>10</v>
      </c>
      <c r="G773" s="191">
        <v>1082507</v>
      </c>
      <c r="H773" s="68"/>
      <c r="I773" s="197" t="s">
        <v>3351</v>
      </c>
      <c r="J773" s="68"/>
      <c r="K773" s="68"/>
      <c r="L773" s="68"/>
      <c r="M773" s="68"/>
      <c r="N773" s="358"/>
      <c r="O773" s="358"/>
      <c r="P773" s="214">
        <v>50</v>
      </c>
      <c r="Q773" s="214">
        <v>0</v>
      </c>
      <c r="R773" s="68" t="s">
        <v>3632</v>
      </c>
      <c r="S773" s="359"/>
      <c r="T773" s="275"/>
    </row>
    <row r="774" spans="1:20" ht="76.5">
      <c r="A774" s="191">
        <v>597</v>
      </c>
      <c r="B774" s="68"/>
      <c r="C774" s="212" t="s">
        <v>675</v>
      </c>
      <c r="D774" s="213">
        <v>45317</v>
      </c>
      <c r="E774" s="191" t="s">
        <v>2314</v>
      </c>
      <c r="F774" s="191" t="s">
        <v>10</v>
      </c>
      <c r="G774" s="191">
        <v>1082533</v>
      </c>
      <c r="H774" s="68"/>
      <c r="I774" s="197" t="s">
        <v>3352</v>
      </c>
      <c r="J774" s="68"/>
      <c r="K774" s="68"/>
      <c r="L774" s="68"/>
      <c r="M774" s="68"/>
      <c r="N774" s="358"/>
      <c r="O774" s="358"/>
      <c r="P774" s="214">
        <v>270</v>
      </c>
      <c r="Q774" s="214">
        <v>0</v>
      </c>
      <c r="R774" s="68" t="s">
        <v>3632</v>
      </c>
      <c r="S774" s="359"/>
      <c r="T774" s="275"/>
    </row>
    <row r="775" spans="1:20" ht="63.75">
      <c r="A775" s="191">
        <v>117</v>
      </c>
      <c r="B775" s="68"/>
      <c r="C775" s="212" t="s">
        <v>54</v>
      </c>
      <c r="D775" s="213">
        <v>45317</v>
      </c>
      <c r="E775" s="191" t="s">
        <v>2315</v>
      </c>
      <c r="F775" s="191" t="s">
        <v>10</v>
      </c>
      <c r="G775" s="191">
        <v>1082595</v>
      </c>
      <c r="H775" s="68"/>
      <c r="I775" s="197" t="s">
        <v>3353</v>
      </c>
      <c r="J775" s="68"/>
      <c r="K775" s="68"/>
      <c r="L775" s="68"/>
      <c r="M775" s="68"/>
      <c r="N775" s="358"/>
      <c r="O775" s="358"/>
      <c r="P775" s="214">
        <v>50</v>
      </c>
      <c r="Q775" s="214">
        <v>0</v>
      </c>
      <c r="R775" s="68" t="s">
        <v>3632</v>
      </c>
      <c r="S775" s="359"/>
      <c r="T775" s="275"/>
    </row>
    <row r="776" spans="1:20" ht="63.75">
      <c r="A776" s="191">
        <v>513</v>
      </c>
      <c r="B776" s="68"/>
      <c r="C776" s="212" t="s">
        <v>160</v>
      </c>
      <c r="D776" s="213">
        <v>45317</v>
      </c>
      <c r="E776" s="191" t="s">
        <v>2316</v>
      </c>
      <c r="F776" s="191" t="s">
        <v>14</v>
      </c>
      <c r="G776" s="191">
        <v>2568866</v>
      </c>
      <c r="H776" s="68"/>
      <c r="I776" s="197" t="s">
        <v>3354</v>
      </c>
      <c r="J776" s="68"/>
      <c r="K776" s="68"/>
      <c r="L776" s="68"/>
      <c r="M776" s="68"/>
      <c r="N776" s="358"/>
      <c r="O776" s="358"/>
      <c r="P776" s="214">
        <v>50</v>
      </c>
      <c r="Q776" s="214">
        <v>0</v>
      </c>
      <c r="R776" s="68" t="s">
        <v>3632</v>
      </c>
      <c r="S776" s="359"/>
      <c r="T776" s="275"/>
    </row>
    <row r="777" spans="1:20" ht="63.75">
      <c r="A777" s="191">
        <v>513</v>
      </c>
      <c r="B777" s="68"/>
      <c r="C777" s="212" t="s">
        <v>160</v>
      </c>
      <c r="D777" s="213">
        <v>45317</v>
      </c>
      <c r="E777" s="191" t="s">
        <v>2317</v>
      </c>
      <c r="F777" s="191" t="s">
        <v>14</v>
      </c>
      <c r="G777" s="191">
        <v>2568870</v>
      </c>
      <c r="H777" s="68"/>
      <c r="I777" s="197" t="s">
        <v>3355</v>
      </c>
      <c r="J777" s="68"/>
      <c r="K777" s="68"/>
      <c r="L777" s="68"/>
      <c r="M777" s="68"/>
      <c r="N777" s="358"/>
      <c r="O777" s="358"/>
      <c r="P777" s="214">
        <v>50</v>
      </c>
      <c r="Q777" s="214">
        <v>0</v>
      </c>
      <c r="R777" s="68" t="s">
        <v>3632</v>
      </c>
      <c r="S777" s="359"/>
      <c r="T777" s="275"/>
    </row>
    <row r="778" spans="1:20" ht="51">
      <c r="A778" s="191">
        <v>513</v>
      </c>
      <c r="B778" s="68"/>
      <c r="C778" s="212" t="s">
        <v>160</v>
      </c>
      <c r="D778" s="213">
        <v>45317</v>
      </c>
      <c r="E778" s="191" t="s">
        <v>2318</v>
      </c>
      <c r="F778" s="191" t="s">
        <v>14</v>
      </c>
      <c r="G778" s="191">
        <v>2568872</v>
      </c>
      <c r="H778" s="68"/>
      <c r="I778" s="197" t="s">
        <v>3356</v>
      </c>
      <c r="J778" s="68"/>
      <c r="K778" s="68"/>
      <c r="L778" s="68"/>
      <c r="M778" s="68"/>
      <c r="N778" s="358"/>
      <c r="O778" s="358"/>
      <c r="P778" s="214">
        <v>50</v>
      </c>
      <c r="Q778" s="214">
        <v>0</v>
      </c>
      <c r="R778" s="68" t="s">
        <v>3632</v>
      </c>
      <c r="S778" s="359"/>
      <c r="T778" s="275"/>
    </row>
    <row r="779" spans="1:20" ht="76.5">
      <c r="A779" s="191">
        <v>513</v>
      </c>
      <c r="B779" s="68"/>
      <c r="C779" s="212" t="s">
        <v>160</v>
      </c>
      <c r="D779" s="213">
        <v>45317</v>
      </c>
      <c r="E779" s="191" t="s">
        <v>2319</v>
      </c>
      <c r="F779" s="191" t="s">
        <v>10</v>
      </c>
      <c r="G779" s="191">
        <v>1082573</v>
      </c>
      <c r="H779" s="68"/>
      <c r="I779" s="197" t="s">
        <v>3357</v>
      </c>
      <c r="J779" s="68"/>
      <c r="K779" s="68"/>
      <c r="L779" s="68"/>
      <c r="M779" s="68"/>
      <c r="N779" s="358"/>
      <c r="O779" s="358"/>
      <c r="P779" s="214">
        <v>50</v>
      </c>
      <c r="Q779" s="214">
        <v>0</v>
      </c>
      <c r="R779" s="68" t="s">
        <v>3632</v>
      </c>
      <c r="S779" s="359"/>
      <c r="T779" s="275"/>
    </row>
    <row r="780" spans="1:20" ht="76.5">
      <c r="A780" s="191">
        <v>117</v>
      </c>
      <c r="B780" s="68"/>
      <c r="C780" s="212" t="s">
        <v>54</v>
      </c>
      <c r="D780" s="213">
        <v>45317</v>
      </c>
      <c r="E780" s="191" t="s">
        <v>2320</v>
      </c>
      <c r="F780" s="191" t="s">
        <v>10</v>
      </c>
      <c r="G780" s="191">
        <v>1082574</v>
      </c>
      <c r="H780" s="68"/>
      <c r="I780" s="197" t="s">
        <v>3358</v>
      </c>
      <c r="J780" s="68"/>
      <c r="K780" s="68"/>
      <c r="L780" s="68"/>
      <c r="M780" s="68"/>
      <c r="N780" s="358"/>
      <c r="O780" s="358"/>
      <c r="P780" s="214">
        <v>50</v>
      </c>
      <c r="Q780" s="214">
        <v>0</v>
      </c>
      <c r="R780" s="68" t="s">
        <v>3632</v>
      </c>
      <c r="S780" s="359"/>
      <c r="T780" s="275"/>
    </row>
    <row r="781" spans="1:20" ht="76.5">
      <c r="A781" s="191">
        <v>117</v>
      </c>
      <c r="B781" s="68"/>
      <c r="C781" s="212" t="s">
        <v>54</v>
      </c>
      <c r="D781" s="213">
        <v>45317</v>
      </c>
      <c r="E781" s="191" t="s">
        <v>2321</v>
      </c>
      <c r="F781" s="191" t="s">
        <v>10</v>
      </c>
      <c r="G781" s="191">
        <v>1082575</v>
      </c>
      <c r="H781" s="68"/>
      <c r="I781" s="197" t="s">
        <v>3359</v>
      </c>
      <c r="J781" s="68"/>
      <c r="K781" s="68"/>
      <c r="L781" s="68"/>
      <c r="M781" s="68"/>
      <c r="N781" s="358"/>
      <c r="O781" s="358"/>
      <c r="P781" s="214">
        <v>50</v>
      </c>
      <c r="Q781" s="214">
        <v>0</v>
      </c>
      <c r="R781" s="68" t="s">
        <v>3632</v>
      </c>
      <c r="S781" s="359"/>
      <c r="T781" s="275"/>
    </row>
    <row r="782" spans="1:20" ht="76.5">
      <c r="A782" s="191">
        <v>513</v>
      </c>
      <c r="B782" s="68"/>
      <c r="C782" s="212" t="s">
        <v>160</v>
      </c>
      <c r="D782" s="213">
        <v>45317</v>
      </c>
      <c r="E782" s="191" t="s">
        <v>2322</v>
      </c>
      <c r="F782" s="191" t="s">
        <v>10</v>
      </c>
      <c r="G782" s="191">
        <v>1082535</v>
      </c>
      <c r="H782" s="68"/>
      <c r="I782" s="197" t="s">
        <v>3360</v>
      </c>
      <c r="J782" s="68"/>
      <c r="K782" s="68"/>
      <c r="L782" s="68"/>
      <c r="M782" s="68"/>
      <c r="N782" s="358"/>
      <c r="O782" s="358"/>
      <c r="P782" s="214">
        <v>50</v>
      </c>
      <c r="Q782" s="214">
        <v>0</v>
      </c>
      <c r="R782" s="68" t="s">
        <v>3632</v>
      </c>
      <c r="S782" s="359"/>
      <c r="T782" s="275"/>
    </row>
    <row r="783" spans="1:20" ht="63.75">
      <c r="A783" s="191">
        <v>513</v>
      </c>
      <c r="B783" s="68"/>
      <c r="C783" s="212" t="s">
        <v>160</v>
      </c>
      <c r="D783" s="213">
        <v>45317</v>
      </c>
      <c r="E783" s="191" t="s">
        <v>2323</v>
      </c>
      <c r="F783" s="191" t="s">
        <v>12</v>
      </c>
      <c r="G783" s="191">
        <v>1082535</v>
      </c>
      <c r="H783" s="68"/>
      <c r="I783" s="197" t="s">
        <v>3361</v>
      </c>
      <c r="J783" s="68"/>
      <c r="K783" s="68"/>
      <c r="L783" s="68"/>
      <c r="M783" s="68"/>
      <c r="N783" s="358"/>
      <c r="O783" s="358"/>
      <c r="P783" s="214">
        <v>431888058.72000003</v>
      </c>
      <c r="Q783" s="214">
        <v>0</v>
      </c>
      <c r="R783" s="68" t="s">
        <v>3632</v>
      </c>
      <c r="S783" s="359"/>
      <c r="T783" s="275"/>
    </row>
    <row r="784" spans="1:20" ht="63.75">
      <c r="A784" s="191">
        <v>155</v>
      </c>
      <c r="B784" s="68"/>
      <c r="C784" s="212" t="s">
        <v>75</v>
      </c>
      <c r="D784" s="213">
        <v>45320</v>
      </c>
      <c r="E784" s="191" t="s">
        <v>2324</v>
      </c>
      <c r="F784" s="191" t="s">
        <v>3</v>
      </c>
      <c r="G784" s="191">
        <v>2171598</v>
      </c>
      <c r="H784" s="68"/>
      <c r="I784" s="197" t="s">
        <v>3362</v>
      </c>
      <c r="J784" s="68"/>
      <c r="K784" s="68"/>
      <c r="L784" s="68"/>
      <c r="M784" s="68"/>
      <c r="N784" s="358"/>
      <c r="O784" s="358"/>
      <c r="P784" s="214">
        <v>0</v>
      </c>
      <c r="Q784" s="214">
        <v>18896</v>
      </c>
      <c r="R784" s="68" t="s">
        <v>3632</v>
      </c>
      <c r="S784" s="359"/>
      <c r="T784" s="275"/>
    </row>
    <row r="785" spans="1:20" ht="51">
      <c r="A785" s="191">
        <v>46</v>
      </c>
      <c r="B785" s="68"/>
      <c r="C785" s="212" t="s">
        <v>1371</v>
      </c>
      <c r="D785" s="213">
        <v>45320</v>
      </c>
      <c r="E785" s="191" t="s">
        <v>2325</v>
      </c>
      <c r="F785" s="191" t="s">
        <v>3</v>
      </c>
      <c r="G785" s="191">
        <v>2171606</v>
      </c>
      <c r="H785" s="68"/>
      <c r="I785" s="197" t="s">
        <v>3363</v>
      </c>
      <c r="J785" s="68"/>
      <c r="K785" s="68"/>
      <c r="L785" s="68"/>
      <c r="M785" s="68"/>
      <c r="N785" s="358"/>
      <c r="O785" s="358"/>
      <c r="P785" s="214">
        <v>0</v>
      </c>
      <c r="Q785" s="214">
        <v>409</v>
      </c>
      <c r="R785" s="68" t="s">
        <v>3632</v>
      </c>
      <c r="S785" s="359"/>
      <c r="T785" s="275"/>
    </row>
    <row r="786" spans="1:20" ht="51">
      <c r="A786" s="191">
        <v>650</v>
      </c>
      <c r="B786" s="68"/>
      <c r="C786" s="212" t="s">
        <v>175</v>
      </c>
      <c r="D786" s="213">
        <v>45320</v>
      </c>
      <c r="E786" s="191" t="s">
        <v>2326</v>
      </c>
      <c r="F786" s="191" t="s">
        <v>3</v>
      </c>
      <c r="G786" s="191">
        <v>2171611</v>
      </c>
      <c r="H786" s="68"/>
      <c r="I786" s="197" t="s">
        <v>3364</v>
      </c>
      <c r="J786" s="68"/>
      <c r="K786" s="68"/>
      <c r="L786" s="68"/>
      <c r="M786" s="68"/>
      <c r="N786" s="358"/>
      <c r="O786" s="358"/>
      <c r="P786" s="214">
        <v>0</v>
      </c>
      <c r="Q786" s="214">
        <v>7296.44</v>
      </c>
      <c r="R786" s="68" t="s">
        <v>3632</v>
      </c>
      <c r="S786" s="359"/>
      <c r="T786" s="275"/>
    </row>
    <row r="787" spans="1:20" ht="63.75">
      <c r="A787" s="191">
        <v>660</v>
      </c>
      <c r="B787" s="68"/>
      <c r="C787" s="212" t="s">
        <v>176</v>
      </c>
      <c r="D787" s="213">
        <v>45320</v>
      </c>
      <c r="E787" s="191" t="s">
        <v>2327</v>
      </c>
      <c r="F787" s="191" t="s">
        <v>3</v>
      </c>
      <c r="G787" s="191">
        <v>2171619</v>
      </c>
      <c r="H787" s="68"/>
      <c r="I787" s="197" t="s">
        <v>3365</v>
      </c>
      <c r="J787" s="68"/>
      <c r="K787" s="68"/>
      <c r="L787" s="68"/>
      <c r="M787" s="68"/>
      <c r="N787" s="358"/>
      <c r="O787" s="358"/>
      <c r="P787" s="214">
        <v>0</v>
      </c>
      <c r="Q787" s="214">
        <v>30</v>
      </c>
      <c r="R787" s="68" t="s">
        <v>3632</v>
      </c>
      <c r="S787" s="359"/>
      <c r="T787" s="275"/>
    </row>
    <row r="788" spans="1:20" ht="51">
      <c r="A788" s="191">
        <v>670</v>
      </c>
      <c r="B788" s="68"/>
      <c r="C788" s="212" t="s">
        <v>178</v>
      </c>
      <c r="D788" s="213">
        <v>45320</v>
      </c>
      <c r="E788" s="191" t="s">
        <v>2328</v>
      </c>
      <c r="F788" s="191" t="s">
        <v>3</v>
      </c>
      <c r="G788" s="191">
        <v>2171623</v>
      </c>
      <c r="H788" s="68"/>
      <c r="I788" s="197" t="s">
        <v>3366</v>
      </c>
      <c r="J788" s="68"/>
      <c r="K788" s="68"/>
      <c r="L788" s="68"/>
      <c r="M788" s="68"/>
      <c r="N788" s="358"/>
      <c r="O788" s="358"/>
      <c r="P788" s="214">
        <v>0</v>
      </c>
      <c r="Q788" s="214">
        <v>249</v>
      </c>
      <c r="R788" s="68" t="s">
        <v>3632</v>
      </c>
      <c r="S788" s="359"/>
      <c r="T788" s="275"/>
    </row>
    <row r="789" spans="1:20" ht="63.75">
      <c r="A789" s="191">
        <v>290</v>
      </c>
      <c r="B789" s="68"/>
      <c r="C789" s="212" t="s">
        <v>118</v>
      </c>
      <c r="D789" s="213">
        <v>45320</v>
      </c>
      <c r="E789" s="191" t="s">
        <v>2329</v>
      </c>
      <c r="F789" s="191" t="s">
        <v>3</v>
      </c>
      <c r="G789" s="191">
        <v>2171624</v>
      </c>
      <c r="H789" s="68"/>
      <c r="I789" s="197" t="s">
        <v>3367</v>
      </c>
      <c r="J789" s="68"/>
      <c r="K789" s="68"/>
      <c r="L789" s="68"/>
      <c r="M789" s="68"/>
      <c r="N789" s="358"/>
      <c r="O789" s="358"/>
      <c r="P789" s="214">
        <v>0</v>
      </c>
      <c r="Q789" s="214">
        <v>88</v>
      </c>
      <c r="R789" s="68" t="s">
        <v>3632</v>
      </c>
      <c r="S789" s="359"/>
      <c r="T789" s="275"/>
    </row>
    <row r="790" spans="1:20" ht="63.75">
      <c r="A790" s="191">
        <v>290</v>
      </c>
      <c r="B790" s="68"/>
      <c r="C790" s="212" t="s">
        <v>118</v>
      </c>
      <c r="D790" s="213">
        <v>45320</v>
      </c>
      <c r="E790" s="191" t="s">
        <v>2330</v>
      </c>
      <c r="F790" s="191" t="s">
        <v>3</v>
      </c>
      <c r="G790" s="191">
        <v>2171625</v>
      </c>
      <c r="H790" s="68"/>
      <c r="I790" s="197" t="s">
        <v>3368</v>
      </c>
      <c r="J790" s="68"/>
      <c r="K790" s="68"/>
      <c r="L790" s="68"/>
      <c r="M790" s="68"/>
      <c r="N790" s="358"/>
      <c r="O790" s="358"/>
      <c r="P790" s="214">
        <v>0</v>
      </c>
      <c r="Q790" s="214">
        <v>185.5</v>
      </c>
      <c r="R790" s="68" t="s">
        <v>3632</v>
      </c>
      <c r="S790" s="359"/>
      <c r="T790" s="275"/>
    </row>
    <row r="791" spans="1:20" ht="63.75">
      <c r="A791" s="191">
        <v>290</v>
      </c>
      <c r="B791" s="68"/>
      <c r="C791" s="212" t="s">
        <v>118</v>
      </c>
      <c r="D791" s="213">
        <v>45320</v>
      </c>
      <c r="E791" s="191" t="s">
        <v>2331</v>
      </c>
      <c r="F791" s="191" t="s">
        <v>3</v>
      </c>
      <c r="G791" s="191">
        <v>2171626</v>
      </c>
      <c r="H791" s="68"/>
      <c r="I791" s="197" t="s">
        <v>3369</v>
      </c>
      <c r="J791" s="68"/>
      <c r="K791" s="68"/>
      <c r="L791" s="68"/>
      <c r="M791" s="68"/>
      <c r="N791" s="358"/>
      <c r="O791" s="358"/>
      <c r="P791" s="214">
        <v>0</v>
      </c>
      <c r="Q791" s="214">
        <v>252</v>
      </c>
      <c r="R791" s="68" t="s">
        <v>3632</v>
      </c>
      <c r="S791" s="359"/>
      <c r="T791" s="275"/>
    </row>
    <row r="792" spans="1:20" ht="63.75">
      <c r="A792" s="191">
        <v>290</v>
      </c>
      <c r="B792" s="68"/>
      <c r="C792" s="212" t="s">
        <v>118</v>
      </c>
      <c r="D792" s="213">
        <v>45320</v>
      </c>
      <c r="E792" s="191" t="s">
        <v>2332</v>
      </c>
      <c r="F792" s="191" t="s">
        <v>3</v>
      </c>
      <c r="G792" s="191">
        <v>2171627</v>
      </c>
      <c r="H792" s="68"/>
      <c r="I792" s="197" t="s">
        <v>3370</v>
      </c>
      <c r="J792" s="68"/>
      <c r="K792" s="68"/>
      <c r="L792" s="68"/>
      <c r="M792" s="68"/>
      <c r="N792" s="358"/>
      <c r="O792" s="358"/>
      <c r="P792" s="214">
        <v>0</v>
      </c>
      <c r="Q792" s="214">
        <v>108</v>
      </c>
      <c r="R792" s="68" t="s">
        <v>3632</v>
      </c>
      <c r="S792" s="359"/>
      <c r="T792" s="275"/>
    </row>
    <row r="793" spans="1:20" ht="51">
      <c r="A793" s="191">
        <v>292</v>
      </c>
      <c r="B793" s="68"/>
      <c r="C793" s="212" t="s">
        <v>120</v>
      </c>
      <c r="D793" s="213">
        <v>45320</v>
      </c>
      <c r="E793" s="191" t="s">
        <v>2333</v>
      </c>
      <c r="F793" s="191" t="s">
        <v>3</v>
      </c>
      <c r="G793" s="191">
        <v>2171628</v>
      </c>
      <c r="H793" s="68"/>
      <c r="I793" s="197" t="s">
        <v>3371</v>
      </c>
      <c r="J793" s="68"/>
      <c r="K793" s="68"/>
      <c r="L793" s="68"/>
      <c r="M793" s="68"/>
      <c r="N793" s="358"/>
      <c r="O793" s="358"/>
      <c r="P793" s="214">
        <v>0</v>
      </c>
      <c r="Q793" s="214">
        <v>14.5</v>
      </c>
      <c r="R793" s="68" t="s">
        <v>3632</v>
      </c>
      <c r="S793" s="359"/>
      <c r="T793" s="275"/>
    </row>
    <row r="794" spans="1:20" ht="51">
      <c r="A794" s="191">
        <v>578</v>
      </c>
      <c r="B794" s="68"/>
      <c r="C794" s="212" t="s">
        <v>168</v>
      </c>
      <c r="D794" s="213">
        <v>45320</v>
      </c>
      <c r="E794" s="191" t="s">
        <v>2334</v>
      </c>
      <c r="F794" s="191" t="s">
        <v>3</v>
      </c>
      <c r="G794" s="191">
        <v>2171629</v>
      </c>
      <c r="H794" s="68"/>
      <c r="I794" s="197" t="s">
        <v>3372</v>
      </c>
      <c r="J794" s="68"/>
      <c r="K794" s="68"/>
      <c r="L794" s="68"/>
      <c r="M794" s="68"/>
      <c r="N794" s="358"/>
      <c r="O794" s="358"/>
      <c r="P794" s="214">
        <v>0</v>
      </c>
      <c r="Q794" s="214">
        <v>190</v>
      </c>
      <c r="R794" s="68" t="s">
        <v>3632</v>
      </c>
      <c r="S794" s="359"/>
      <c r="T794" s="275"/>
    </row>
    <row r="795" spans="1:20" ht="51">
      <c r="A795" s="191">
        <v>578</v>
      </c>
      <c r="B795" s="68"/>
      <c r="C795" s="212" t="s">
        <v>168</v>
      </c>
      <c r="D795" s="213">
        <v>45320</v>
      </c>
      <c r="E795" s="191" t="s">
        <v>2335</v>
      </c>
      <c r="F795" s="191" t="s">
        <v>3</v>
      </c>
      <c r="G795" s="191">
        <v>2171630</v>
      </c>
      <c r="H795" s="68"/>
      <c r="I795" s="197" t="s">
        <v>3373</v>
      </c>
      <c r="J795" s="68"/>
      <c r="K795" s="68"/>
      <c r="L795" s="68"/>
      <c r="M795" s="68"/>
      <c r="N795" s="358"/>
      <c r="O795" s="358"/>
      <c r="P795" s="214">
        <v>0</v>
      </c>
      <c r="Q795" s="214">
        <v>260</v>
      </c>
      <c r="R795" s="68" t="s">
        <v>3632</v>
      </c>
      <c r="S795" s="359"/>
      <c r="T795" s="275"/>
    </row>
    <row r="796" spans="1:20" ht="38.25">
      <c r="A796" s="191" t="s">
        <v>550</v>
      </c>
      <c r="B796" s="68"/>
      <c r="C796" s="212" t="s">
        <v>589</v>
      </c>
      <c r="D796" s="213">
        <v>45320</v>
      </c>
      <c r="E796" s="191" t="s">
        <v>2336</v>
      </c>
      <c r="F796" s="191" t="s">
        <v>3</v>
      </c>
      <c r="G796" s="191">
        <v>2171632</v>
      </c>
      <c r="H796" s="68"/>
      <c r="I796" s="197" t="s">
        <v>3374</v>
      </c>
      <c r="J796" s="68"/>
      <c r="K796" s="68"/>
      <c r="L796" s="68"/>
      <c r="M796" s="68"/>
      <c r="N796" s="358"/>
      <c r="O796" s="358"/>
      <c r="P796" s="214">
        <v>0</v>
      </c>
      <c r="Q796" s="214">
        <v>7298.8</v>
      </c>
      <c r="R796" s="68" t="s">
        <v>3632</v>
      </c>
      <c r="S796" s="359"/>
      <c r="T796" s="275"/>
    </row>
    <row r="797" spans="1:20" ht="51">
      <c r="A797" s="191">
        <v>660</v>
      </c>
      <c r="B797" s="68"/>
      <c r="C797" s="212" t="s">
        <v>176</v>
      </c>
      <c r="D797" s="213">
        <v>45320</v>
      </c>
      <c r="E797" s="191" t="s">
        <v>2337</v>
      </c>
      <c r="F797" s="191" t="s">
        <v>3</v>
      </c>
      <c r="G797" s="191">
        <v>2171635</v>
      </c>
      <c r="H797" s="68"/>
      <c r="I797" s="197" t="s">
        <v>3375</v>
      </c>
      <c r="J797" s="68"/>
      <c r="K797" s="68"/>
      <c r="L797" s="68"/>
      <c r="M797" s="68"/>
      <c r="N797" s="358"/>
      <c r="O797" s="358"/>
      <c r="P797" s="214">
        <v>0</v>
      </c>
      <c r="Q797" s="214">
        <v>1587.7</v>
      </c>
      <c r="R797" s="68" t="s">
        <v>3632</v>
      </c>
      <c r="S797" s="359"/>
      <c r="T797" s="275"/>
    </row>
    <row r="798" spans="1:20" ht="63.75">
      <c r="A798" s="191">
        <v>20</v>
      </c>
      <c r="B798" s="68"/>
      <c r="C798" s="212" t="s">
        <v>41</v>
      </c>
      <c r="D798" s="213">
        <v>45320</v>
      </c>
      <c r="E798" s="191" t="s">
        <v>2338</v>
      </c>
      <c r="F798" s="191" t="s">
        <v>3</v>
      </c>
      <c r="G798" s="191">
        <v>2171636</v>
      </c>
      <c r="H798" s="68"/>
      <c r="I798" s="197" t="s">
        <v>3376</v>
      </c>
      <c r="J798" s="68"/>
      <c r="K798" s="68"/>
      <c r="L798" s="68"/>
      <c r="M798" s="68"/>
      <c r="N798" s="358"/>
      <c r="O798" s="358"/>
      <c r="P798" s="214">
        <v>0</v>
      </c>
      <c r="Q798" s="214">
        <v>14456.94</v>
      </c>
      <c r="R798" s="68" t="s">
        <v>3632</v>
      </c>
      <c r="S798" s="359"/>
      <c r="T798" s="275"/>
    </row>
    <row r="799" spans="1:20" ht="51">
      <c r="A799" s="191">
        <v>283</v>
      </c>
      <c r="B799" s="68"/>
      <c r="C799" s="212" t="s">
        <v>115</v>
      </c>
      <c r="D799" s="213">
        <v>45320</v>
      </c>
      <c r="E799" s="191" t="s">
        <v>2339</v>
      </c>
      <c r="F799" s="191" t="s">
        <v>3</v>
      </c>
      <c r="G799" s="191">
        <v>2171637</v>
      </c>
      <c r="H799" s="68"/>
      <c r="I799" s="197" t="s">
        <v>3377</v>
      </c>
      <c r="J799" s="68"/>
      <c r="K799" s="68"/>
      <c r="L799" s="68"/>
      <c r="M799" s="68"/>
      <c r="N799" s="358"/>
      <c r="O799" s="358"/>
      <c r="P799" s="214">
        <v>0</v>
      </c>
      <c r="Q799" s="214">
        <v>1800</v>
      </c>
      <c r="R799" s="68" t="s">
        <v>3632</v>
      </c>
      <c r="S799" s="359"/>
      <c r="T799" s="275"/>
    </row>
    <row r="800" spans="1:20" ht="51">
      <c r="A800" s="191">
        <v>378</v>
      </c>
      <c r="B800" s="68"/>
      <c r="C800" s="212" t="s">
        <v>610</v>
      </c>
      <c r="D800" s="213">
        <v>45320</v>
      </c>
      <c r="E800" s="191" t="s">
        <v>2340</v>
      </c>
      <c r="F800" s="191" t="s">
        <v>3</v>
      </c>
      <c r="G800" s="191">
        <v>2171671</v>
      </c>
      <c r="H800" s="68"/>
      <c r="I800" s="197" t="s">
        <v>3378</v>
      </c>
      <c r="J800" s="68"/>
      <c r="K800" s="68"/>
      <c r="L800" s="68"/>
      <c r="M800" s="68"/>
      <c r="N800" s="358"/>
      <c r="O800" s="358"/>
      <c r="P800" s="214">
        <v>0</v>
      </c>
      <c r="Q800" s="214">
        <v>1587</v>
      </c>
      <c r="R800" s="68" t="s">
        <v>3632</v>
      </c>
      <c r="S800" s="359"/>
      <c r="T800" s="275"/>
    </row>
    <row r="801" spans="1:20" ht="51">
      <c r="A801" s="191">
        <v>378</v>
      </c>
      <c r="B801" s="68"/>
      <c r="C801" s="212" t="s">
        <v>610</v>
      </c>
      <c r="D801" s="213">
        <v>45320</v>
      </c>
      <c r="E801" s="191" t="s">
        <v>2341</v>
      </c>
      <c r="F801" s="191" t="s">
        <v>3</v>
      </c>
      <c r="G801" s="191">
        <v>2171672</v>
      </c>
      <c r="H801" s="68"/>
      <c r="I801" s="197" t="s">
        <v>3379</v>
      </c>
      <c r="J801" s="68"/>
      <c r="K801" s="68"/>
      <c r="L801" s="68"/>
      <c r="M801" s="68"/>
      <c r="N801" s="358"/>
      <c r="O801" s="358"/>
      <c r="P801" s="214">
        <v>0</v>
      </c>
      <c r="Q801" s="214">
        <v>552</v>
      </c>
      <c r="R801" s="68" t="s">
        <v>3632</v>
      </c>
      <c r="S801" s="359"/>
      <c r="T801" s="275"/>
    </row>
    <row r="802" spans="1:20" ht="51">
      <c r="A802" s="191">
        <v>86</v>
      </c>
      <c r="B802" s="68"/>
      <c r="C802" s="212" t="s">
        <v>50</v>
      </c>
      <c r="D802" s="213">
        <v>45320</v>
      </c>
      <c r="E802" s="191" t="s">
        <v>2342</v>
      </c>
      <c r="F802" s="191" t="s">
        <v>3</v>
      </c>
      <c r="G802" s="191">
        <v>2171674</v>
      </c>
      <c r="H802" s="68"/>
      <c r="I802" s="197" t="s">
        <v>3380</v>
      </c>
      <c r="J802" s="68"/>
      <c r="K802" s="68"/>
      <c r="L802" s="68"/>
      <c r="M802" s="68"/>
      <c r="N802" s="358"/>
      <c r="O802" s="358"/>
      <c r="P802" s="214">
        <v>0</v>
      </c>
      <c r="Q802" s="214">
        <v>8</v>
      </c>
      <c r="R802" s="68" t="s">
        <v>3632</v>
      </c>
      <c r="S802" s="359"/>
      <c r="T802" s="275"/>
    </row>
    <row r="803" spans="1:20" ht="89.25">
      <c r="A803" s="191">
        <v>587</v>
      </c>
      <c r="B803" s="68"/>
      <c r="C803" s="212" t="s">
        <v>671</v>
      </c>
      <c r="D803" s="213">
        <v>45320</v>
      </c>
      <c r="E803" s="191" t="s">
        <v>2343</v>
      </c>
      <c r="F803" s="191" t="s">
        <v>3</v>
      </c>
      <c r="G803" s="191">
        <v>2171675</v>
      </c>
      <c r="H803" s="68"/>
      <c r="I803" s="197" t="s">
        <v>3381</v>
      </c>
      <c r="J803" s="68"/>
      <c r="K803" s="68"/>
      <c r="L803" s="68"/>
      <c r="M803" s="68"/>
      <c r="N803" s="358"/>
      <c r="O803" s="358"/>
      <c r="P803" s="214">
        <v>0</v>
      </c>
      <c r="Q803" s="214">
        <v>12403.24</v>
      </c>
      <c r="R803" s="68" t="s">
        <v>3632</v>
      </c>
      <c r="S803" s="359"/>
      <c r="T803" s="275"/>
    </row>
    <row r="804" spans="1:20" ht="51">
      <c r="A804" s="191">
        <v>86</v>
      </c>
      <c r="B804" s="68"/>
      <c r="C804" s="212" t="s">
        <v>50</v>
      </c>
      <c r="D804" s="213">
        <v>45320</v>
      </c>
      <c r="E804" s="191" t="s">
        <v>2344</v>
      </c>
      <c r="F804" s="191" t="s">
        <v>3</v>
      </c>
      <c r="G804" s="191">
        <v>2171676</v>
      </c>
      <c r="H804" s="68"/>
      <c r="I804" s="197" t="s">
        <v>3382</v>
      </c>
      <c r="J804" s="68"/>
      <c r="K804" s="68"/>
      <c r="L804" s="68"/>
      <c r="M804" s="68"/>
      <c r="N804" s="358"/>
      <c r="O804" s="358"/>
      <c r="P804" s="214">
        <v>0</v>
      </c>
      <c r="Q804" s="214">
        <v>215.2</v>
      </c>
      <c r="R804" s="68" t="s">
        <v>3632</v>
      </c>
      <c r="S804" s="359"/>
      <c r="T804" s="275"/>
    </row>
    <row r="805" spans="1:20" ht="38.25">
      <c r="A805" s="191">
        <v>291</v>
      </c>
      <c r="B805" s="68"/>
      <c r="C805" s="212" t="s">
        <v>119</v>
      </c>
      <c r="D805" s="213">
        <v>45320</v>
      </c>
      <c r="E805" s="191" t="s">
        <v>2345</v>
      </c>
      <c r="F805" s="191" t="s">
        <v>3</v>
      </c>
      <c r="G805" s="191">
        <v>2171679</v>
      </c>
      <c r="H805" s="68"/>
      <c r="I805" s="197" t="s">
        <v>3383</v>
      </c>
      <c r="J805" s="68"/>
      <c r="K805" s="68"/>
      <c r="L805" s="68"/>
      <c r="M805" s="68"/>
      <c r="N805" s="358"/>
      <c r="O805" s="358"/>
      <c r="P805" s="214">
        <v>0</v>
      </c>
      <c r="Q805" s="214">
        <v>70</v>
      </c>
      <c r="R805" s="68" t="s">
        <v>3632</v>
      </c>
      <c r="S805" s="359"/>
      <c r="T805" s="275"/>
    </row>
    <row r="806" spans="1:20" ht="63.75">
      <c r="A806" s="191">
        <v>20</v>
      </c>
      <c r="B806" s="68"/>
      <c r="C806" s="212" t="s">
        <v>41</v>
      </c>
      <c r="D806" s="213">
        <v>45320</v>
      </c>
      <c r="E806" s="191" t="s">
        <v>2346</v>
      </c>
      <c r="F806" s="191" t="s">
        <v>3</v>
      </c>
      <c r="G806" s="191">
        <v>2171681</v>
      </c>
      <c r="H806" s="68"/>
      <c r="I806" s="197" t="s">
        <v>3384</v>
      </c>
      <c r="J806" s="68"/>
      <c r="K806" s="68"/>
      <c r="L806" s="68"/>
      <c r="M806" s="68"/>
      <c r="N806" s="358"/>
      <c r="O806" s="358"/>
      <c r="P806" s="214">
        <v>0</v>
      </c>
      <c r="Q806" s="214">
        <v>494.63</v>
      </c>
      <c r="R806" s="68" t="s">
        <v>3632</v>
      </c>
      <c r="S806" s="359"/>
      <c r="T806" s="275"/>
    </row>
    <row r="807" spans="1:20" ht="38.25">
      <c r="A807" s="191">
        <v>862</v>
      </c>
      <c r="B807" s="68"/>
      <c r="C807" s="212" t="s">
        <v>187</v>
      </c>
      <c r="D807" s="213">
        <v>45320</v>
      </c>
      <c r="E807" s="191" t="s">
        <v>2347</v>
      </c>
      <c r="F807" s="191" t="s">
        <v>3</v>
      </c>
      <c r="G807" s="191">
        <v>2171685</v>
      </c>
      <c r="H807" s="68"/>
      <c r="I807" s="197" t="s">
        <v>3385</v>
      </c>
      <c r="J807" s="68"/>
      <c r="K807" s="68"/>
      <c r="L807" s="68"/>
      <c r="M807" s="68"/>
      <c r="N807" s="358"/>
      <c r="O807" s="358"/>
      <c r="P807" s="214">
        <v>0</v>
      </c>
      <c r="Q807" s="214">
        <v>100</v>
      </c>
      <c r="R807" s="68" t="s">
        <v>3632</v>
      </c>
      <c r="S807" s="359"/>
      <c r="T807" s="275"/>
    </row>
    <row r="808" spans="1:20" ht="51">
      <c r="A808" s="191">
        <v>46</v>
      </c>
      <c r="B808" s="68"/>
      <c r="C808" s="212" t="s">
        <v>1371</v>
      </c>
      <c r="D808" s="213">
        <v>45320</v>
      </c>
      <c r="E808" s="191" t="s">
        <v>2348</v>
      </c>
      <c r="F808" s="191" t="s">
        <v>3</v>
      </c>
      <c r="G808" s="191">
        <v>2171695</v>
      </c>
      <c r="H808" s="68"/>
      <c r="I808" s="197" t="s">
        <v>3386</v>
      </c>
      <c r="J808" s="68"/>
      <c r="K808" s="68"/>
      <c r="L808" s="68"/>
      <c r="M808" s="68"/>
      <c r="N808" s="358"/>
      <c r="O808" s="358"/>
      <c r="P808" s="214">
        <v>0</v>
      </c>
      <c r="Q808" s="214">
        <v>840</v>
      </c>
      <c r="R808" s="68" t="s">
        <v>3632</v>
      </c>
      <c r="S808" s="359"/>
      <c r="T808" s="275"/>
    </row>
    <row r="809" spans="1:20" ht="51">
      <c r="A809" s="191">
        <v>599</v>
      </c>
      <c r="B809" s="68"/>
      <c r="C809" s="212" t="s">
        <v>1247</v>
      </c>
      <c r="D809" s="213">
        <v>45320</v>
      </c>
      <c r="E809" s="191" t="s">
        <v>2349</v>
      </c>
      <c r="F809" s="191" t="s">
        <v>3</v>
      </c>
      <c r="G809" s="191">
        <v>2171701</v>
      </c>
      <c r="H809" s="68"/>
      <c r="I809" s="197" t="s">
        <v>3387</v>
      </c>
      <c r="J809" s="68"/>
      <c r="K809" s="68"/>
      <c r="L809" s="68"/>
      <c r="M809" s="68"/>
      <c r="N809" s="358"/>
      <c r="O809" s="358"/>
      <c r="P809" s="214">
        <v>0</v>
      </c>
      <c r="Q809" s="214">
        <v>410.43</v>
      </c>
      <c r="R809" s="68" t="s">
        <v>3632</v>
      </c>
      <c r="S809" s="359"/>
      <c r="T809" s="275"/>
    </row>
    <row r="810" spans="1:20" ht="76.5">
      <c r="A810" s="191">
        <v>513</v>
      </c>
      <c r="B810" s="68"/>
      <c r="C810" s="212" t="s">
        <v>160</v>
      </c>
      <c r="D810" s="213">
        <v>45320</v>
      </c>
      <c r="E810" s="191" t="s">
        <v>2351</v>
      </c>
      <c r="F810" s="191" t="s">
        <v>10</v>
      </c>
      <c r="G810" s="191">
        <v>1082683</v>
      </c>
      <c r="H810" s="68"/>
      <c r="I810" s="197" t="s">
        <v>3389</v>
      </c>
      <c r="J810" s="68"/>
      <c r="K810" s="68"/>
      <c r="L810" s="68"/>
      <c r="M810" s="68"/>
      <c r="N810" s="358"/>
      <c r="O810" s="358"/>
      <c r="P810" s="214">
        <v>50</v>
      </c>
      <c r="Q810" s="214">
        <v>0</v>
      </c>
      <c r="R810" s="68" t="s">
        <v>3632</v>
      </c>
      <c r="S810" s="359"/>
      <c r="T810" s="275"/>
    </row>
    <row r="811" spans="1:20" ht="76.5">
      <c r="A811" s="191">
        <v>513</v>
      </c>
      <c r="B811" s="68"/>
      <c r="C811" s="212" t="s">
        <v>160</v>
      </c>
      <c r="D811" s="213">
        <v>45320</v>
      </c>
      <c r="E811" s="191" t="s">
        <v>2352</v>
      </c>
      <c r="F811" s="191" t="s">
        <v>10</v>
      </c>
      <c r="G811" s="191">
        <v>1082699</v>
      </c>
      <c r="H811" s="68"/>
      <c r="I811" s="197" t="s">
        <v>3390</v>
      </c>
      <c r="J811" s="68"/>
      <c r="K811" s="68"/>
      <c r="L811" s="68"/>
      <c r="M811" s="68"/>
      <c r="N811" s="358"/>
      <c r="O811" s="358"/>
      <c r="P811" s="214">
        <v>50</v>
      </c>
      <c r="Q811" s="214">
        <v>0</v>
      </c>
      <c r="R811" s="68" t="s">
        <v>3632</v>
      </c>
      <c r="S811" s="359"/>
      <c r="T811" s="275"/>
    </row>
    <row r="812" spans="1:20" ht="63.75">
      <c r="A812" s="191">
        <v>513</v>
      </c>
      <c r="B812" s="68"/>
      <c r="C812" s="212" t="s">
        <v>160</v>
      </c>
      <c r="D812" s="213">
        <v>45320</v>
      </c>
      <c r="E812" s="191" t="s">
        <v>2353</v>
      </c>
      <c r="F812" s="191" t="s">
        <v>10</v>
      </c>
      <c r="G812" s="191">
        <v>1082732</v>
      </c>
      <c r="H812" s="68"/>
      <c r="I812" s="197" t="s">
        <v>3391</v>
      </c>
      <c r="J812" s="68"/>
      <c r="K812" s="68"/>
      <c r="L812" s="68"/>
      <c r="M812" s="68"/>
      <c r="N812" s="358"/>
      <c r="O812" s="358"/>
      <c r="P812" s="214">
        <v>50</v>
      </c>
      <c r="Q812" s="214">
        <v>0</v>
      </c>
      <c r="R812" s="68" t="s">
        <v>3632</v>
      </c>
      <c r="S812" s="359"/>
      <c r="T812" s="275"/>
    </row>
    <row r="813" spans="1:20" ht="76.5">
      <c r="A813" s="191">
        <v>513</v>
      </c>
      <c r="B813" s="68"/>
      <c r="C813" s="212" t="s">
        <v>160</v>
      </c>
      <c r="D813" s="213">
        <v>45320</v>
      </c>
      <c r="E813" s="191" t="s">
        <v>2354</v>
      </c>
      <c r="F813" s="191" t="s">
        <v>14</v>
      </c>
      <c r="G813" s="191">
        <v>2570758</v>
      </c>
      <c r="H813" s="68"/>
      <c r="I813" s="197" t="s">
        <v>3392</v>
      </c>
      <c r="J813" s="68"/>
      <c r="K813" s="68"/>
      <c r="L813" s="68"/>
      <c r="M813" s="68"/>
      <c r="N813" s="358"/>
      <c r="O813" s="358"/>
      <c r="P813" s="214">
        <v>50</v>
      </c>
      <c r="Q813" s="214">
        <v>0</v>
      </c>
      <c r="R813" s="68" t="s">
        <v>3632</v>
      </c>
      <c r="S813" s="359"/>
      <c r="T813" s="275"/>
    </row>
    <row r="814" spans="1:20" ht="89.25">
      <c r="A814" s="191">
        <v>117</v>
      </c>
      <c r="B814" s="68"/>
      <c r="C814" s="212" t="s">
        <v>54</v>
      </c>
      <c r="D814" s="213">
        <v>45320</v>
      </c>
      <c r="E814" s="191" t="s">
        <v>2355</v>
      </c>
      <c r="F814" s="191" t="s">
        <v>10</v>
      </c>
      <c r="G814" s="191">
        <v>1082707</v>
      </c>
      <c r="H814" s="68"/>
      <c r="I814" s="197" t="s">
        <v>3393</v>
      </c>
      <c r="J814" s="68"/>
      <c r="K814" s="68"/>
      <c r="L814" s="68"/>
      <c r="M814" s="68"/>
      <c r="N814" s="358"/>
      <c r="O814" s="358"/>
      <c r="P814" s="214">
        <v>50</v>
      </c>
      <c r="Q814" s="214">
        <v>0</v>
      </c>
      <c r="R814" s="68" t="s">
        <v>3632</v>
      </c>
      <c r="S814" s="359"/>
      <c r="T814" s="275"/>
    </row>
    <row r="815" spans="1:20" ht="89.25">
      <c r="A815" s="191">
        <v>117</v>
      </c>
      <c r="B815" s="68"/>
      <c r="C815" s="212" t="s">
        <v>54</v>
      </c>
      <c r="D815" s="213">
        <v>45320</v>
      </c>
      <c r="E815" s="191" t="s">
        <v>2356</v>
      </c>
      <c r="F815" s="191" t="s">
        <v>10</v>
      </c>
      <c r="G815" s="191">
        <v>1082709</v>
      </c>
      <c r="H815" s="68"/>
      <c r="I815" s="197" t="s">
        <v>3394</v>
      </c>
      <c r="J815" s="68"/>
      <c r="K815" s="68"/>
      <c r="L815" s="68"/>
      <c r="M815" s="68"/>
      <c r="N815" s="358"/>
      <c r="O815" s="358"/>
      <c r="P815" s="214">
        <v>50</v>
      </c>
      <c r="Q815" s="214">
        <v>0</v>
      </c>
      <c r="R815" s="68" t="s">
        <v>3632</v>
      </c>
      <c r="S815" s="359"/>
      <c r="T815" s="275"/>
    </row>
    <row r="816" spans="1:20" ht="63.75">
      <c r="A816" s="191">
        <v>117</v>
      </c>
      <c r="B816" s="68"/>
      <c r="C816" s="212" t="s">
        <v>54</v>
      </c>
      <c r="D816" s="213">
        <v>45320</v>
      </c>
      <c r="E816" s="191" t="s">
        <v>2357</v>
      </c>
      <c r="F816" s="191" t="s">
        <v>10</v>
      </c>
      <c r="G816" s="191">
        <v>1082712</v>
      </c>
      <c r="H816" s="68"/>
      <c r="I816" s="197" t="s">
        <v>3395</v>
      </c>
      <c r="J816" s="68"/>
      <c r="K816" s="68"/>
      <c r="L816" s="68"/>
      <c r="M816" s="68"/>
      <c r="N816" s="358"/>
      <c r="O816" s="358"/>
      <c r="P816" s="214">
        <v>50</v>
      </c>
      <c r="Q816" s="214">
        <v>0</v>
      </c>
      <c r="R816" s="68" t="s">
        <v>3632</v>
      </c>
      <c r="S816" s="359"/>
      <c r="T816" s="275"/>
    </row>
    <row r="817" spans="1:20" ht="76.5">
      <c r="A817" s="191">
        <v>117</v>
      </c>
      <c r="B817" s="68"/>
      <c r="C817" s="212" t="s">
        <v>54</v>
      </c>
      <c r="D817" s="213">
        <v>45320</v>
      </c>
      <c r="E817" s="191" t="s">
        <v>2358</v>
      </c>
      <c r="F817" s="191" t="s">
        <v>10</v>
      </c>
      <c r="G817" s="191">
        <v>1082735</v>
      </c>
      <c r="H817" s="68"/>
      <c r="I817" s="197" t="s">
        <v>3396</v>
      </c>
      <c r="J817" s="68"/>
      <c r="K817" s="68"/>
      <c r="L817" s="68"/>
      <c r="M817" s="68"/>
      <c r="N817" s="358"/>
      <c r="O817" s="358"/>
      <c r="P817" s="214">
        <v>50</v>
      </c>
      <c r="Q817" s="214">
        <v>0</v>
      </c>
      <c r="R817" s="68" t="s">
        <v>3632</v>
      </c>
      <c r="S817" s="359"/>
      <c r="T817" s="275"/>
    </row>
    <row r="818" spans="1:20" ht="63.75">
      <c r="A818" s="191" t="s">
        <v>542</v>
      </c>
      <c r="B818" s="68"/>
      <c r="C818" s="212" t="s">
        <v>689</v>
      </c>
      <c r="D818" s="213">
        <v>45320</v>
      </c>
      <c r="E818" s="191" t="s">
        <v>2359</v>
      </c>
      <c r="F818" s="191" t="s">
        <v>637</v>
      </c>
      <c r="G818" s="191">
        <v>7644793</v>
      </c>
      <c r="H818" s="68"/>
      <c r="I818" s="197" t="s">
        <v>3397</v>
      </c>
      <c r="J818" s="68"/>
      <c r="K818" s="68"/>
      <c r="L818" s="68"/>
      <c r="M818" s="68"/>
      <c r="N818" s="358"/>
      <c r="O818" s="358"/>
      <c r="P818" s="214">
        <v>0</v>
      </c>
      <c r="Q818" s="214">
        <v>7596447.4500000002</v>
      </c>
      <c r="R818" s="68" t="s">
        <v>3632</v>
      </c>
      <c r="S818" s="359"/>
      <c r="T818" s="275"/>
    </row>
    <row r="819" spans="1:20" ht="76.5">
      <c r="A819" s="191">
        <v>862</v>
      </c>
      <c r="B819" s="68"/>
      <c r="C819" s="212" t="s">
        <v>187</v>
      </c>
      <c r="D819" s="213">
        <v>45320</v>
      </c>
      <c r="E819" s="191" t="s">
        <v>2359</v>
      </c>
      <c r="F819" s="191" t="s">
        <v>637</v>
      </c>
      <c r="G819" s="191">
        <v>7644790</v>
      </c>
      <c r="H819" s="68"/>
      <c r="I819" s="197" t="s">
        <v>3398</v>
      </c>
      <c r="J819" s="68"/>
      <c r="K819" s="68"/>
      <c r="L819" s="68"/>
      <c r="M819" s="68"/>
      <c r="N819" s="358"/>
      <c r="O819" s="358"/>
      <c r="P819" s="214">
        <v>0</v>
      </c>
      <c r="Q819" s="214">
        <v>2564614.2200000002</v>
      </c>
      <c r="R819" s="68" t="s">
        <v>3632</v>
      </c>
      <c r="S819" s="359"/>
      <c r="T819" s="275"/>
    </row>
    <row r="820" spans="1:20" ht="63.75">
      <c r="A820" s="191" t="s">
        <v>542</v>
      </c>
      <c r="B820" s="68"/>
      <c r="C820" s="212" t="s">
        <v>689</v>
      </c>
      <c r="D820" s="213">
        <v>45320</v>
      </c>
      <c r="E820" s="191" t="s">
        <v>2359</v>
      </c>
      <c r="F820" s="191" t="s">
        <v>637</v>
      </c>
      <c r="G820" s="191">
        <v>7644786</v>
      </c>
      <c r="H820" s="68"/>
      <c r="I820" s="197" t="s">
        <v>3399</v>
      </c>
      <c r="J820" s="68"/>
      <c r="K820" s="68"/>
      <c r="L820" s="68"/>
      <c r="M820" s="68"/>
      <c r="N820" s="358"/>
      <c r="O820" s="358"/>
      <c r="P820" s="214">
        <v>0</v>
      </c>
      <c r="Q820" s="214">
        <v>29179047.039999999</v>
      </c>
      <c r="R820" s="68" t="s">
        <v>3632</v>
      </c>
      <c r="S820" s="359"/>
      <c r="T820" s="275"/>
    </row>
    <row r="821" spans="1:20" ht="63.75">
      <c r="A821" s="191">
        <v>862</v>
      </c>
      <c r="B821" s="68"/>
      <c r="C821" s="212" t="s">
        <v>187</v>
      </c>
      <c r="D821" s="213">
        <v>45320</v>
      </c>
      <c r="E821" s="191" t="s">
        <v>2359</v>
      </c>
      <c r="F821" s="191" t="s">
        <v>637</v>
      </c>
      <c r="G821" s="191">
        <v>7644794</v>
      </c>
      <c r="H821" s="68"/>
      <c r="I821" s="197" t="s">
        <v>3400</v>
      </c>
      <c r="J821" s="68"/>
      <c r="K821" s="68"/>
      <c r="L821" s="68"/>
      <c r="M821" s="68"/>
      <c r="N821" s="358"/>
      <c r="O821" s="358"/>
      <c r="P821" s="214">
        <v>0</v>
      </c>
      <c r="Q821" s="214">
        <v>394068.62</v>
      </c>
      <c r="R821" s="68" t="s">
        <v>3632</v>
      </c>
      <c r="S821" s="359"/>
      <c r="T821" s="275"/>
    </row>
    <row r="822" spans="1:20" ht="76.5">
      <c r="A822" s="191">
        <v>373</v>
      </c>
      <c r="B822" s="68"/>
      <c r="C822" s="212" t="s">
        <v>607</v>
      </c>
      <c r="D822" s="213">
        <v>45320</v>
      </c>
      <c r="E822" s="191" t="s">
        <v>2360</v>
      </c>
      <c r="F822" s="191" t="s">
        <v>637</v>
      </c>
      <c r="G822" s="191">
        <v>7644528</v>
      </c>
      <c r="H822" s="68"/>
      <c r="I822" s="197" t="s">
        <v>3401</v>
      </c>
      <c r="J822" s="68"/>
      <c r="K822" s="68"/>
      <c r="L822" s="68"/>
      <c r="M822" s="68"/>
      <c r="N822" s="358"/>
      <c r="O822" s="358"/>
      <c r="P822" s="214">
        <v>0</v>
      </c>
      <c r="Q822" s="214">
        <v>2597100.9500000002</v>
      </c>
      <c r="R822" s="68" t="s">
        <v>3632</v>
      </c>
      <c r="S822" s="359"/>
      <c r="T822" s="275"/>
    </row>
    <row r="823" spans="1:20" ht="89.25">
      <c r="A823" s="191">
        <v>373</v>
      </c>
      <c r="B823" s="68"/>
      <c r="C823" s="212" t="s">
        <v>607</v>
      </c>
      <c r="D823" s="213">
        <v>45320</v>
      </c>
      <c r="E823" s="191" t="s">
        <v>2361</v>
      </c>
      <c r="F823" s="191" t="s">
        <v>637</v>
      </c>
      <c r="G823" s="191">
        <v>7644531</v>
      </c>
      <c r="H823" s="68"/>
      <c r="I823" s="197" t="s">
        <v>3402</v>
      </c>
      <c r="J823" s="68"/>
      <c r="K823" s="68"/>
      <c r="L823" s="68"/>
      <c r="M823" s="68"/>
      <c r="N823" s="358"/>
      <c r="O823" s="358"/>
      <c r="P823" s="214">
        <v>0</v>
      </c>
      <c r="Q823" s="214">
        <v>779130.29</v>
      </c>
      <c r="R823" s="68" t="s">
        <v>3632</v>
      </c>
      <c r="S823" s="359"/>
      <c r="T823" s="275"/>
    </row>
    <row r="824" spans="1:20" ht="76.5">
      <c r="A824" s="191">
        <v>513</v>
      </c>
      <c r="B824" s="68"/>
      <c r="C824" s="212" t="s">
        <v>160</v>
      </c>
      <c r="D824" s="213">
        <v>45320</v>
      </c>
      <c r="E824" s="191" t="s">
        <v>2362</v>
      </c>
      <c r="F824" s="191" t="s">
        <v>10</v>
      </c>
      <c r="G824" s="191">
        <v>1082761</v>
      </c>
      <c r="H824" s="68"/>
      <c r="I824" s="197" t="s">
        <v>3403</v>
      </c>
      <c r="J824" s="68"/>
      <c r="K824" s="68"/>
      <c r="L824" s="68"/>
      <c r="M824" s="68"/>
      <c r="N824" s="358"/>
      <c r="O824" s="358"/>
      <c r="P824" s="214">
        <v>50</v>
      </c>
      <c r="Q824" s="214">
        <v>0</v>
      </c>
      <c r="R824" s="68" t="s">
        <v>3632</v>
      </c>
      <c r="S824" s="359"/>
      <c r="T824" s="275"/>
    </row>
    <row r="825" spans="1:20" ht="76.5">
      <c r="A825" s="191">
        <v>513</v>
      </c>
      <c r="B825" s="68"/>
      <c r="C825" s="212" t="s">
        <v>160</v>
      </c>
      <c r="D825" s="213">
        <v>45320</v>
      </c>
      <c r="E825" s="191" t="s">
        <v>2363</v>
      </c>
      <c r="F825" s="191" t="s">
        <v>10</v>
      </c>
      <c r="G825" s="191">
        <v>1082758</v>
      </c>
      <c r="H825" s="68"/>
      <c r="I825" s="197" t="s">
        <v>3404</v>
      </c>
      <c r="J825" s="68"/>
      <c r="K825" s="68"/>
      <c r="L825" s="68"/>
      <c r="M825" s="68"/>
      <c r="N825" s="358"/>
      <c r="O825" s="358"/>
      <c r="P825" s="214">
        <v>50</v>
      </c>
      <c r="Q825" s="214">
        <v>0</v>
      </c>
      <c r="R825" s="68" t="s">
        <v>3632</v>
      </c>
      <c r="S825" s="359"/>
      <c r="T825" s="275"/>
    </row>
    <row r="826" spans="1:20" ht="76.5">
      <c r="A826" s="191">
        <v>513</v>
      </c>
      <c r="B826" s="68"/>
      <c r="C826" s="212" t="s">
        <v>160</v>
      </c>
      <c r="D826" s="213">
        <v>45320</v>
      </c>
      <c r="E826" s="191" t="s">
        <v>2364</v>
      </c>
      <c r="F826" s="191" t="s">
        <v>10</v>
      </c>
      <c r="G826" s="191">
        <v>1082752</v>
      </c>
      <c r="H826" s="68"/>
      <c r="I826" s="197" t="s">
        <v>3405</v>
      </c>
      <c r="J826" s="68"/>
      <c r="K826" s="68"/>
      <c r="L826" s="68"/>
      <c r="M826" s="68"/>
      <c r="N826" s="358"/>
      <c r="O826" s="358"/>
      <c r="P826" s="214">
        <v>50</v>
      </c>
      <c r="Q826" s="214">
        <v>0</v>
      </c>
      <c r="R826" s="68" t="s">
        <v>3632</v>
      </c>
      <c r="S826" s="359"/>
      <c r="T826" s="275"/>
    </row>
    <row r="827" spans="1:20" ht="51">
      <c r="A827" s="191">
        <v>155</v>
      </c>
      <c r="B827" s="68"/>
      <c r="C827" s="212" t="s">
        <v>75</v>
      </c>
      <c r="D827" s="213">
        <v>45321</v>
      </c>
      <c r="E827" s="191" t="s">
        <v>2365</v>
      </c>
      <c r="F827" s="191" t="s">
        <v>3</v>
      </c>
      <c r="G827" s="191">
        <v>2171874</v>
      </c>
      <c r="H827" s="68"/>
      <c r="I827" s="197" t="s">
        <v>3406</v>
      </c>
      <c r="J827" s="68"/>
      <c r="K827" s="68"/>
      <c r="L827" s="68"/>
      <c r="M827" s="68"/>
      <c r="N827" s="358"/>
      <c r="O827" s="358"/>
      <c r="P827" s="214">
        <v>0</v>
      </c>
      <c r="Q827" s="214">
        <v>42440</v>
      </c>
      <c r="R827" s="68" t="s">
        <v>3632</v>
      </c>
      <c r="S827" s="359"/>
      <c r="T827" s="275"/>
    </row>
    <row r="828" spans="1:20" ht="63.75">
      <c r="A828" s="191">
        <v>155</v>
      </c>
      <c r="B828" s="68"/>
      <c r="C828" s="212" t="s">
        <v>75</v>
      </c>
      <c r="D828" s="213">
        <v>45321</v>
      </c>
      <c r="E828" s="191" t="s">
        <v>2366</v>
      </c>
      <c r="F828" s="191" t="s">
        <v>3</v>
      </c>
      <c r="G828" s="191">
        <v>2171876</v>
      </c>
      <c r="H828" s="68"/>
      <c r="I828" s="197" t="s">
        <v>3407</v>
      </c>
      <c r="J828" s="68"/>
      <c r="K828" s="68"/>
      <c r="L828" s="68"/>
      <c r="M828" s="68"/>
      <c r="N828" s="358"/>
      <c r="O828" s="358"/>
      <c r="P828" s="214">
        <v>0</v>
      </c>
      <c r="Q828" s="214">
        <v>108200</v>
      </c>
      <c r="R828" s="68" t="s">
        <v>3632</v>
      </c>
      <c r="S828" s="359"/>
      <c r="T828" s="275"/>
    </row>
    <row r="829" spans="1:20" ht="63.75">
      <c r="A829" s="191">
        <v>155</v>
      </c>
      <c r="B829" s="68"/>
      <c r="C829" s="212" t="s">
        <v>75</v>
      </c>
      <c r="D829" s="213">
        <v>45321</v>
      </c>
      <c r="E829" s="191" t="s">
        <v>2367</v>
      </c>
      <c r="F829" s="191" t="s">
        <v>3</v>
      </c>
      <c r="G829" s="191">
        <v>2171877</v>
      </c>
      <c r="H829" s="68"/>
      <c r="I829" s="197" t="s">
        <v>3408</v>
      </c>
      <c r="J829" s="68"/>
      <c r="K829" s="68"/>
      <c r="L829" s="68"/>
      <c r="M829" s="68"/>
      <c r="N829" s="358"/>
      <c r="O829" s="358"/>
      <c r="P829" s="214">
        <v>0</v>
      </c>
      <c r="Q829" s="214">
        <v>3582</v>
      </c>
      <c r="R829" s="68" t="s">
        <v>3632</v>
      </c>
      <c r="S829" s="359"/>
      <c r="T829" s="275"/>
    </row>
    <row r="830" spans="1:20" ht="63.75">
      <c r="A830" s="191">
        <v>572</v>
      </c>
      <c r="B830" s="68"/>
      <c r="C830" s="212" t="s">
        <v>166</v>
      </c>
      <c r="D830" s="213">
        <v>45321</v>
      </c>
      <c r="E830" s="191" t="s">
        <v>2368</v>
      </c>
      <c r="F830" s="191" t="s">
        <v>3</v>
      </c>
      <c r="G830" s="191">
        <v>2171881</v>
      </c>
      <c r="H830" s="68"/>
      <c r="I830" s="197" t="s">
        <v>3409</v>
      </c>
      <c r="J830" s="68"/>
      <c r="K830" s="68"/>
      <c r="L830" s="68"/>
      <c r="M830" s="68"/>
      <c r="N830" s="358"/>
      <c r="O830" s="358"/>
      <c r="P830" s="214">
        <v>0</v>
      </c>
      <c r="Q830" s="214">
        <v>8000</v>
      </c>
      <c r="R830" s="68" t="s">
        <v>3632</v>
      </c>
      <c r="S830" s="359"/>
      <c r="T830" s="275"/>
    </row>
    <row r="831" spans="1:20" ht="51">
      <c r="A831" s="191">
        <v>81</v>
      </c>
      <c r="B831" s="68"/>
      <c r="C831" s="212" t="s">
        <v>49</v>
      </c>
      <c r="D831" s="213">
        <v>45321</v>
      </c>
      <c r="E831" s="191" t="s">
        <v>2369</v>
      </c>
      <c r="F831" s="191" t="s">
        <v>3</v>
      </c>
      <c r="G831" s="191">
        <v>2171884</v>
      </c>
      <c r="H831" s="68"/>
      <c r="I831" s="197" t="s">
        <v>3410</v>
      </c>
      <c r="J831" s="68"/>
      <c r="K831" s="68"/>
      <c r="L831" s="68"/>
      <c r="M831" s="68"/>
      <c r="N831" s="358"/>
      <c r="O831" s="358"/>
      <c r="P831" s="214">
        <v>0</v>
      </c>
      <c r="Q831" s="214">
        <v>25</v>
      </c>
      <c r="R831" s="68" t="s">
        <v>3632</v>
      </c>
      <c r="S831" s="359"/>
      <c r="T831" s="275"/>
    </row>
    <row r="832" spans="1:20" ht="51">
      <c r="A832" s="191">
        <v>203</v>
      </c>
      <c r="B832" s="68"/>
      <c r="C832" s="212" t="s">
        <v>86</v>
      </c>
      <c r="D832" s="213">
        <v>45321</v>
      </c>
      <c r="E832" s="191" t="s">
        <v>2370</v>
      </c>
      <c r="F832" s="191" t="s">
        <v>3</v>
      </c>
      <c r="G832" s="191">
        <v>2171887</v>
      </c>
      <c r="H832" s="68"/>
      <c r="I832" s="197" t="s">
        <v>3411</v>
      </c>
      <c r="J832" s="68"/>
      <c r="K832" s="68"/>
      <c r="L832" s="68"/>
      <c r="M832" s="68"/>
      <c r="N832" s="358"/>
      <c r="O832" s="358"/>
      <c r="P832" s="214">
        <v>0</v>
      </c>
      <c r="Q832" s="214">
        <v>371</v>
      </c>
      <c r="R832" s="68" t="s">
        <v>3632</v>
      </c>
      <c r="S832" s="359"/>
      <c r="T832" s="275"/>
    </row>
    <row r="833" spans="1:20" ht="63.75">
      <c r="A833" s="191">
        <v>86</v>
      </c>
      <c r="B833" s="68"/>
      <c r="C833" s="212" t="s">
        <v>50</v>
      </c>
      <c r="D833" s="213">
        <v>45321</v>
      </c>
      <c r="E833" s="191" t="s">
        <v>2371</v>
      </c>
      <c r="F833" s="191" t="s">
        <v>3</v>
      </c>
      <c r="G833" s="191">
        <v>2171894</v>
      </c>
      <c r="H833" s="68"/>
      <c r="I833" s="197" t="s">
        <v>3412</v>
      </c>
      <c r="J833" s="68"/>
      <c r="K833" s="68"/>
      <c r="L833" s="68"/>
      <c r="M833" s="68"/>
      <c r="N833" s="358"/>
      <c r="O833" s="358"/>
      <c r="P833" s="214">
        <v>0</v>
      </c>
      <c r="Q833" s="214">
        <v>680</v>
      </c>
      <c r="R833" s="68" t="s">
        <v>3632</v>
      </c>
      <c r="S833" s="359"/>
      <c r="T833" s="275"/>
    </row>
    <row r="834" spans="1:20" ht="63.75">
      <c r="A834" s="191">
        <v>86</v>
      </c>
      <c r="B834" s="68"/>
      <c r="C834" s="212" t="s">
        <v>50</v>
      </c>
      <c r="D834" s="213">
        <v>45321</v>
      </c>
      <c r="E834" s="191" t="s">
        <v>2372</v>
      </c>
      <c r="F834" s="191" t="s">
        <v>3</v>
      </c>
      <c r="G834" s="191">
        <v>2171895</v>
      </c>
      <c r="H834" s="68"/>
      <c r="I834" s="197" t="s">
        <v>3413</v>
      </c>
      <c r="J834" s="68"/>
      <c r="K834" s="68"/>
      <c r="L834" s="68"/>
      <c r="M834" s="68"/>
      <c r="N834" s="358"/>
      <c r="O834" s="358"/>
      <c r="P834" s="214">
        <v>0</v>
      </c>
      <c r="Q834" s="214">
        <v>165023</v>
      </c>
      <c r="R834" s="68" t="s">
        <v>3632</v>
      </c>
      <c r="S834" s="359"/>
      <c r="T834" s="275"/>
    </row>
    <row r="835" spans="1:20" ht="51">
      <c r="A835" s="191">
        <v>46</v>
      </c>
      <c r="B835" s="68"/>
      <c r="C835" s="212" t="s">
        <v>1371</v>
      </c>
      <c r="D835" s="213">
        <v>45321</v>
      </c>
      <c r="E835" s="191" t="s">
        <v>2373</v>
      </c>
      <c r="F835" s="191" t="s">
        <v>3</v>
      </c>
      <c r="G835" s="191">
        <v>2171904</v>
      </c>
      <c r="H835" s="68"/>
      <c r="I835" s="197" t="s">
        <v>3414</v>
      </c>
      <c r="J835" s="68"/>
      <c r="K835" s="68"/>
      <c r="L835" s="68"/>
      <c r="M835" s="68"/>
      <c r="N835" s="358"/>
      <c r="O835" s="358"/>
      <c r="P835" s="214">
        <v>0</v>
      </c>
      <c r="Q835" s="214">
        <v>5000</v>
      </c>
      <c r="R835" s="68" t="s">
        <v>3632</v>
      </c>
      <c r="S835" s="359"/>
      <c r="T835" s="275"/>
    </row>
    <row r="836" spans="1:20" ht="51">
      <c r="A836" s="191">
        <v>288</v>
      </c>
      <c r="B836" s="68"/>
      <c r="C836" s="212" t="s">
        <v>117</v>
      </c>
      <c r="D836" s="213">
        <v>45321</v>
      </c>
      <c r="E836" s="191" t="s">
        <v>2374</v>
      </c>
      <c r="F836" s="191" t="s">
        <v>3</v>
      </c>
      <c r="G836" s="191">
        <v>2171906</v>
      </c>
      <c r="H836" s="68"/>
      <c r="I836" s="197" t="s">
        <v>3415</v>
      </c>
      <c r="J836" s="68"/>
      <c r="K836" s="68"/>
      <c r="L836" s="68"/>
      <c r="M836" s="68"/>
      <c r="N836" s="358"/>
      <c r="O836" s="358"/>
      <c r="P836" s="214">
        <v>0</v>
      </c>
      <c r="Q836" s="214">
        <v>17100</v>
      </c>
      <c r="R836" s="68" t="s">
        <v>3632</v>
      </c>
      <c r="S836" s="359"/>
      <c r="T836" s="275"/>
    </row>
    <row r="837" spans="1:20" ht="63.75">
      <c r="A837" s="191">
        <v>382</v>
      </c>
      <c r="B837" s="68"/>
      <c r="C837" s="212" t="s">
        <v>1243</v>
      </c>
      <c r="D837" s="213">
        <v>45321</v>
      </c>
      <c r="E837" s="191" t="s">
        <v>2375</v>
      </c>
      <c r="F837" s="191" t="s">
        <v>3</v>
      </c>
      <c r="G837" s="191">
        <v>2171909</v>
      </c>
      <c r="H837" s="68"/>
      <c r="I837" s="197" t="s">
        <v>3416</v>
      </c>
      <c r="J837" s="68"/>
      <c r="K837" s="68"/>
      <c r="L837" s="68"/>
      <c r="M837" s="68"/>
      <c r="N837" s="358"/>
      <c r="O837" s="358"/>
      <c r="P837" s="214">
        <v>0</v>
      </c>
      <c r="Q837" s="214">
        <v>8138.14</v>
      </c>
      <c r="R837" s="68" t="s">
        <v>3632</v>
      </c>
      <c r="S837" s="359"/>
      <c r="T837" s="275"/>
    </row>
    <row r="838" spans="1:20" ht="38.25">
      <c r="A838" s="191">
        <v>15</v>
      </c>
      <c r="B838" s="68"/>
      <c r="C838" s="212" t="s">
        <v>39</v>
      </c>
      <c r="D838" s="213">
        <v>45321</v>
      </c>
      <c r="E838" s="191" t="s">
        <v>2376</v>
      </c>
      <c r="F838" s="191" t="s">
        <v>3</v>
      </c>
      <c r="G838" s="191">
        <v>2171910</v>
      </c>
      <c r="H838" s="68"/>
      <c r="I838" s="197" t="s">
        <v>3417</v>
      </c>
      <c r="J838" s="68"/>
      <c r="K838" s="68"/>
      <c r="L838" s="68"/>
      <c r="M838" s="68"/>
      <c r="N838" s="358"/>
      <c r="O838" s="358"/>
      <c r="P838" s="214">
        <v>0</v>
      </c>
      <c r="Q838" s="214">
        <v>349.86</v>
      </c>
      <c r="R838" s="68" t="s">
        <v>3632</v>
      </c>
      <c r="S838" s="359"/>
      <c r="T838" s="275"/>
    </row>
    <row r="839" spans="1:20" ht="38.25">
      <c r="A839" s="191">
        <v>15</v>
      </c>
      <c r="B839" s="68"/>
      <c r="C839" s="212" t="s">
        <v>39</v>
      </c>
      <c r="D839" s="213">
        <v>45321</v>
      </c>
      <c r="E839" s="191" t="s">
        <v>2377</v>
      </c>
      <c r="F839" s="191" t="s">
        <v>3</v>
      </c>
      <c r="G839" s="191">
        <v>2171912</v>
      </c>
      <c r="H839" s="68"/>
      <c r="I839" s="197" t="s">
        <v>3418</v>
      </c>
      <c r="J839" s="68"/>
      <c r="K839" s="68"/>
      <c r="L839" s="68"/>
      <c r="M839" s="68"/>
      <c r="N839" s="358"/>
      <c r="O839" s="358"/>
      <c r="P839" s="214">
        <v>0</v>
      </c>
      <c r="Q839" s="214">
        <v>326.39999999999998</v>
      </c>
      <c r="R839" s="68" t="s">
        <v>3632</v>
      </c>
      <c r="S839" s="359"/>
      <c r="T839" s="275"/>
    </row>
    <row r="840" spans="1:20" ht="51">
      <c r="A840" s="191">
        <v>423</v>
      </c>
      <c r="B840" s="68"/>
      <c r="C840" s="212" t="s">
        <v>150</v>
      </c>
      <c r="D840" s="213">
        <v>45321</v>
      </c>
      <c r="E840" s="191" t="s">
        <v>2378</v>
      </c>
      <c r="F840" s="191" t="s">
        <v>3</v>
      </c>
      <c r="G840" s="191">
        <v>2171914</v>
      </c>
      <c r="H840" s="68"/>
      <c r="I840" s="197" t="s">
        <v>3419</v>
      </c>
      <c r="J840" s="68"/>
      <c r="K840" s="68"/>
      <c r="L840" s="68"/>
      <c r="M840" s="68"/>
      <c r="N840" s="358"/>
      <c r="O840" s="358"/>
      <c r="P840" s="214">
        <v>0</v>
      </c>
      <c r="Q840" s="214">
        <v>149.9</v>
      </c>
      <c r="R840" s="68" t="s">
        <v>3632</v>
      </c>
      <c r="S840" s="359"/>
      <c r="T840" s="275"/>
    </row>
    <row r="841" spans="1:20" ht="51">
      <c r="A841" s="191">
        <v>580</v>
      </c>
      <c r="B841" s="68"/>
      <c r="C841" s="212" t="s">
        <v>169</v>
      </c>
      <c r="D841" s="213">
        <v>45321</v>
      </c>
      <c r="E841" s="191" t="s">
        <v>2379</v>
      </c>
      <c r="F841" s="191" t="s">
        <v>3</v>
      </c>
      <c r="G841" s="191">
        <v>2171916</v>
      </c>
      <c r="H841" s="68"/>
      <c r="I841" s="197" t="s">
        <v>3420</v>
      </c>
      <c r="J841" s="68"/>
      <c r="K841" s="68"/>
      <c r="L841" s="68"/>
      <c r="M841" s="68"/>
      <c r="N841" s="358"/>
      <c r="O841" s="358"/>
      <c r="P841" s="214">
        <v>0</v>
      </c>
      <c r="Q841" s="214">
        <v>1178.5</v>
      </c>
      <c r="R841" s="68" t="s">
        <v>3632</v>
      </c>
      <c r="S841" s="359"/>
      <c r="T841" s="275"/>
    </row>
    <row r="842" spans="1:20" ht="63.75">
      <c r="A842" s="191">
        <v>206</v>
      </c>
      <c r="B842" s="68"/>
      <c r="C842" s="212" t="s">
        <v>87</v>
      </c>
      <c r="D842" s="213">
        <v>45321</v>
      </c>
      <c r="E842" s="191" t="s">
        <v>2380</v>
      </c>
      <c r="F842" s="191" t="s">
        <v>3</v>
      </c>
      <c r="G842" s="191">
        <v>2171917</v>
      </c>
      <c r="H842" s="68"/>
      <c r="I842" s="197" t="s">
        <v>3421</v>
      </c>
      <c r="J842" s="68"/>
      <c r="K842" s="68"/>
      <c r="L842" s="68"/>
      <c r="M842" s="68"/>
      <c r="N842" s="358"/>
      <c r="O842" s="358"/>
      <c r="P842" s="214">
        <v>0</v>
      </c>
      <c r="Q842" s="214">
        <v>185.5</v>
      </c>
      <c r="R842" s="68" t="s">
        <v>3632</v>
      </c>
      <c r="S842" s="359"/>
      <c r="T842" s="275"/>
    </row>
    <row r="843" spans="1:20" ht="63.75">
      <c r="A843" s="191">
        <v>580</v>
      </c>
      <c r="B843" s="68"/>
      <c r="C843" s="212" t="s">
        <v>169</v>
      </c>
      <c r="D843" s="213">
        <v>45321</v>
      </c>
      <c r="E843" s="191" t="s">
        <v>2381</v>
      </c>
      <c r="F843" s="191" t="s">
        <v>3</v>
      </c>
      <c r="G843" s="191">
        <v>2171919</v>
      </c>
      <c r="H843" s="68"/>
      <c r="I843" s="197" t="s">
        <v>3422</v>
      </c>
      <c r="J843" s="68"/>
      <c r="K843" s="68"/>
      <c r="L843" s="68"/>
      <c r="M843" s="68"/>
      <c r="N843" s="358"/>
      <c r="O843" s="358"/>
      <c r="P843" s="214">
        <v>0</v>
      </c>
      <c r="Q843" s="214">
        <v>392.83</v>
      </c>
      <c r="R843" s="68" t="s">
        <v>3632</v>
      </c>
      <c r="S843" s="359"/>
      <c r="T843" s="275"/>
    </row>
    <row r="844" spans="1:20" ht="63.75">
      <c r="A844" s="191">
        <v>580</v>
      </c>
      <c r="B844" s="68"/>
      <c r="C844" s="212" t="s">
        <v>169</v>
      </c>
      <c r="D844" s="213">
        <v>45321</v>
      </c>
      <c r="E844" s="191" t="s">
        <v>2382</v>
      </c>
      <c r="F844" s="191" t="s">
        <v>3</v>
      </c>
      <c r="G844" s="191">
        <v>2171921</v>
      </c>
      <c r="H844" s="68"/>
      <c r="I844" s="197" t="s">
        <v>3423</v>
      </c>
      <c r="J844" s="68"/>
      <c r="K844" s="68"/>
      <c r="L844" s="68"/>
      <c r="M844" s="68"/>
      <c r="N844" s="358"/>
      <c r="O844" s="358"/>
      <c r="P844" s="214">
        <v>0</v>
      </c>
      <c r="Q844" s="214">
        <v>287.5</v>
      </c>
      <c r="R844" s="68" t="s">
        <v>3632</v>
      </c>
      <c r="S844" s="359"/>
      <c r="T844" s="275"/>
    </row>
    <row r="845" spans="1:20" ht="63.75">
      <c r="A845" s="191">
        <v>580</v>
      </c>
      <c r="B845" s="68"/>
      <c r="C845" s="212" t="s">
        <v>169</v>
      </c>
      <c r="D845" s="213">
        <v>45321</v>
      </c>
      <c r="E845" s="191" t="s">
        <v>2383</v>
      </c>
      <c r="F845" s="191" t="s">
        <v>3</v>
      </c>
      <c r="G845" s="191">
        <v>2171924</v>
      </c>
      <c r="H845" s="68"/>
      <c r="I845" s="197" t="s">
        <v>3424</v>
      </c>
      <c r="J845" s="68"/>
      <c r="K845" s="68"/>
      <c r="L845" s="68"/>
      <c r="M845" s="68"/>
      <c r="N845" s="358"/>
      <c r="O845" s="358"/>
      <c r="P845" s="214">
        <v>0</v>
      </c>
      <c r="Q845" s="214">
        <v>356.7</v>
      </c>
      <c r="R845" s="68" t="s">
        <v>3632</v>
      </c>
      <c r="S845" s="359"/>
      <c r="T845" s="275"/>
    </row>
    <row r="846" spans="1:20" ht="63.75">
      <c r="A846" s="191">
        <v>580</v>
      </c>
      <c r="B846" s="68"/>
      <c r="C846" s="212" t="s">
        <v>169</v>
      </c>
      <c r="D846" s="213">
        <v>45321</v>
      </c>
      <c r="E846" s="191" t="s">
        <v>2384</v>
      </c>
      <c r="F846" s="191" t="s">
        <v>3</v>
      </c>
      <c r="G846" s="191">
        <v>2171927</v>
      </c>
      <c r="H846" s="68"/>
      <c r="I846" s="197" t="s">
        <v>3425</v>
      </c>
      <c r="J846" s="68"/>
      <c r="K846" s="68"/>
      <c r="L846" s="68"/>
      <c r="M846" s="68"/>
      <c r="N846" s="358"/>
      <c r="O846" s="358"/>
      <c r="P846" s="214">
        <v>0</v>
      </c>
      <c r="Q846" s="214">
        <v>191.7</v>
      </c>
      <c r="R846" s="68" t="s">
        <v>3632</v>
      </c>
      <c r="S846" s="359"/>
      <c r="T846" s="275"/>
    </row>
    <row r="847" spans="1:20" ht="51">
      <c r="A847" s="191">
        <v>422</v>
      </c>
      <c r="B847" s="68"/>
      <c r="C847" s="212" t="s">
        <v>149</v>
      </c>
      <c r="D847" s="213">
        <v>45321</v>
      </c>
      <c r="E847" s="191" t="s">
        <v>2385</v>
      </c>
      <c r="F847" s="191" t="s">
        <v>3</v>
      </c>
      <c r="G847" s="191">
        <v>2171928</v>
      </c>
      <c r="H847" s="68"/>
      <c r="I847" s="197" t="s">
        <v>3426</v>
      </c>
      <c r="J847" s="68"/>
      <c r="K847" s="68"/>
      <c r="L847" s="68"/>
      <c r="M847" s="68"/>
      <c r="N847" s="358"/>
      <c r="O847" s="358"/>
      <c r="P847" s="214">
        <v>0</v>
      </c>
      <c r="Q847" s="214">
        <v>1184</v>
      </c>
      <c r="R847" s="68" t="s">
        <v>3632</v>
      </c>
      <c r="S847" s="359"/>
      <c r="T847" s="275"/>
    </row>
    <row r="848" spans="1:20" ht="51">
      <c r="A848" s="191">
        <v>81</v>
      </c>
      <c r="B848" s="68"/>
      <c r="C848" s="212" t="s">
        <v>49</v>
      </c>
      <c r="D848" s="213">
        <v>45321</v>
      </c>
      <c r="E848" s="191" t="s">
        <v>2386</v>
      </c>
      <c r="F848" s="191" t="s">
        <v>3</v>
      </c>
      <c r="G848" s="191">
        <v>2171934</v>
      </c>
      <c r="H848" s="68"/>
      <c r="I848" s="197" t="s">
        <v>3427</v>
      </c>
      <c r="J848" s="68"/>
      <c r="K848" s="68"/>
      <c r="L848" s="68"/>
      <c r="M848" s="68"/>
      <c r="N848" s="358"/>
      <c r="O848" s="358"/>
      <c r="P848" s="214">
        <v>0</v>
      </c>
      <c r="Q848" s="214">
        <v>25</v>
      </c>
      <c r="R848" s="68" t="s">
        <v>3632</v>
      </c>
      <c r="S848" s="359"/>
      <c r="T848" s="275"/>
    </row>
    <row r="849" spans="1:20" ht="51">
      <c r="A849" s="191">
        <v>513</v>
      </c>
      <c r="B849" s="68"/>
      <c r="C849" s="212" t="s">
        <v>160</v>
      </c>
      <c r="D849" s="213">
        <v>45321</v>
      </c>
      <c r="E849" s="191" t="s">
        <v>2387</v>
      </c>
      <c r="F849" s="191" t="s">
        <v>3</v>
      </c>
      <c r="G849" s="191">
        <v>2171937</v>
      </c>
      <c r="H849" s="68"/>
      <c r="I849" s="197" t="s">
        <v>3428</v>
      </c>
      <c r="J849" s="68"/>
      <c r="K849" s="68"/>
      <c r="L849" s="68"/>
      <c r="M849" s="68"/>
      <c r="N849" s="358"/>
      <c r="O849" s="358"/>
      <c r="P849" s="214">
        <v>0</v>
      </c>
      <c r="Q849" s="214">
        <v>71.540000000000006</v>
      </c>
      <c r="R849" s="68" t="s">
        <v>3632</v>
      </c>
      <c r="S849" s="359"/>
      <c r="T849" s="275"/>
    </row>
    <row r="850" spans="1:20" ht="51">
      <c r="A850" s="191">
        <v>70</v>
      </c>
      <c r="B850" s="68"/>
      <c r="C850" s="212" t="s">
        <v>47</v>
      </c>
      <c r="D850" s="213">
        <v>45321</v>
      </c>
      <c r="E850" s="191" t="s">
        <v>2388</v>
      </c>
      <c r="F850" s="191" t="s">
        <v>3</v>
      </c>
      <c r="G850" s="191">
        <v>2171939</v>
      </c>
      <c r="H850" s="68"/>
      <c r="I850" s="197" t="s">
        <v>3429</v>
      </c>
      <c r="J850" s="68"/>
      <c r="K850" s="68"/>
      <c r="L850" s="68"/>
      <c r="M850" s="68"/>
      <c r="N850" s="358"/>
      <c r="O850" s="358"/>
      <c r="P850" s="214">
        <v>0</v>
      </c>
      <c r="Q850" s="214">
        <v>59.79</v>
      </c>
      <c r="R850" s="68" t="s">
        <v>3632</v>
      </c>
      <c r="S850" s="359"/>
      <c r="T850" s="275"/>
    </row>
    <row r="851" spans="1:20" ht="63.75">
      <c r="A851" s="191">
        <v>660</v>
      </c>
      <c r="B851" s="68"/>
      <c r="C851" s="212" t="s">
        <v>176</v>
      </c>
      <c r="D851" s="213">
        <v>45321</v>
      </c>
      <c r="E851" s="191" t="s">
        <v>2389</v>
      </c>
      <c r="F851" s="191" t="s">
        <v>3</v>
      </c>
      <c r="G851" s="191">
        <v>2171944</v>
      </c>
      <c r="H851" s="68"/>
      <c r="I851" s="197" t="s">
        <v>3430</v>
      </c>
      <c r="J851" s="68"/>
      <c r="K851" s="68"/>
      <c r="L851" s="68"/>
      <c r="M851" s="68"/>
      <c r="N851" s="358"/>
      <c r="O851" s="358"/>
      <c r="P851" s="214">
        <v>0</v>
      </c>
      <c r="Q851" s="214">
        <v>444</v>
      </c>
      <c r="R851" s="68" t="s">
        <v>3632</v>
      </c>
      <c r="S851" s="359"/>
      <c r="T851" s="275"/>
    </row>
    <row r="852" spans="1:20" ht="38.25">
      <c r="A852" s="191">
        <v>46</v>
      </c>
      <c r="B852" s="68"/>
      <c r="C852" s="212" t="s">
        <v>1371</v>
      </c>
      <c r="D852" s="213">
        <v>45321</v>
      </c>
      <c r="E852" s="191" t="s">
        <v>2390</v>
      </c>
      <c r="F852" s="191" t="s">
        <v>3</v>
      </c>
      <c r="G852" s="191">
        <v>2171945</v>
      </c>
      <c r="H852" s="68"/>
      <c r="I852" s="197" t="s">
        <v>3431</v>
      </c>
      <c r="J852" s="68"/>
      <c r="K852" s="68"/>
      <c r="L852" s="68"/>
      <c r="M852" s="68"/>
      <c r="N852" s="358"/>
      <c r="O852" s="358"/>
      <c r="P852" s="214">
        <v>0</v>
      </c>
      <c r="Q852" s="214">
        <v>5000</v>
      </c>
      <c r="R852" s="68" t="s">
        <v>3632</v>
      </c>
      <c r="S852" s="359"/>
      <c r="T852" s="275"/>
    </row>
    <row r="853" spans="1:20" ht="38.25">
      <c r="A853" s="191" t="s">
        <v>550</v>
      </c>
      <c r="B853" s="68"/>
      <c r="C853" s="212" t="s">
        <v>589</v>
      </c>
      <c r="D853" s="213">
        <v>45321</v>
      </c>
      <c r="E853" s="191" t="s">
        <v>2391</v>
      </c>
      <c r="F853" s="191" t="s">
        <v>3</v>
      </c>
      <c r="G853" s="191">
        <v>2171953</v>
      </c>
      <c r="H853" s="68"/>
      <c r="I853" s="197" t="s">
        <v>3432</v>
      </c>
      <c r="J853" s="68"/>
      <c r="K853" s="68"/>
      <c r="L853" s="68"/>
      <c r="M853" s="68"/>
      <c r="N853" s="358"/>
      <c r="O853" s="358"/>
      <c r="P853" s="214">
        <v>0</v>
      </c>
      <c r="Q853" s="214">
        <v>4128</v>
      </c>
      <c r="R853" s="68" t="s">
        <v>3632</v>
      </c>
      <c r="S853" s="359"/>
      <c r="T853" s="275"/>
    </row>
    <row r="854" spans="1:20" ht="51">
      <c r="A854" s="191" t="s">
        <v>550</v>
      </c>
      <c r="B854" s="68"/>
      <c r="C854" s="212" t="s">
        <v>589</v>
      </c>
      <c r="D854" s="213">
        <v>45321</v>
      </c>
      <c r="E854" s="191" t="s">
        <v>2392</v>
      </c>
      <c r="F854" s="191" t="s">
        <v>3</v>
      </c>
      <c r="G854" s="191">
        <v>2171961</v>
      </c>
      <c r="H854" s="68"/>
      <c r="I854" s="197" t="s">
        <v>3433</v>
      </c>
      <c r="J854" s="68"/>
      <c r="K854" s="68"/>
      <c r="L854" s="68"/>
      <c r="M854" s="68"/>
      <c r="N854" s="358"/>
      <c r="O854" s="358"/>
      <c r="P854" s="214">
        <v>0</v>
      </c>
      <c r="Q854" s="214">
        <v>492</v>
      </c>
      <c r="R854" s="68" t="s">
        <v>3632</v>
      </c>
      <c r="S854" s="359"/>
      <c r="T854" s="275"/>
    </row>
    <row r="855" spans="1:20" ht="51">
      <c r="A855" s="191">
        <v>203</v>
      </c>
      <c r="B855" s="68"/>
      <c r="C855" s="212" t="s">
        <v>86</v>
      </c>
      <c r="D855" s="213">
        <v>45321</v>
      </c>
      <c r="E855" s="191" t="s">
        <v>2393</v>
      </c>
      <c r="F855" s="191" t="s">
        <v>3</v>
      </c>
      <c r="G855" s="191">
        <v>2171966</v>
      </c>
      <c r="H855" s="68"/>
      <c r="I855" s="197" t="s">
        <v>3434</v>
      </c>
      <c r="J855" s="68"/>
      <c r="K855" s="68"/>
      <c r="L855" s="68"/>
      <c r="M855" s="68"/>
      <c r="N855" s="358"/>
      <c r="O855" s="358"/>
      <c r="P855" s="214">
        <v>0</v>
      </c>
      <c r="Q855" s="214">
        <v>111.3</v>
      </c>
      <c r="R855" s="68" t="s">
        <v>3632</v>
      </c>
      <c r="S855" s="359"/>
      <c r="T855" s="275"/>
    </row>
    <row r="856" spans="1:20" ht="51">
      <c r="A856" s="191">
        <v>203</v>
      </c>
      <c r="B856" s="68"/>
      <c r="C856" s="212" t="s">
        <v>86</v>
      </c>
      <c r="D856" s="213">
        <v>45321</v>
      </c>
      <c r="E856" s="191" t="s">
        <v>2394</v>
      </c>
      <c r="F856" s="191" t="s">
        <v>3</v>
      </c>
      <c r="G856" s="191">
        <v>2171967</v>
      </c>
      <c r="H856" s="68"/>
      <c r="I856" s="197" t="s">
        <v>3435</v>
      </c>
      <c r="J856" s="68"/>
      <c r="K856" s="68"/>
      <c r="L856" s="68"/>
      <c r="M856" s="68"/>
      <c r="N856" s="358"/>
      <c r="O856" s="358"/>
      <c r="P856" s="214">
        <v>0</v>
      </c>
      <c r="Q856" s="214">
        <v>111.3</v>
      </c>
      <c r="R856" s="68" t="s">
        <v>3632</v>
      </c>
      <c r="S856" s="359"/>
      <c r="T856" s="275"/>
    </row>
    <row r="857" spans="1:20" ht="51">
      <c r="A857" s="191">
        <v>46</v>
      </c>
      <c r="B857" s="68"/>
      <c r="C857" s="212" t="s">
        <v>1371</v>
      </c>
      <c r="D857" s="213">
        <v>45321</v>
      </c>
      <c r="E857" s="191" t="s">
        <v>2395</v>
      </c>
      <c r="F857" s="191" t="s">
        <v>3</v>
      </c>
      <c r="G857" s="191">
        <v>2171969</v>
      </c>
      <c r="H857" s="68"/>
      <c r="I857" s="197" t="s">
        <v>3436</v>
      </c>
      <c r="J857" s="68"/>
      <c r="K857" s="68"/>
      <c r="L857" s="68"/>
      <c r="M857" s="68"/>
      <c r="N857" s="358"/>
      <c r="O857" s="358"/>
      <c r="P857" s="214">
        <v>0</v>
      </c>
      <c r="Q857" s="214">
        <v>500</v>
      </c>
      <c r="R857" s="68" t="s">
        <v>3632</v>
      </c>
      <c r="S857" s="359"/>
      <c r="T857" s="275"/>
    </row>
    <row r="858" spans="1:20" ht="51">
      <c r="A858" s="191">
        <v>41</v>
      </c>
      <c r="B858" s="68"/>
      <c r="C858" s="212" t="s">
        <v>44</v>
      </c>
      <c r="D858" s="213">
        <v>45321</v>
      </c>
      <c r="E858" s="191" t="s">
        <v>2396</v>
      </c>
      <c r="F858" s="191" t="s">
        <v>3</v>
      </c>
      <c r="G858" s="191">
        <v>2171971</v>
      </c>
      <c r="H858" s="68"/>
      <c r="I858" s="197" t="s">
        <v>3437</v>
      </c>
      <c r="J858" s="68"/>
      <c r="K858" s="68"/>
      <c r="L858" s="68"/>
      <c r="M858" s="68"/>
      <c r="N858" s="358"/>
      <c r="O858" s="358"/>
      <c r="P858" s="214">
        <v>0</v>
      </c>
      <c r="Q858" s="214">
        <v>310</v>
      </c>
      <c r="R858" s="68" t="s">
        <v>3632</v>
      </c>
      <c r="S858" s="359"/>
      <c r="T858" s="275"/>
    </row>
    <row r="859" spans="1:20" ht="51">
      <c r="A859" s="191">
        <v>46</v>
      </c>
      <c r="B859" s="68"/>
      <c r="C859" s="212" t="s">
        <v>1371</v>
      </c>
      <c r="D859" s="213">
        <v>45321</v>
      </c>
      <c r="E859" s="191" t="s">
        <v>2397</v>
      </c>
      <c r="F859" s="191" t="s">
        <v>3</v>
      </c>
      <c r="G859" s="191">
        <v>2171974</v>
      </c>
      <c r="H859" s="68"/>
      <c r="I859" s="197" t="s">
        <v>3438</v>
      </c>
      <c r="J859" s="68"/>
      <c r="K859" s="68"/>
      <c r="L859" s="68"/>
      <c r="M859" s="68"/>
      <c r="N859" s="358"/>
      <c r="O859" s="358"/>
      <c r="P859" s="214">
        <v>0</v>
      </c>
      <c r="Q859" s="214">
        <v>8122.61</v>
      </c>
      <c r="R859" s="68" t="s">
        <v>3632</v>
      </c>
      <c r="S859" s="359"/>
      <c r="T859" s="275"/>
    </row>
    <row r="860" spans="1:20" ht="51">
      <c r="A860" s="191">
        <v>46</v>
      </c>
      <c r="B860" s="68"/>
      <c r="C860" s="212" t="s">
        <v>1371</v>
      </c>
      <c r="D860" s="213">
        <v>45321</v>
      </c>
      <c r="E860" s="191" t="s">
        <v>2398</v>
      </c>
      <c r="F860" s="191" t="s">
        <v>3</v>
      </c>
      <c r="G860" s="191">
        <v>2171975</v>
      </c>
      <c r="H860" s="68"/>
      <c r="I860" s="197" t="s">
        <v>3439</v>
      </c>
      <c r="J860" s="68"/>
      <c r="K860" s="68"/>
      <c r="L860" s="68"/>
      <c r="M860" s="68"/>
      <c r="N860" s="358"/>
      <c r="O860" s="358"/>
      <c r="P860" s="214">
        <v>0</v>
      </c>
      <c r="Q860" s="214">
        <v>8122.61</v>
      </c>
      <c r="R860" s="68" t="s">
        <v>3632</v>
      </c>
      <c r="S860" s="359"/>
      <c r="T860" s="275"/>
    </row>
    <row r="861" spans="1:20" ht="63.75">
      <c r="A861" s="191">
        <v>15</v>
      </c>
      <c r="B861" s="68"/>
      <c r="C861" s="212" t="s">
        <v>39</v>
      </c>
      <c r="D861" s="213">
        <v>45321</v>
      </c>
      <c r="E861" s="191" t="s">
        <v>2399</v>
      </c>
      <c r="F861" s="191" t="s">
        <v>3</v>
      </c>
      <c r="G861" s="191">
        <v>2171991</v>
      </c>
      <c r="H861" s="68"/>
      <c r="I861" s="197" t="s">
        <v>3440</v>
      </c>
      <c r="J861" s="68"/>
      <c r="K861" s="68"/>
      <c r="L861" s="68"/>
      <c r="M861" s="68"/>
      <c r="N861" s="358"/>
      <c r="O861" s="358"/>
      <c r="P861" s="214">
        <v>0</v>
      </c>
      <c r="Q861" s="214">
        <v>116.05</v>
      </c>
      <c r="R861" s="68" t="s">
        <v>3632</v>
      </c>
      <c r="S861" s="359"/>
      <c r="T861" s="275"/>
    </row>
    <row r="862" spans="1:20" ht="51">
      <c r="A862" s="191">
        <v>513</v>
      </c>
      <c r="B862" s="68"/>
      <c r="C862" s="212" t="s">
        <v>160</v>
      </c>
      <c r="D862" s="213">
        <v>45321</v>
      </c>
      <c r="E862" s="191" t="s">
        <v>2400</v>
      </c>
      <c r="F862" s="191" t="s">
        <v>3</v>
      </c>
      <c r="G862" s="191">
        <v>2171999</v>
      </c>
      <c r="H862" s="68"/>
      <c r="I862" s="197" t="s">
        <v>3441</v>
      </c>
      <c r="J862" s="68"/>
      <c r="K862" s="68"/>
      <c r="L862" s="68"/>
      <c r="M862" s="68"/>
      <c r="N862" s="358"/>
      <c r="O862" s="358"/>
      <c r="P862" s="214">
        <v>0</v>
      </c>
      <c r="Q862" s="214">
        <v>930</v>
      </c>
      <c r="R862" s="68" t="s">
        <v>3632</v>
      </c>
      <c r="S862" s="359"/>
      <c r="T862" s="275"/>
    </row>
    <row r="863" spans="1:20" ht="63.75">
      <c r="A863" s="191">
        <v>206</v>
      </c>
      <c r="B863" s="68"/>
      <c r="C863" s="212" t="s">
        <v>87</v>
      </c>
      <c r="D863" s="213">
        <v>45321</v>
      </c>
      <c r="E863" s="191" t="s">
        <v>2401</v>
      </c>
      <c r="F863" s="191" t="s">
        <v>3</v>
      </c>
      <c r="G863" s="191">
        <v>2172003</v>
      </c>
      <c r="H863" s="68"/>
      <c r="I863" s="197" t="s">
        <v>3442</v>
      </c>
      <c r="J863" s="68"/>
      <c r="K863" s="68"/>
      <c r="L863" s="68"/>
      <c r="M863" s="68"/>
      <c r="N863" s="358"/>
      <c r="O863" s="358"/>
      <c r="P863" s="214">
        <v>0</v>
      </c>
      <c r="Q863" s="214">
        <v>20</v>
      </c>
      <c r="R863" s="68" t="s">
        <v>3632</v>
      </c>
      <c r="S863" s="359"/>
      <c r="T863" s="275"/>
    </row>
    <row r="864" spans="1:20" ht="63.75">
      <c r="A864" s="191" t="s">
        <v>544</v>
      </c>
      <c r="B864" s="68"/>
      <c r="C864" s="212" t="s">
        <v>681</v>
      </c>
      <c r="D864" s="213">
        <v>45321</v>
      </c>
      <c r="E864" s="191" t="s">
        <v>2402</v>
      </c>
      <c r="F864" s="191" t="s">
        <v>6</v>
      </c>
      <c r="G864" s="191">
        <v>1949327</v>
      </c>
      <c r="H864" s="68"/>
      <c r="I864" s="197" t="s">
        <v>3443</v>
      </c>
      <c r="J864" s="68"/>
      <c r="K864" s="68"/>
      <c r="L864" s="68"/>
      <c r="M864" s="68"/>
      <c r="N864" s="358"/>
      <c r="O864" s="358"/>
      <c r="P864" s="214">
        <v>0</v>
      </c>
      <c r="Q864" s="214">
        <v>196896.59</v>
      </c>
      <c r="R864" s="68" t="s">
        <v>3632</v>
      </c>
      <c r="S864" s="359"/>
      <c r="T864" s="275"/>
    </row>
    <row r="865" spans="1:20" ht="38.25">
      <c r="A865" s="191" t="s">
        <v>665</v>
      </c>
      <c r="B865" s="68"/>
      <c r="C865" s="212" t="s">
        <v>1254</v>
      </c>
      <c r="D865" s="213">
        <v>45321</v>
      </c>
      <c r="E865" s="191" t="s">
        <v>2404</v>
      </c>
      <c r="F865" s="191" t="s">
        <v>12</v>
      </c>
      <c r="G865" s="191">
        <v>454260</v>
      </c>
      <c r="H865" s="68"/>
      <c r="I865" s="197" t="s">
        <v>3445</v>
      </c>
      <c r="J865" s="68"/>
      <c r="K865" s="68"/>
      <c r="L865" s="68"/>
      <c r="M865" s="68"/>
      <c r="N865" s="358"/>
      <c r="O865" s="358"/>
      <c r="P865" s="214">
        <v>2014125.7</v>
      </c>
      <c r="Q865" s="214">
        <v>0</v>
      </c>
      <c r="R865" s="68" t="s">
        <v>3632</v>
      </c>
      <c r="S865" s="359"/>
      <c r="T865" s="275"/>
    </row>
    <row r="866" spans="1:20" ht="38.25">
      <c r="A866" s="191" t="s">
        <v>665</v>
      </c>
      <c r="B866" s="68"/>
      <c r="C866" s="212" t="s">
        <v>1254</v>
      </c>
      <c r="D866" s="213">
        <v>45321</v>
      </c>
      <c r="E866" s="191" t="s">
        <v>2405</v>
      </c>
      <c r="F866" s="191" t="s">
        <v>12</v>
      </c>
      <c r="G866" s="191">
        <v>454262</v>
      </c>
      <c r="H866" s="68"/>
      <c r="I866" s="197" t="s">
        <v>3445</v>
      </c>
      <c r="J866" s="68"/>
      <c r="K866" s="68"/>
      <c r="L866" s="68"/>
      <c r="M866" s="68"/>
      <c r="N866" s="358"/>
      <c r="O866" s="358"/>
      <c r="P866" s="214">
        <v>2014125.7</v>
      </c>
      <c r="Q866" s="214">
        <v>0</v>
      </c>
      <c r="R866" s="68" t="s">
        <v>3632</v>
      </c>
      <c r="S866" s="359"/>
      <c r="T866" s="275"/>
    </row>
    <row r="867" spans="1:20" ht="38.25">
      <c r="A867" s="191" t="s">
        <v>665</v>
      </c>
      <c r="B867" s="68"/>
      <c r="C867" s="212" t="s">
        <v>1254</v>
      </c>
      <c r="D867" s="213">
        <v>45321</v>
      </c>
      <c r="E867" s="191" t="s">
        <v>2406</v>
      </c>
      <c r="F867" s="191" t="s">
        <v>12</v>
      </c>
      <c r="G867" s="191">
        <v>454264</v>
      </c>
      <c r="H867" s="68"/>
      <c r="I867" s="197" t="s">
        <v>3445</v>
      </c>
      <c r="J867" s="68"/>
      <c r="K867" s="68"/>
      <c r="L867" s="68"/>
      <c r="M867" s="68"/>
      <c r="N867" s="358"/>
      <c r="O867" s="358"/>
      <c r="P867" s="214">
        <v>2014125.7</v>
      </c>
      <c r="Q867" s="214">
        <v>0</v>
      </c>
      <c r="R867" s="68" t="s">
        <v>3632</v>
      </c>
      <c r="S867" s="359"/>
      <c r="T867" s="275"/>
    </row>
    <row r="868" spans="1:20" ht="38.25">
      <c r="A868" s="191" t="s">
        <v>665</v>
      </c>
      <c r="B868" s="68"/>
      <c r="C868" s="212" t="s">
        <v>1254</v>
      </c>
      <c r="D868" s="213">
        <v>45321</v>
      </c>
      <c r="E868" s="191" t="s">
        <v>2407</v>
      </c>
      <c r="F868" s="191" t="s">
        <v>12</v>
      </c>
      <c r="G868" s="191">
        <v>454266</v>
      </c>
      <c r="H868" s="68"/>
      <c r="I868" s="197" t="s">
        <v>3445</v>
      </c>
      <c r="J868" s="68"/>
      <c r="K868" s="68"/>
      <c r="L868" s="68"/>
      <c r="M868" s="68"/>
      <c r="N868" s="358"/>
      <c r="O868" s="358"/>
      <c r="P868" s="214">
        <v>2014125.7</v>
      </c>
      <c r="Q868" s="214">
        <v>0</v>
      </c>
      <c r="R868" s="68" t="s">
        <v>3632</v>
      </c>
      <c r="S868" s="359"/>
      <c r="T868" s="275"/>
    </row>
    <row r="869" spans="1:20" ht="38.25">
      <c r="A869" s="191" t="s">
        <v>665</v>
      </c>
      <c r="B869" s="68"/>
      <c r="C869" s="212" t="s">
        <v>1254</v>
      </c>
      <c r="D869" s="213">
        <v>45321</v>
      </c>
      <c r="E869" s="191" t="s">
        <v>2408</v>
      </c>
      <c r="F869" s="191" t="s">
        <v>12</v>
      </c>
      <c r="G869" s="191">
        <v>454268</v>
      </c>
      <c r="H869" s="68"/>
      <c r="I869" s="197" t="s">
        <v>3445</v>
      </c>
      <c r="J869" s="68"/>
      <c r="K869" s="68"/>
      <c r="L869" s="68"/>
      <c r="M869" s="68"/>
      <c r="N869" s="358"/>
      <c r="O869" s="358"/>
      <c r="P869" s="214">
        <v>1206362.6200000001</v>
      </c>
      <c r="Q869" s="214">
        <v>0</v>
      </c>
      <c r="R869" s="68" t="s">
        <v>3632</v>
      </c>
      <c r="S869" s="359"/>
      <c r="T869" s="275"/>
    </row>
    <row r="870" spans="1:20" ht="38.25">
      <c r="A870" s="191" t="s">
        <v>665</v>
      </c>
      <c r="B870" s="68"/>
      <c r="C870" s="212" t="s">
        <v>1254</v>
      </c>
      <c r="D870" s="213">
        <v>45321</v>
      </c>
      <c r="E870" s="191" t="s">
        <v>2409</v>
      </c>
      <c r="F870" s="191" t="s">
        <v>12</v>
      </c>
      <c r="G870" s="191">
        <v>454270</v>
      </c>
      <c r="H870" s="68"/>
      <c r="I870" s="197" t="s">
        <v>3445</v>
      </c>
      <c r="J870" s="68"/>
      <c r="K870" s="68"/>
      <c r="L870" s="68"/>
      <c r="M870" s="68"/>
      <c r="N870" s="358"/>
      <c r="O870" s="358"/>
      <c r="P870" s="214">
        <v>69449.679999999993</v>
      </c>
      <c r="Q870" s="214">
        <v>0</v>
      </c>
      <c r="R870" s="68" t="s">
        <v>3632</v>
      </c>
      <c r="S870" s="359"/>
      <c r="T870" s="275"/>
    </row>
    <row r="871" spans="1:20" ht="38.25">
      <c r="A871" s="191" t="s">
        <v>665</v>
      </c>
      <c r="B871" s="68"/>
      <c r="C871" s="212" t="s">
        <v>1254</v>
      </c>
      <c r="D871" s="213">
        <v>45321</v>
      </c>
      <c r="E871" s="191" t="s">
        <v>2410</v>
      </c>
      <c r="F871" s="191" t="s">
        <v>12</v>
      </c>
      <c r="G871" s="191">
        <v>454272</v>
      </c>
      <c r="H871" s="68"/>
      <c r="I871" s="197" t="s">
        <v>3445</v>
      </c>
      <c r="J871" s="68"/>
      <c r="K871" s="68"/>
      <c r="L871" s="68"/>
      <c r="M871" s="68"/>
      <c r="N871" s="358"/>
      <c r="O871" s="358"/>
      <c r="P871" s="214">
        <v>2092122.81</v>
      </c>
      <c r="Q871" s="214">
        <v>0</v>
      </c>
      <c r="R871" s="68" t="s">
        <v>3632</v>
      </c>
      <c r="S871" s="359"/>
      <c r="T871" s="275"/>
    </row>
    <row r="872" spans="1:20" ht="38.25">
      <c r="A872" s="191" t="s">
        <v>665</v>
      </c>
      <c r="B872" s="68"/>
      <c r="C872" s="212" t="s">
        <v>1254</v>
      </c>
      <c r="D872" s="213">
        <v>45321</v>
      </c>
      <c r="E872" s="191" t="s">
        <v>2411</v>
      </c>
      <c r="F872" s="191" t="s">
        <v>12</v>
      </c>
      <c r="G872" s="191">
        <v>454280</v>
      </c>
      <c r="H872" s="68"/>
      <c r="I872" s="197" t="s">
        <v>3445</v>
      </c>
      <c r="J872" s="68"/>
      <c r="K872" s="68"/>
      <c r="L872" s="68"/>
      <c r="M872" s="68"/>
      <c r="N872" s="358"/>
      <c r="O872" s="358"/>
      <c r="P872" s="214">
        <v>5746260.96</v>
      </c>
      <c r="Q872" s="214">
        <v>0</v>
      </c>
      <c r="R872" s="68" t="s">
        <v>3632</v>
      </c>
      <c r="S872" s="359"/>
      <c r="T872" s="275"/>
    </row>
    <row r="873" spans="1:20" ht="38.25">
      <c r="A873" s="191" t="s">
        <v>665</v>
      </c>
      <c r="B873" s="68"/>
      <c r="C873" s="212" t="s">
        <v>1254</v>
      </c>
      <c r="D873" s="213">
        <v>45321</v>
      </c>
      <c r="E873" s="191" t="s">
        <v>2412</v>
      </c>
      <c r="F873" s="191" t="s">
        <v>12</v>
      </c>
      <c r="G873" s="191">
        <v>454274</v>
      </c>
      <c r="H873" s="68"/>
      <c r="I873" s="197" t="s">
        <v>3445</v>
      </c>
      <c r="J873" s="68"/>
      <c r="K873" s="68"/>
      <c r="L873" s="68"/>
      <c r="M873" s="68"/>
      <c r="N873" s="358"/>
      <c r="O873" s="358"/>
      <c r="P873" s="214">
        <v>58257.8</v>
      </c>
      <c r="Q873" s="214">
        <v>0</v>
      </c>
      <c r="R873" s="68" t="s">
        <v>3632</v>
      </c>
      <c r="S873" s="359"/>
      <c r="T873" s="275"/>
    </row>
    <row r="874" spans="1:20" ht="38.25">
      <c r="A874" s="191" t="s">
        <v>665</v>
      </c>
      <c r="B874" s="68"/>
      <c r="C874" s="212" t="s">
        <v>1254</v>
      </c>
      <c r="D874" s="213">
        <v>45321</v>
      </c>
      <c r="E874" s="191" t="s">
        <v>2413</v>
      </c>
      <c r="F874" s="191" t="s">
        <v>12</v>
      </c>
      <c r="G874" s="191">
        <v>454276</v>
      </c>
      <c r="H874" s="68"/>
      <c r="I874" s="197" t="s">
        <v>3445</v>
      </c>
      <c r="J874" s="68"/>
      <c r="K874" s="68"/>
      <c r="L874" s="68"/>
      <c r="M874" s="68"/>
      <c r="N874" s="358"/>
      <c r="O874" s="358"/>
      <c r="P874" s="214">
        <v>3313416.7</v>
      </c>
      <c r="Q874" s="214">
        <v>0</v>
      </c>
      <c r="R874" s="68" t="s">
        <v>3632</v>
      </c>
      <c r="S874" s="359"/>
      <c r="T874" s="275"/>
    </row>
    <row r="875" spans="1:20" ht="38.25">
      <c r="A875" s="191" t="s">
        <v>665</v>
      </c>
      <c r="B875" s="68"/>
      <c r="C875" s="212" t="s">
        <v>1254</v>
      </c>
      <c r="D875" s="213">
        <v>45321</v>
      </c>
      <c r="E875" s="191" t="s">
        <v>2414</v>
      </c>
      <c r="F875" s="191" t="s">
        <v>12</v>
      </c>
      <c r="G875" s="191">
        <v>454278</v>
      </c>
      <c r="H875" s="68"/>
      <c r="I875" s="197" t="s">
        <v>3445</v>
      </c>
      <c r="J875" s="68"/>
      <c r="K875" s="68"/>
      <c r="L875" s="68"/>
      <c r="M875" s="68"/>
      <c r="N875" s="358"/>
      <c r="O875" s="358"/>
      <c r="P875" s="214">
        <v>160011.97</v>
      </c>
      <c r="Q875" s="214">
        <v>0</v>
      </c>
      <c r="R875" s="68" t="s">
        <v>3632</v>
      </c>
      <c r="S875" s="359"/>
      <c r="T875" s="275"/>
    </row>
    <row r="876" spans="1:20" ht="38.25">
      <c r="A876" s="191" t="s">
        <v>665</v>
      </c>
      <c r="B876" s="68"/>
      <c r="C876" s="212" t="s">
        <v>1254</v>
      </c>
      <c r="D876" s="213">
        <v>45321</v>
      </c>
      <c r="E876" s="191" t="s">
        <v>2415</v>
      </c>
      <c r="F876" s="191" t="s">
        <v>12</v>
      </c>
      <c r="G876" s="191">
        <v>454282</v>
      </c>
      <c r="H876" s="68"/>
      <c r="I876" s="197" t="s">
        <v>3445</v>
      </c>
      <c r="J876" s="68"/>
      <c r="K876" s="68"/>
      <c r="L876" s="68"/>
      <c r="M876" s="68"/>
      <c r="N876" s="358"/>
      <c r="O876" s="358"/>
      <c r="P876" s="214">
        <v>190751.7</v>
      </c>
      <c r="Q876" s="214">
        <v>0</v>
      </c>
      <c r="R876" s="68" t="s">
        <v>3632</v>
      </c>
      <c r="S876" s="359"/>
      <c r="T876" s="275"/>
    </row>
    <row r="877" spans="1:20" ht="38.25">
      <c r="A877" s="191" t="s">
        <v>665</v>
      </c>
      <c r="B877" s="68"/>
      <c r="C877" s="212" t="s">
        <v>1254</v>
      </c>
      <c r="D877" s="213">
        <v>45321</v>
      </c>
      <c r="E877" s="191" t="s">
        <v>2416</v>
      </c>
      <c r="F877" s="191" t="s">
        <v>12</v>
      </c>
      <c r="G877" s="191">
        <v>454284</v>
      </c>
      <c r="H877" s="68"/>
      <c r="I877" s="197" t="s">
        <v>3445</v>
      </c>
      <c r="J877" s="68"/>
      <c r="K877" s="68"/>
      <c r="L877" s="68"/>
      <c r="M877" s="68"/>
      <c r="N877" s="358"/>
      <c r="O877" s="358"/>
      <c r="P877" s="214">
        <v>135546.53</v>
      </c>
      <c r="Q877" s="214">
        <v>0</v>
      </c>
      <c r="R877" s="68" t="s">
        <v>3632</v>
      </c>
      <c r="S877" s="359"/>
      <c r="T877" s="275"/>
    </row>
    <row r="878" spans="1:20" ht="38.25">
      <c r="A878" s="191" t="s">
        <v>665</v>
      </c>
      <c r="B878" s="68"/>
      <c r="C878" s="212" t="s">
        <v>1254</v>
      </c>
      <c r="D878" s="213">
        <v>45321</v>
      </c>
      <c r="E878" s="191" t="s">
        <v>2417</v>
      </c>
      <c r="F878" s="191" t="s">
        <v>12</v>
      </c>
      <c r="G878" s="191">
        <v>454286</v>
      </c>
      <c r="H878" s="68"/>
      <c r="I878" s="197" t="s">
        <v>3445</v>
      </c>
      <c r="J878" s="68"/>
      <c r="K878" s="68"/>
      <c r="L878" s="68"/>
      <c r="M878" s="68"/>
      <c r="N878" s="358"/>
      <c r="O878" s="358"/>
      <c r="P878" s="214">
        <v>2806803.78</v>
      </c>
      <c r="Q878" s="214">
        <v>0</v>
      </c>
      <c r="R878" s="68" t="s">
        <v>3632</v>
      </c>
      <c r="S878" s="359"/>
      <c r="T878" s="275"/>
    </row>
    <row r="879" spans="1:20" ht="38.25">
      <c r="A879" s="191" t="s">
        <v>665</v>
      </c>
      <c r="B879" s="68"/>
      <c r="C879" s="212" t="s">
        <v>1254</v>
      </c>
      <c r="D879" s="213">
        <v>45321</v>
      </c>
      <c r="E879" s="191" t="s">
        <v>2418</v>
      </c>
      <c r="F879" s="191" t="s">
        <v>12</v>
      </c>
      <c r="G879" s="191">
        <v>454288</v>
      </c>
      <c r="H879" s="68"/>
      <c r="I879" s="197" t="s">
        <v>3445</v>
      </c>
      <c r="J879" s="68"/>
      <c r="K879" s="68"/>
      <c r="L879" s="68"/>
      <c r="M879" s="68"/>
      <c r="N879" s="358"/>
      <c r="O879" s="358"/>
      <c r="P879" s="214">
        <v>4867672.3600000003</v>
      </c>
      <c r="Q879" s="214">
        <v>0</v>
      </c>
      <c r="R879" s="68" t="s">
        <v>3632</v>
      </c>
      <c r="S879" s="359"/>
      <c r="T879" s="275"/>
    </row>
    <row r="880" spans="1:20" ht="38.25">
      <c r="A880" s="191" t="s">
        <v>665</v>
      </c>
      <c r="B880" s="68"/>
      <c r="C880" s="212" t="s">
        <v>1254</v>
      </c>
      <c r="D880" s="213">
        <v>45321</v>
      </c>
      <c r="E880" s="191" t="s">
        <v>2419</v>
      </c>
      <c r="F880" s="191" t="s">
        <v>12</v>
      </c>
      <c r="G880" s="191">
        <v>454290</v>
      </c>
      <c r="H880" s="68"/>
      <c r="I880" s="197" t="s">
        <v>3445</v>
      </c>
      <c r="J880" s="68"/>
      <c r="K880" s="68"/>
      <c r="L880" s="68"/>
      <c r="M880" s="68"/>
      <c r="N880" s="358"/>
      <c r="O880" s="358"/>
      <c r="P880" s="214">
        <v>161586.20000000001</v>
      </c>
      <c r="Q880" s="214">
        <v>0</v>
      </c>
      <c r="R880" s="68" t="s">
        <v>3632</v>
      </c>
      <c r="S880" s="359"/>
      <c r="T880" s="275"/>
    </row>
    <row r="881" spans="1:20" ht="38.25">
      <c r="A881" s="191" t="s">
        <v>665</v>
      </c>
      <c r="B881" s="68"/>
      <c r="C881" s="212" t="s">
        <v>1254</v>
      </c>
      <c r="D881" s="213">
        <v>45321</v>
      </c>
      <c r="E881" s="191" t="s">
        <v>2420</v>
      </c>
      <c r="F881" s="191" t="s">
        <v>12</v>
      </c>
      <c r="G881" s="191">
        <v>454292</v>
      </c>
      <c r="H881" s="68"/>
      <c r="I881" s="197" t="s">
        <v>3445</v>
      </c>
      <c r="J881" s="68"/>
      <c r="K881" s="68"/>
      <c r="L881" s="68"/>
      <c r="M881" s="68"/>
      <c r="N881" s="358"/>
      <c r="O881" s="358"/>
      <c r="P881" s="214">
        <v>443815.59</v>
      </c>
      <c r="Q881" s="214">
        <v>0</v>
      </c>
      <c r="R881" s="68" t="s">
        <v>3632</v>
      </c>
      <c r="S881" s="359"/>
      <c r="T881" s="275"/>
    </row>
    <row r="882" spans="1:20" ht="38.25">
      <c r="A882" s="191" t="s">
        <v>665</v>
      </c>
      <c r="B882" s="68"/>
      <c r="C882" s="212" t="s">
        <v>1254</v>
      </c>
      <c r="D882" s="213">
        <v>45321</v>
      </c>
      <c r="E882" s="191" t="s">
        <v>2421</v>
      </c>
      <c r="F882" s="191" t="s">
        <v>12</v>
      </c>
      <c r="G882" s="191">
        <v>454294</v>
      </c>
      <c r="H882" s="68"/>
      <c r="I882" s="197" t="s">
        <v>3445</v>
      </c>
      <c r="J882" s="68"/>
      <c r="K882" s="68"/>
      <c r="L882" s="68"/>
      <c r="M882" s="68"/>
      <c r="N882" s="358"/>
      <c r="O882" s="358"/>
      <c r="P882" s="214">
        <v>13369633.869999999</v>
      </c>
      <c r="Q882" s="214">
        <v>0</v>
      </c>
      <c r="R882" s="68" t="s">
        <v>3632</v>
      </c>
      <c r="S882" s="359"/>
      <c r="T882" s="275"/>
    </row>
    <row r="883" spans="1:20" ht="38.25">
      <c r="A883" s="191" t="s">
        <v>665</v>
      </c>
      <c r="B883" s="68"/>
      <c r="C883" s="212" t="s">
        <v>1254</v>
      </c>
      <c r="D883" s="213">
        <v>45321</v>
      </c>
      <c r="E883" s="191" t="s">
        <v>2422</v>
      </c>
      <c r="F883" s="191" t="s">
        <v>12</v>
      </c>
      <c r="G883" s="191">
        <v>454296</v>
      </c>
      <c r="H883" s="68"/>
      <c r="I883" s="197" t="s">
        <v>3445</v>
      </c>
      <c r="J883" s="68"/>
      <c r="K883" s="68"/>
      <c r="L883" s="68"/>
      <c r="M883" s="68"/>
      <c r="N883" s="358"/>
      <c r="O883" s="358"/>
      <c r="P883" s="214">
        <v>372294.46</v>
      </c>
      <c r="Q883" s="214">
        <v>0</v>
      </c>
      <c r="R883" s="68" t="s">
        <v>3632</v>
      </c>
      <c r="S883" s="359"/>
      <c r="T883" s="275"/>
    </row>
    <row r="884" spans="1:20" ht="38.25">
      <c r="A884" s="191" t="s">
        <v>665</v>
      </c>
      <c r="B884" s="68"/>
      <c r="C884" s="212" t="s">
        <v>1254</v>
      </c>
      <c r="D884" s="213">
        <v>45321</v>
      </c>
      <c r="E884" s="191" t="s">
        <v>2423</v>
      </c>
      <c r="F884" s="191" t="s">
        <v>12</v>
      </c>
      <c r="G884" s="191">
        <v>454298</v>
      </c>
      <c r="H884" s="68"/>
      <c r="I884" s="197" t="s">
        <v>3445</v>
      </c>
      <c r="J884" s="68"/>
      <c r="K884" s="68"/>
      <c r="L884" s="68"/>
      <c r="M884" s="68"/>
      <c r="N884" s="358"/>
      <c r="O884" s="358"/>
      <c r="P884" s="214">
        <v>7709216.21</v>
      </c>
      <c r="Q884" s="214">
        <v>0</v>
      </c>
      <c r="R884" s="68" t="s">
        <v>3632</v>
      </c>
      <c r="S884" s="359"/>
      <c r="T884" s="275"/>
    </row>
    <row r="885" spans="1:20" ht="38.25">
      <c r="A885" s="191" t="s">
        <v>665</v>
      </c>
      <c r="B885" s="68"/>
      <c r="C885" s="212" t="s">
        <v>1254</v>
      </c>
      <c r="D885" s="213">
        <v>45321</v>
      </c>
      <c r="E885" s="191" t="s">
        <v>2424</v>
      </c>
      <c r="F885" s="191" t="s">
        <v>12</v>
      </c>
      <c r="G885" s="191">
        <v>454300</v>
      </c>
      <c r="H885" s="68"/>
      <c r="I885" s="197" t="s">
        <v>3445</v>
      </c>
      <c r="J885" s="68"/>
      <c r="K885" s="68"/>
      <c r="L885" s="68"/>
      <c r="M885" s="68"/>
      <c r="N885" s="358"/>
      <c r="O885" s="358"/>
      <c r="P885" s="214">
        <v>2459755.42</v>
      </c>
      <c r="Q885" s="214">
        <v>0</v>
      </c>
      <c r="R885" s="68" t="s">
        <v>3632</v>
      </c>
      <c r="S885" s="359"/>
      <c r="T885" s="275"/>
    </row>
    <row r="886" spans="1:20" ht="38.25">
      <c r="A886" s="191" t="s">
        <v>665</v>
      </c>
      <c r="B886" s="68"/>
      <c r="C886" s="212" t="s">
        <v>1254</v>
      </c>
      <c r="D886" s="213">
        <v>45321</v>
      </c>
      <c r="E886" s="191" t="s">
        <v>2425</v>
      </c>
      <c r="F886" s="191" t="s">
        <v>12</v>
      </c>
      <c r="G886" s="191">
        <v>454302</v>
      </c>
      <c r="H886" s="68"/>
      <c r="I886" s="197" t="s">
        <v>3445</v>
      </c>
      <c r="J886" s="68"/>
      <c r="K886" s="68"/>
      <c r="L886" s="68"/>
      <c r="M886" s="68"/>
      <c r="N886" s="358"/>
      <c r="O886" s="358"/>
      <c r="P886" s="214">
        <v>68495.039999999994</v>
      </c>
      <c r="Q886" s="214">
        <v>0</v>
      </c>
      <c r="R886" s="68" t="s">
        <v>3632</v>
      </c>
      <c r="S886" s="359"/>
      <c r="T886" s="275"/>
    </row>
    <row r="887" spans="1:20" ht="38.25">
      <c r="A887" s="191" t="s">
        <v>665</v>
      </c>
      <c r="B887" s="68"/>
      <c r="C887" s="212" t="s">
        <v>1254</v>
      </c>
      <c r="D887" s="213">
        <v>45321</v>
      </c>
      <c r="E887" s="191" t="s">
        <v>2426</v>
      </c>
      <c r="F887" s="191" t="s">
        <v>12</v>
      </c>
      <c r="G887" s="191">
        <v>454304</v>
      </c>
      <c r="H887" s="68"/>
      <c r="I887" s="197" t="s">
        <v>3445</v>
      </c>
      <c r="J887" s="68"/>
      <c r="K887" s="68"/>
      <c r="L887" s="68"/>
      <c r="M887" s="68"/>
      <c r="N887" s="358"/>
      <c r="O887" s="358"/>
      <c r="P887" s="214">
        <v>81653.55</v>
      </c>
      <c r="Q887" s="214">
        <v>0</v>
      </c>
      <c r="R887" s="68" t="s">
        <v>3632</v>
      </c>
      <c r="S887" s="359"/>
      <c r="T887" s="275"/>
    </row>
    <row r="888" spans="1:20" ht="38.25">
      <c r="A888" s="191" t="s">
        <v>665</v>
      </c>
      <c r="B888" s="68"/>
      <c r="C888" s="212" t="s">
        <v>1254</v>
      </c>
      <c r="D888" s="213">
        <v>45321</v>
      </c>
      <c r="E888" s="191" t="s">
        <v>2427</v>
      </c>
      <c r="F888" s="191" t="s">
        <v>12</v>
      </c>
      <c r="G888" s="191">
        <v>454306</v>
      </c>
      <c r="H888" s="68"/>
      <c r="I888" s="197" t="s">
        <v>3445</v>
      </c>
      <c r="J888" s="68"/>
      <c r="K888" s="68"/>
      <c r="L888" s="68"/>
      <c r="M888" s="68"/>
      <c r="N888" s="358"/>
      <c r="O888" s="358"/>
      <c r="P888" s="214">
        <v>1418347.46</v>
      </c>
      <c r="Q888" s="214">
        <v>0</v>
      </c>
      <c r="R888" s="68" t="s">
        <v>3632</v>
      </c>
      <c r="S888" s="359"/>
      <c r="T888" s="275"/>
    </row>
    <row r="889" spans="1:20" ht="38.25">
      <c r="A889" s="191" t="s">
        <v>665</v>
      </c>
      <c r="B889" s="68"/>
      <c r="C889" s="212" t="s">
        <v>1254</v>
      </c>
      <c r="D889" s="213">
        <v>45321</v>
      </c>
      <c r="E889" s="191" t="s">
        <v>2428</v>
      </c>
      <c r="F889" s="191" t="s">
        <v>12</v>
      </c>
      <c r="G889" s="191">
        <v>454308</v>
      </c>
      <c r="H889" s="68"/>
      <c r="I889" s="197" t="s">
        <v>3445</v>
      </c>
      <c r="J889" s="68"/>
      <c r="K889" s="68"/>
      <c r="L889" s="68"/>
      <c r="M889" s="68"/>
      <c r="N889" s="358"/>
      <c r="O889" s="358"/>
      <c r="P889" s="214">
        <v>1643646.81</v>
      </c>
      <c r="Q889" s="214">
        <v>0</v>
      </c>
      <c r="R889" s="68" t="s">
        <v>3632</v>
      </c>
      <c r="S889" s="359"/>
      <c r="T889" s="275"/>
    </row>
    <row r="890" spans="1:20" ht="38.25">
      <c r="A890" s="191" t="s">
        <v>665</v>
      </c>
      <c r="B890" s="68"/>
      <c r="C890" s="212" t="s">
        <v>1254</v>
      </c>
      <c r="D890" s="213">
        <v>45321</v>
      </c>
      <c r="E890" s="191" t="s">
        <v>2429</v>
      </c>
      <c r="F890" s="191" t="s">
        <v>12</v>
      </c>
      <c r="G890" s="191">
        <v>454310</v>
      </c>
      <c r="H890" s="68"/>
      <c r="I890" s="197" t="s">
        <v>3445</v>
      </c>
      <c r="J890" s="68"/>
      <c r="K890" s="68"/>
      <c r="L890" s="68"/>
      <c r="M890" s="68"/>
      <c r="N890" s="358"/>
      <c r="O890" s="358"/>
      <c r="P890" s="214">
        <v>506733.79</v>
      </c>
      <c r="Q890" s="214">
        <v>0</v>
      </c>
      <c r="R890" s="68" t="s">
        <v>3632</v>
      </c>
      <c r="S890" s="359"/>
      <c r="T890" s="275"/>
    </row>
    <row r="891" spans="1:20" ht="38.25">
      <c r="A891" s="191" t="s">
        <v>665</v>
      </c>
      <c r="B891" s="68"/>
      <c r="C891" s="212" t="s">
        <v>1254</v>
      </c>
      <c r="D891" s="213">
        <v>45321</v>
      </c>
      <c r="E891" s="191" t="s">
        <v>2430</v>
      </c>
      <c r="F891" s="191" t="s">
        <v>12</v>
      </c>
      <c r="G891" s="191">
        <v>454312</v>
      </c>
      <c r="H891" s="68"/>
      <c r="I891" s="197" t="s">
        <v>3445</v>
      </c>
      <c r="J891" s="68"/>
      <c r="K891" s="68"/>
      <c r="L891" s="68"/>
      <c r="M891" s="68"/>
      <c r="N891" s="358"/>
      <c r="O891" s="358"/>
      <c r="P891" s="214">
        <v>1654838.62</v>
      </c>
      <c r="Q891" s="214">
        <v>0</v>
      </c>
      <c r="R891" s="68" t="s">
        <v>3632</v>
      </c>
      <c r="S891" s="359"/>
      <c r="T891" s="275"/>
    </row>
    <row r="892" spans="1:20" ht="38.25">
      <c r="A892" s="191" t="s">
        <v>665</v>
      </c>
      <c r="B892" s="68"/>
      <c r="C892" s="212" t="s">
        <v>1254</v>
      </c>
      <c r="D892" s="213">
        <v>45321</v>
      </c>
      <c r="E892" s="191" t="s">
        <v>2431</v>
      </c>
      <c r="F892" s="191" t="s">
        <v>12</v>
      </c>
      <c r="G892" s="191">
        <v>454314</v>
      </c>
      <c r="H892" s="68"/>
      <c r="I892" s="197" t="s">
        <v>3445</v>
      </c>
      <c r="J892" s="68"/>
      <c r="K892" s="68"/>
      <c r="L892" s="68"/>
      <c r="M892" s="68"/>
      <c r="N892" s="358"/>
      <c r="O892" s="358"/>
      <c r="P892" s="214">
        <v>3850257.87</v>
      </c>
      <c r="Q892" s="214">
        <v>0</v>
      </c>
      <c r="R892" s="68" t="s">
        <v>3632</v>
      </c>
      <c r="S892" s="359"/>
      <c r="T892" s="275"/>
    </row>
    <row r="893" spans="1:20" ht="38.25">
      <c r="A893" s="191" t="s">
        <v>665</v>
      </c>
      <c r="B893" s="68"/>
      <c r="C893" s="212" t="s">
        <v>1254</v>
      </c>
      <c r="D893" s="213">
        <v>45321</v>
      </c>
      <c r="E893" s="191" t="s">
        <v>2432</v>
      </c>
      <c r="F893" s="191" t="s">
        <v>12</v>
      </c>
      <c r="G893" s="191">
        <v>454316</v>
      </c>
      <c r="H893" s="68"/>
      <c r="I893" s="197" t="s">
        <v>3445</v>
      </c>
      <c r="J893" s="68"/>
      <c r="K893" s="68"/>
      <c r="L893" s="68"/>
      <c r="M893" s="68"/>
      <c r="N893" s="358"/>
      <c r="O893" s="358"/>
      <c r="P893" s="214">
        <v>3238263.82</v>
      </c>
      <c r="Q893" s="214">
        <v>0</v>
      </c>
      <c r="R893" s="68" t="s">
        <v>3632</v>
      </c>
      <c r="S893" s="359"/>
      <c r="T893" s="275"/>
    </row>
    <row r="894" spans="1:20" ht="38.25">
      <c r="A894" s="191" t="s">
        <v>665</v>
      </c>
      <c r="B894" s="68"/>
      <c r="C894" s="212" t="s">
        <v>1254</v>
      </c>
      <c r="D894" s="213">
        <v>45321</v>
      </c>
      <c r="E894" s="191" t="s">
        <v>2433</v>
      </c>
      <c r="F894" s="191" t="s">
        <v>12</v>
      </c>
      <c r="G894" s="191">
        <v>454318</v>
      </c>
      <c r="H894" s="68"/>
      <c r="I894" s="197" t="s">
        <v>3445</v>
      </c>
      <c r="J894" s="68"/>
      <c r="K894" s="68"/>
      <c r="L894" s="68"/>
      <c r="M894" s="68"/>
      <c r="N894" s="358"/>
      <c r="O894" s="358"/>
      <c r="P894" s="214">
        <v>595778.24</v>
      </c>
      <c r="Q894" s="214">
        <v>0</v>
      </c>
      <c r="R894" s="68" t="s">
        <v>3632</v>
      </c>
      <c r="S894" s="359"/>
      <c r="T894" s="275"/>
    </row>
    <row r="895" spans="1:20" ht="38.25">
      <c r="A895" s="191" t="s">
        <v>665</v>
      </c>
      <c r="B895" s="68"/>
      <c r="C895" s="212" t="s">
        <v>1254</v>
      </c>
      <c r="D895" s="213">
        <v>45321</v>
      </c>
      <c r="E895" s="191" t="s">
        <v>2434</v>
      </c>
      <c r="F895" s="191" t="s">
        <v>12</v>
      </c>
      <c r="G895" s="191">
        <v>454320</v>
      </c>
      <c r="H895" s="68"/>
      <c r="I895" s="197" t="s">
        <v>3445</v>
      </c>
      <c r="J895" s="68"/>
      <c r="K895" s="68"/>
      <c r="L895" s="68"/>
      <c r="M895" s="68"/>
      <c r="N895" s="358"/>
      <c r="O895" s="358"/>
      <c r="P895" s="214">
        <v>6330941.4299999997</v>
      </c>
      <c r="Q895" s="214">
        <v>0</v>
      </c>
      <c r="R895" s="68" t="s">
        <v>3632</v>
      </c>
      <c r="S895" s="359"/>
      <c r="T895" s="275"/>
    </row>
    <row r="896" spans="1:20" ht="38.25">
      <c r="A896" s="191" t="s">
        <v>665</v>
      </c>
      <c r="B896" s="68"/>
      <c r="C896" s="212" t="s">
        <v>1254</v>
      </c>
      <c r="D896" s="213">
        <v>45321</v>
      </c>
      <c r="E896" s="191" t="s">
        <v>2435</v>
      </c>
      <c r="F896" s="191" t="s">
        <v>12</v>
      </c>
      <c r="G896" s="191">
        <v>454322</v>
      </c>
      <c r="H896" s="68"/>
      <c r="I896" s="197" t="s">
        <v>3445</v>
      </c>
      <c r="J896" s="68"/>
      <c r="K896" s="68"/>
      <c r="L896" s="68"/>
      <c r="M896" s="68"/>
      <c r="N896" s="358"/>
      <c r="O896" s="358"/>
      <c r="P896" s="214">
        <v>13947.48</v>
      </c>
      <c r="Q896" s="214">
        <v>0</v>
      </c>
      <c r="R896" s="68" t="s">
        <v>3632</v>
      </c>
      <c r="S896" s="359"/>
      <c r="T896" s="275"/>
    </row>
    <row r="897" spans="1:20" ht="38.25">
      <c r="A897" s="191" t="s">
        <v>665</v>
      </c>
      <c r="B897" s="68"/>
      <c r="C897" s="212" t="s">
        <v>1254</v>
      </c>
      <c r="D897" s="213">
        <v>45321</v>
      </c>
      <c r="E897" s="191" t="s">
        <v>2436</v>
      </c>
      <c r="F897" s="191" t="s">
        <v>12</v>
      </c>
      <c r="G897" s="191">
        <v>454324</v>
      </c>
      <c r="H897" s="68"/>
      <c r="I897" s="197" t="s">
        <v>3445</v>
      </c>
      <c r="J897" s="68"/>
      <c r="K897" s="68"/>
      <c r="L897" s="68"/>
      <c r="M897" s="68"/>
      <c r="N897" s="358"/>
      <c r="O897" s="358"/>
      <c r="P897" s="214">
        <v>11420.67</v>
      </c>
      <c r="Q897" s="214">
        <v>0</v>
      </c>
      <c r="R897" s="68" t="s">
        <v>3632</v>
      </c>
      <c r="S897" s="359"/>
      <c r="T897" s="275"/>
    </row>
    <row r="898" spans="1:20" ht="38.25">
      <c r="A898" s="191" t="s">
        <v>665</v>
      </c>
      <c r="B898" s="68"/>
      <c r="C898" s="212" t="s">
        <v>1254</v>
      </c>
      <c r="D898" s="213">
        <v>45321</v>
      </c>
      <c r="E898" s="191" t="s">
        <v>2437</v>
      </c>
      <c r="F898" s="191" t="s">
        <v>12</v>
      </c>
      <c r="G898" s="191">
        <v>454326</v>
      </c>
      <c r="H898" s="68"/>
      <c r="I898" s="197" t="s">
        <v>3445</v>
      </c>
      <c r="J898" s="68"/>
      <c r="K898" s="68"/>
      <c r="L898" s="68"/>
      <c r="M898" s="68"/>
      <c r="N898" s="358"/>
      <c r="O898" s="358"/>
      <c r="P898" s="214">
        <v>208781.36</v>
      </c>
      <c r="Q898" s="214">
        <v>0</v>
      </c>
      <c r="R898" s="68" t="s">
        <v>3632</v>
      </c>
      <c r="S898" s="359"/>
      <c r="T898" s="275"/>
    </row>
    <row r="899" spans="1:20" ht="38.25">
      <c r="A899" s="191" t="s">
        <v>665</v>
      </c>
      <c r="B899" s="68"/>
      <c r="C899" s="212" t="s">
        <v>1254</v>
      </c>
      <c r="D899" s="213">
        <v>45321</v>
      </c>
      <c r="E899" s="191" t="s">
        <v>2438</v>
      </c>
      <c r="F899" s="191" t="s">
        <v>12</v>
      </c>
      <c r="G899" s="191">
        <v>454328</v>
      </c>
      <c r="H899" s="68"/>
      <c r="I899" s="197" t="s">
        <v>3445</v>
      </c>
      <c r="J899" s="68"/>
      <c r="K899" s="68"/>
      <c r="L899" s="68"/>
      <c r="M899" s="68"/>
      <c r="N899" s="358"/>
      <c r="O899" s="358"/>
      <c r="P899" s="214">
        <v>137.27000000000001</v>
      </c>
      <c r="Q899" s="214">
        <v>0</v>
      </c>
      <c r="R899" s="68" t="s">
        <v>3632</v>
      </c>
      <c r="S899" s="359"/>
      <c r="T899" s="275"/>
    </row>
    <row r="900" spans="1:20" ht="38.25">
      <c r="A900" s="191" t="s">
        <v>665</v>
      </c>
      <c r="B900" s="68"/>
      <c r="C900" s="212" t="s">
        <v>1254</v>
      </c>
      <c r="D900" s="213">
        <v>45321</v>
      </c>
      <c r="E900" s="191" t="s">
        <v>2439</v>
      </c>
      <c r="F900" s="191" t="s">
        <v>12</v>
      </c>
      <c r="G900" s="191">
        <v>454330</v>
      </c>
      <c r="H900" s="68"/>
      <c r="I900" s="197" t="s">
        <v>3445</v>
      </c>
      <c r="J900" s="68"/>
      <c r="K900" s="68"/>
      <c r="L900" s="68"/>
      <c r="M900" s="68"/>
      <c r="N900" s="358"/>
      <c r="O900" s="358"/>
      <c r="P900" s="214">
        <v>4036.36</v>
      </c>
      <c r="Q900" s="214">
        <v>0</v>
      </c>
      <c r="R900" s="68" t="s">
        <v>3632</v>
      </c>
      <c r="S900" s="359"/>
      <c r="T900" s="275"/>
    </row>
    <row r="901" spans="1:20" ht="38.25">
      <c r="A901" s="191" t="s">
        <v>665</v>
      </c>
      <c r="B901" s="68"/>
      <c r="C901" s="212" t="s">
        <v>1254</v>
      </c>
      <c r="D901" s="213">
        <v>45321</v>
      </c>
      <c r="E901" s="191" t="s">
        <v>2440</v>
      </c>
      <c r="F901" s="191" t="s">
        <v>12</v>
      </c>
      <c r="G901" s="191">
        <v>454332</v>
      </c>
      <c r="H901" s="68"/>
      <c r="I901" s="197" t="s">
        <v>3445</v>
      </c>
      <c r="J901" s="68"/>
      <c r="K901" s="68"/>
      <c r="L901" s="68"/>
      <c r="M901" s="68"/>
      <c r="N901" s="358"/>
      <c r="O901" s="358"/>
      <c r="P901" s="214">
        <v>1271.71</v>
      </c>
      <c r="Q901" s="214">
        <v>0</v>
      </c>
      <c r="R901" s="68" t="s">
        <v>3632</v>
      </c>
      <c r="S901" s="359"/>
      <c r="T901" s="275"/>
    </row>
    <row r="902" spans="1:20" ht="38.25">
      <c r="A902" s="191" t="s">
        <v>665</v>
      </c>
      <c r="B902" s="68"/>
      <c r="C902" s="212" t="s">
        <v>1254</v>
      </c>
      <c r="D902" s="213">
        <v>45321</v>
      </c>
      <c r="E902" s="191" t="s">
        <v>2441</v>
      </c>
      <c r="F902" s="191" t="s">
        <v>12</v>
      </c>
      <c r="G902" s="191">
        <v>454334</v>
      </c>
      <c r="H902" s="68"/>
      <c r="I902" s="197" t="s">
        <v>3445</v>
      </c>
      <c r="J902" s="68"/>
      <c r="K902" s="68"/>
      <c r="L902" s="68"/>
      <c r="M902" s="68"/>
      <c r="N902" s="358"/>
      <c r="O902" s="358"/>
      <c r="P902" s="214">
        <v>31368.1</v>
      </c>
      <c r="Q902" s="214">
        <v>0</v>
      </c>
      <c r="R902" s="68" t="s">
        <v>3632</v>
      </c>
      <c r="S902" s="359"/>
      <c r="T902" s="275"/>
    </row>
    <row r="903" spans="1:20" ht="38.25">
      <c r="A903" s="191" t="s">
        <v>665</v>
      </c>
      <c r="B903" s="68"/>
      <c r="C903" s="212" t="s">
        <v>1254</v>
      </c>
      <c r="D903" s="213">
        <v>45321</v>
      </c>
      <c r="E903" s="191" t="s">
        <v>2442</v>
      </c>
      <c r="F903" s="191" t="s">
        <v>12</v>
      </c>
      <c r="G903" s="191">
        <v>454336</v>
      </c>
      <c r="H903" s="68"/>
      <c r="I903" s="197" t="s">
        <v>3445</v>
      </c>
      <c r="J903" s="68"/>
      <c r="K903" s="68"/>
      <c r="L903" s="68"/>
      <c r="M903" s="68"/>
      <c r="N903" s="358"/>
      <c r="O903" s="358"/>
      <c r="P903" s="214">
        <v>3872.68</v>
      </c>
      <c r="Q903" s="214">
        <v>0</v>
      </c>
      <c r="R903" s="68" t="s">
        <v>3632</v>
      </c>
      <c r="S903" s="359"/>
      <c r="T903" s="275"/>
    </row>
    <row r="904" spans="1:20" ht="38.25">
      <c r="A904" s="191" t="s">
        <v>665</v>
      </c>
      <c r="B904" s="68"/>
      <c r="C904" s="212" t="s">
        <v>1254</v>
      </c>
      <c r="D904" s="213">
        <v>45321</v>
      </c>
      <c r="E904" s="191" t="s">
        <v>2443</v>
      </c>
      <c r="F904" s="191" t="s">
        <v>12</v>
      </c>
      <c r="G904" s="191">
        <v>454338</v>
      </c>
      <c r="H904" s="68"/>
      <c r="I904" s="197" t="s">
        <v>3445</v>
      </c>
      <c r="J904" s="68"/>
      <c r="K904" s="68"/>
      <c r="L904" s="68"/>
      <c r="M904" s="68"/>
      <c r="N904" s="358"/>
      <c r="O904" s="358"/>
      <c r="P904" s="214">
        <v>3378.21</v>
      </c>
      <c r="Q904" s="214">
        <v>0</v>
      </c>
      <c r="R904" s="68" t="s">
        <v>3632</v>
      </c>
      <c r="S904" s="359"/>
      <c r="T904" s="275"/>
    </row>
    <row r="905" spans="1:20" ht="38.25">
      <c r="A905" s="191" t="s">
        <v>665</v>
      </c>
      <c r="B905" s="68"/>
      <c r="C905" s="212" t="s">
        <v>1254</v>
      </c>
      <c r="D905" s="213">
        <v>45321</v>
      </c>
      <c r="E905" s="191" t="s">
        <v>2444</v>
      </c>
      <c r="F905" s="191" t="s">
        <v>12</v>
      </c>
      <c r="G905" s="191">
        <v>454340</v>
      </c>
      <c r="H905" s="68"/>
      <c r="I905" s="197" t="s">
        <v>3445</v>
      </c>
      <c r="J905" s="68"/>
      <c r="K905" s="68"/>
      <c r="L905" s="68"/>
      <c r="M905" s="68"/>
      <c r="N905" s="358"/>
      <c r="O905" s="358"/>
      <c r="P905" s="214">
        <v>11032.25</v>
      </c>
      <c r="Q905" s="214">
        <v>0</v>
      </c>
      <c r="R905" s="68" t="s">
        <v>3632</v>
      </c>
      <c r="S905" s="359"/>
      <c r="T905" s="275"/>
    </row>
    <row r="906" spans="1:20" ht="38.25">
      <c r="A906" s="191" t="s">
        <v>665</v>
      </c>
      <c r="B906" s="68"/>
      <c r="C906" s="212" t="s">
        <v>1254</v>
      </c>
      <c r="D906" s="213">
        <v>45321</v>
      </c>
      <c r="E906" s="191" t="s">
        <v>2445</v>
      </c>
      <c r="F906" s="191" t="s">
        <v>12</v>
      </c>
      <c r="G906" s="191">
        <v>454342</v>
      </c>
      <c r="H906" s="68"/>
      <c r="I906" s="197" t="s">
        <v>3445</v>
      </c>
      <c r="J906" s="68"/>
      <c r="K906" s="68"/>
      <c r="L906" s="68"/>
      <c r="M906" s="68"/>
      <c r="N906" s="358"/>
      <c r="O906" s="358"/>
      <c r="P906" s="214">
        <v>30301.37</v>
      </c>
      <c r="Q906" s="214">
        <v>0</v>
      </c>
      <c r="R906" s="68" t="s">
        <v>3632</v>
      </c>
      <c r="S906" s="359"/>
      <c r="T906" s="275"/>
    </row>
    <row r="907" spans="1:20" ht="63.75">
      <c r="A907" s="191">
        <v>291</v>
      </c>
      <c r="B907" s="68"/>
      <c r="C907" s="212" t="s">
        <v>119</v>
      </c>
      <c r="D907" s="213">
        <v>45321</v>
      </c>
      <c r="E907" s="191" t="s">
        <v>2446</v>
      </c>
      <c r="F907" s="191" t="s">
        <v>10</v>
      </c>
      <c r="G907" s="191">
        <v>2572220</v>
      </c>
      <c r="H907" s="68"/>
      <c r="I907" s="197" t="s">
        <v>3446</v>
      </c>
      <c r="J907" s="68"/>
      <c r="K907" s="68"/>
      <c r="L907" s="68"/>
      <c r="M907" s="68"/>
      <c r="N907" s="358"/>
      <c r="O907" s="358"/>
      <c r="P907" s="214">
        <v>50</v>
      </c>
      <c r="Q907" s="214">
        <v>0</v>
      </c>
      <c r="R907" s="68" t="s">
        <v>3632</v>
      </c>
      <c r="S907" s="359"/>
      <c r="T907" s="275"/>
    </row>
    <row r="908" spans="1:20" ht="76.5">
      <c r="A908" s="191">
        <v>389</v>
      </c>
      <c r="B908" s="68"/>
      <c r="C908" s="212" t="s">
        <v>1405</v>
      </c>
      <c r="D908" s="213">
        <v>45321</v>
      </c>
      <c r="E908" s="191" t="s">
        <v>2447</v>
      </c>
      <c r="F908" s="191" t="s">
        <v>10</v>
      </c>
      <c r="G908" s="191">
        <v>1082826</v>
      </c>
      <c r="H908" s="68"/>
      <c r="I908" s="197" t="s">
        <v>3447</v>
      </c>
      <c r="J908" s="68"/>
      <c r="K908" s="68"/>
      <c r="L908" s="68"/>
      <c r="M908" s="68"/>
      <c r="N908" s="358"/>
      <c r="O908" s="358"/>
      <c r="P908" s="214">
        <v>50</v>
      </c>
      <c r="Q908" s="214">
        <v>0</v>
      </c>
      <c r="R908" s="68" t="s">
        <v>3632</v>
      </c>
      <c r="S908" s="359"/>
      <c r="T908" s="275"/>
    </row>
    <row r="909" spans="1:20" ht="38.25">
      <c r="A909" s="191" t="s">
        <v>665</v>
      </c>
      <c r="B909" s="68"/>
      <c r="C909" s="212" t="s">
        <v>1254</v>
      </c>
      <c r="D909" s="213">
        <v>45321</v>
      </c>
      <c r="E909" s="191" t="s">
        <v>2448</v>
      </c>
      <c r="F909" s="191" t="s">
        <v>12</v>
      </c>
      <c r="G909" s="191">
        <v>454218</v>
      </c>
      <c r="H909" s="68"/>
      <c r="I909" s="197" t="s">
        <v>3445</v>
      </c>
      <c r="J909" s="68"/>
      <c r="K909" s="68"/>
      <c r="L909" s="68"/>
      <c r="M909" s="68"/>
      <c r="N909" s="358"/>
      <c r="O909" s="358"/>
      <c r="P909" s="214">
        <v>1713096.49</v>
      </c>
      <c r="Q909" s="214">
        <v>0</v>
      </c>
      <c r="R909" s="68" t="s">
        <v>3632</v>
      </c>
      <c r="S909" s="359"/>
      <c r="T909" s="275"/>
    </row>
    <row r="910" spans="1:20" ht="76.5">
      <c r="A910" s="191">
        <v>117</v>
      </c>
      <c r="B910" s="68"/>
      <c r="C910" s="212" t="s">
        <v>54</v>
      </c>
      <c r="D910" s="213">
        <v>45321</v>
      </c>
      <c r="E910" s="191" t="s">
        <v>2449</v>
      </c>
      <c r="F910" s="191" t="s">
        <v>10</v>
      </c>
      <c r="G910" s="191">
        <v>1082857</v>
      </c>
      <c r="H910" s="68"/>
      <c r="I910" s="197" t="s">
        <v>3448</v>
      </c>
      <c r="J910" s="68"/>
      <c r="K910" s="68"/>
      <c r="L910" s="68"/>
      <c r="M910" s="68"/>
      <c r="N910" s="358"/>
      <c r="O910" s="358"/>
      <c r="P910" s="214">
        <v>50</v>
      </c>
      <c r="Q910" s="214">
        <v>0</v>
      </c>
      <c r="R910" s="68" t="s">
        <v>3632</v>
      </c>
      <c r="S910" s="359"/>
      <c r="T910" s="275"/>
    </row>
    <row r="911" spans="1:20" ht="38.25">
      <c r="A911" s="191" t="s">
        <v>665</v>
      </c>
      <c r="B911" s="68"/>
      <c r="C911" s="212" t="s">
        <v>1254</v>
      </c>
      <c r="D911" s="213">
        <v>45321</v>
      </c>
      <c r="E911" s="191" t="s">
        <v>2450</v>
      </c>
      <c r="F911" s="191" t="s">
        <v>12</v>
      </c>
      <c r="G911" s="191">
        <v>454351</v>
      </c>
      <c r="H911" s="68"/>
      <c r="I911" s="197" t="s">
        <v>3445</v>
      </c>
      <c r="J911" s="68"/>
      <c r="K911" s="68"/>
      <c r="L911" s="68"/>
      <c r="M911" s="68"/>
      <c r="N911" s="358"/>
      <c r="O911" s="358"/>
      <c r="P911" s="214">
        <v>4514469</v>
      </c>
      <c r="Q911" s="214">
        <v>0</v>
      </c>
      <c r="R911" s="68" t="s">
        <v>3632</v>
      </c>
      <c r="S911" s="359"/>
      <c r="T911" s="275"/>
    </row>
    <row r="912" spans="1:20" ht="38.25">
      <c r="A912" s="191" t="s">
        <v>665</v>
      </c>
      <c r="B912" s="68"/>
      <c r="C912" s="212" t="s">
        <v>1254</v>
      </c>
      <c r="D912" s="213">
        <v>45321</v>
      </c>
      <c r="E912" s="191" t="s">
        <v>2451</v>
      </c>
      <c r="F912" s="191" t="s">
        <v>12</v>
      </c>
      <c r="G912" s="191">
        <v>454344</v>
      </c>
      <c r="H912" s="68"/>
      <c r="I912" s="197" t="s">
        <v>3445</v>
      </c>
      <c r="J912" s="68"/>
      <c r="K912" s="68"/>
      <c r="L912" s="68"/>
      <c r="M912" s="68"/>
      <c r="N912" s="358"/>
      <c r="O912" s="358"/>
      <c r="P912" s="214">
        <v>30096.47</v>
      </c>
      <c r="Q912" s="214">
        <v>0</v>
      </c>
      <c r="R912" s="68" t="s">
        <v>3632</v>
      </c>
      <c r="S912" s="359"/>
      <c r="T912" s="275"/>
    </row>
    <row r="913" spans="1:20" ht="38.25">
      <c r="A913" s="191" t="s">
        <v>665</v>
      </c>
      <c r="B913" s="68"/>
      <c r="C913" s="212" t="s">
        <v>1254</v>
      </c>
      <c r="D913" s="213">
        <v>45321</v>
      </c>
      <c r="E913" s="191" t="s">
        <v>2452</v>
      </c>
      <c r="F913" s="191" t="s">
        <v>12</v>
      </c>
      <c r="G913" s="191">
        <v>454347</v>
      </c>
      <c r="H913" s="68"/>
      <c r="I913" s="197" t="s">
        <v>3445</v>
      </c>
      <c r="J913" s="68"/>
      <c r="K913" s="68"/>
      <c r="L913" s="68"/>
      <c r="M913" s="68"/>
      <c r="N913" s="358"/>
      <c r="O913" s="358"/>
      <c r="P913" s="214">
        <v>4545208.7300000004</v>
      </c>
      <c r="Q913" s="214">
        <v>0</v>
      </c>
      <c r="R913" s="68" t="s">
        <v>3632</v>
      </c>
      <c r="S913" s="359"/>
      <c r="T913" s="275"/>
    </row>
    <row r="914" spans="1:20" ht="38.25">
      <c r="A914" s="191" t="s">
        <v>665</v>
      </c>
      <c r="B914" s="68"/>
      <c r="C914" s="212" t="s">
        <v>1254</v>
      </c>
      <c r="D914" s="213">
        <v>45321</v>
      </c>
      <c r="E914" s="191" t="s">
        <v>2453</v>
      </c>
      <c r="F914" s="191" t="s">
        <v>12</v>
      </c>
      <c r="G914" s="191">
        <v>454349</v>
      </c>
      <c r="H914" s="68"/>
      <c r="I914" s="197" t="s">
        <v>3445</v>
      </c>
      <c r="J914" s="68"/>
      <c r="K914" s="68"/>
      <c r="L914" s="68"/>
      <c r="M914" s="68"/>
      <c r="N914" s="358"/>
      <c r="O914" s="358"/>
      <c r="P914" s="214">
        <v>1391803.93</v>
      </c>
      <c r="Q914" s="214">
        <v>0</v>
      </c>
      <c r="R914" s="68" t="s">
        <v>3632</v>
      </c>
      <c r="S914" s="359"/>
      <c r="T914" s="275"/>
    </row>
    <row r="915" spans="1:20" ht="38.25">
      <c r="A915" s="191" t="s">
        <v>665</v>
      </c>
      <c r="B915" s="68"/>
      <c r="C915" s="212" t="s">
        <v>1254</v>
      </c>
      <c r="D915" s="213">
        <v>45321</v>
      </c>
      <c r="E915" s="191" t="s">
        <v>2454</v>
      </c>
      <c r="F915" s="191" t="s">
        <v>12</v>
      </c>
      <c r="G915" s="191">
        <v>454353</v>
      </c>
      <c r="H915" s="68"/>
      <c r="I915" s="197" t="s">
        <v>3445</v>
      </c>
      <c r="J915" s="68"/>
      <c r="K915" s="68"/>
      <c r="L915" s="68"/>
      <c r="M915" s="68"/>
      <c r="N915" s="358"/>
      <c r="O915" s="358"/>
      <c r="P915" s="214">
        <v>3824218.2</v>
      </c>
      <c r="Q915" s="214">
        <v>0</v>
      </c>
      <c r="R915" s="68" t="s">
        <v>3632</v>
      </c>
      <c r="S915" s="359"/>
      <c r="T915" s="275"/>
    </row>
    <row r="916" spans="1:20" ht="38.25">
      <c r="A916" s="191" t="s">
        <v>665</v>
      </c>
      <c r="B916" s="68"/>
      <c r="C916" s="212" t="s">
        <v>1254</v>
      </c>
      <c r="D916" s="213">
        <v>45321</v>
      </c>
      <c r="E916" s="191" t="s">
        <v>2455</v>
      </c>
      <c r="F916" s="191" t="s">
        <v>12</v>
      </c>
      <c r="G916" s="191">
        <v>454355</v>
      </c>
      <c r="H916" s="68"/>
      <c r="I916" s="197" t="s">
        <v>3445</v>
      </c>
      <c r="J916" s="68"/>
      <c r="K916" s="68"/>
      <c r="L916" s="68"/>
      <c r="M916" s="68"/>
      <c r="N916" s="358"/>
      <c r="O916" s="358"/>
      <c r="P916" s="214">
        <v>1179000.69</v>
      </c>
      <c r="Q916" s="214">
        <v>0</v>
      </c>
      <c r="R916" s="68" t="s">
        <v>3632</v>
      </c>
      <c r="S916" s="359"/>
      <c r="T916" s="275"/>
    </row>
    <row r="917" spans="1:20" ht="38.25">
      <c r="A917" s="191" t="s">
        <v>665</v>
      </c>
      <c r="B917" s="68"/>
      <c r="C917" s="212" t="s">
        <v>1254</v>
      </c>
      <c r="D917" s="213">
        <v>45321</v>
      </c>
      <c r="E917" s="191" t="s">
        <v>2456</v>
      </c>
      <c r="F917" s="191" t="s">
        <v>12</v>
      </c>
      <c r="G917" s="191">
        <v>454357</v>
      </c>
      <c r="H917" s="68"/>
      <c r="I917" s="197" t="s">
        <v>3445</v>
      </c>
      <c r="J917" s="68"/>
      <c r="K917" s="68"/>
      <c r="L917" s="68"/>
      <c r="M917" s="68"/>
      <c r="N917" s="358"/>
      <c r="O917" s="358"/>
      <c r="P917" s="214">
        <v>10503664.51</v>
      </c>
      <c r="Q917" s="214">
        <v>0</v>
      </c>
      <c r="R917" s="68" t="s">
        <v>3632</v>
      </c>
      <c r="S917" s="359"/>
      <c r="T917" s="275"/>
    </row>
    <row r="918" spans="1:20" ht="38.25">
      <c r="A918" s="191" t="s">
        <v>665</v>
      </c>
      <c r="B918" s="68"/>
      <c r="C918" s="212" t="s">
        <v>1254</v>
      </c>
      <c r="D918" s="213">
        <v>45321</v>
      </c>
      <c r="E918" s="191" t="s">
        <v>2457</v>
      </c>
      <c r="F918" s="191" t="s">
        <v>12</v>
      </c>
      <c r="G918" s="191">
        <v>454359</v>
      </c>
      <c r="H918" s="68"/>
      <c r="I918" s="197" t="s">
        <v>3445</v>
      </c>
      <c r="J918" s="68"/>
      <c r="K918" s="68"/>
      <c r="L918" s="68"/>
      <c r="M918" s="68"/>
      <c r="N918" s="358"/>
      <c r="O918" s="358"/>
      <c r="P918" s="214">
        <v>10575185.57</v>
      </c>
      <c r="Q918" s="214">
        <v>0</v>
      </c>
      <c r="R918" s="68" t="s">
        <v>3632</v>
      </c>
      <c r="S918" s="359"/>
      <c r="T918" s="275"/>
    </row>
    <row r="919" spans="1:20" ht="38.25">
      <c r="A919" s="191" t="s">
        <v>665</v>
      </c>
      <c r="B919" s="68"/>
      <c r="C919" s="212" t="s">
        <v>1254</v>
      </c>
      <c r="D919" s="213">
        <v>45321</v>
      </c>
      <c r="E919" s="191" t="s">
        <v>2458</v>
      </c>
      <c r="F919" s="191" t="s">
        <v>12</v>
      </c>
      <c r="G919" s="191">
        <v>454361</v>
      </c>
      <c r="H919" s="68"/>
      <c r="I919" s="197" t="s">
        <v>3445</v>
      </c>
      <c r="J919" s="68"/>
      <c r="K919" s="68"/>
      <c r="L919" s="68"/>
      <c r="M919" s="68"/>
      <c r="N919" s="358"/>
      <c r="O919" s="358"/>
      <c r="P919" s="214">
        <v>1945630.66</v>
      </c>
      <c r="Q919" s="214">
        <v>0</v>
      </c>
      <c r="R919" s="68" t="s">
        <v>3632</v>
      </c>
      <c r="S919" s="359"/>
      <c r="T919" s="275"/>
    </row>
    <row r="920" spans="1:20" ht="38.25">
      <c r="A920" s="191" t="s">
        <v>665</v>
      </c>
      <c r="B920" s="68"/>
      <c r="C920" s="212" t="s">
        <v>1254</v>
      </c>
      <c r="D920" s="213">
        <v>45321</v>
      </c>
      <c r="E920" s="191" t="s">
        <v>2459</v>
      </c>
      <c r="F920" s="191" t="s">
        <v>12</v>
      </c>
      <c r="G920" s="191">
        <v>454363</v>
      </c>
      <c r="H920" s="68"/>
      <c r="I920" s="197" t="s">
        <v>3445</v>
      </c>
      <c r="J920" s="68"/>
      <c r="K920" s="68"/>
      <c r="L920" s="68"/>
      <c r="M920" s="68"/>
      <c r="N920" s="358"/>
      <c r="O920" s="358"/>
      <c r="P920" s="214">
        <v>1932472.15</v>
      </c>
      <c r="Q920" s="214">
        <v>0</v>
      </c>
      <c r="R920" s="68" t="s">
        <v>3632</v>
      </c>
      <c r="S920" s="359"/>
      <c r="T920" s="275"/>
    </row>
    <row r="921" spans="1:20" ht="38.25">
      <c r="A921" s="191" t="s">
        <v>665</v>
      </c>
      <c r="B921" s="68"/>
      <c r="C921" s="212" t="s">
        <v>1254</v>
      </c>
      <c r="D921" s="213">
        <v>45321</v>
      </c>
      <c r="E921" s="191" t="s">
        <v>2460</v>
      </c>
      <c r="F921" s="191" t="s">
        <v>12</v>
      </c>
      <c r="G921" s="191">
        <v>454365</v>
      </c>
      <c r="H921" s="68"/>
      <c r="I921" s="197" t="s">
        <v>3445</v>
      </c>
      <c r="J921" s="68"/>
      <c r="K921" s="68"/>
      <c r="L921" s="68"/>
      <c r="M921" s="68"/>
      <c r="N921" s="358"/>
      <c r="O921" s="358"/>
      <c r="P921" s="214">
        <v>13073569.23</v>
      </c>
      <c r="Q921" s="214">
        <v>0</v>
      </c>
      <c r="R921" s="68" t="s">
        <v>3632</v>
      </c>
      <c r="S921" s="359"/>
      <c r="T921" s="275"/>
    </row>
    <row r="922" spans="1:20" ht="38.25">
      <c r="A922" s="191" t="s">
        <v>665</v>
      </c>
      <c r="B922" s="68"/>
      <c r="C922" s="212" t="s">
        <v>1254</v>
      </c>
      <c r="D922" s="213">
        <v>45321</v>
      </c>
      <c r="E922" s="191" t="s">
        <v>2461</v>
      </c>
      <c r="F922" s="191" t="s">
        <v>12</v>
      </c>
      <c r="G922" s="191">
        <v>454367</v>
      </c>
      <c r="H922" s="68"/>
      <c r="I922" s="197" t="s">
        <v>3445</v>
      </c>
      <c r="J922" s="68"/>
      <c r="K922" s="68"/>
      <c r="L922" s="68"/>
      <c r="M922" s="68"/>
      <c r="N922" s="358"/>
      <c r="O922" s="358"/>
      <c r="P922" s="214">
        <v>12818466.07</v>
      </c>
      <c r="Q922" s="214">
        <v>0</v>
      </c>
      <c r="R922" s="68" t="s">
        <v>3632</v>
      </c>
      <c r="S922" s="359"/>
      <c r="T922" s="275"/>
    </row>
    <row r="923" spans="1:20" ht="38.25">
      <c r="A923" s="191" t="s">
        <v>665</v>
      </c>
      <c r="B923" s="68"/>
      <c r="C923" s="212" t="s">
        <v>1254</v>
      </c>
      <c r="D923" s="213">
        <v>45321</v>
      </c>
      <c r="E923" s="191" t="s">
        <v>2462</v>
      </c>
      <c r="F923" s="191" t="s">
        <v>12</v>
      </c>
      <c r="G923" s="191">
        <v>454369</v>
      </c>
      <c r="H923" s="68"/>
      <c r="I923" s="197" t="s">
        <v>3445</v>
      </c>
      <c r="J923" s="68"/>
      <c r="K923" s="68"/>
      <c r="L923" s="68"/>
      <c r="M923" s="68"/>
      <c r="N923" s="358"/>
      <c r="O923" s="358"/>
      <c r="P923" s="214">
        <v>16437672.07</v>
      </c>
      <c r="Q923" s="214">
        <v>0</v>
      </c>
      <c r="R923" s="68" t="s">
        <v>3632</v>
      </c>
      <c r="S923" s="359"/>
      <c r="T923" s="275"/>
    </row>
    <row r="924" spans="1:20" ht="38.25">
      <c r="A924" s="191" t="s">
        <v>665</v>
      </c>
      <c r="B924" s="68"/>
      <c r="C924" s="212" t="s">
        <v>1254</v>
      </c>
      <c r="D924" s="213">
        <v>45321</v>
      </c>
      <c r="E924" s="191" t="s">
        <v>2463</v>
      </c>
      <c r="F924" s="191" t="s">
        <v>12</v>
      </c>
      <c r="G924" s="191">
        <v>454371</v>
      </c>
      <c r="H924" s="68"/>
      <c r="I924" s="197" t="s">
        <v>3445</v>
      </c>
      <c r="J924" s="68"/>
      <c r="K924" s="68"/>
      <c r="L924" s="68"/>
      <c r="M924" s="68"/>
      <c r="N924" s="358"/>
      <c r="O924" s="358"/>
      <c r="P924" s="214">
        <v>72864685.489999995</v>
      </c>
      <c r="Q924" s="214">
        <v>0</v>
      </c>
      <c r="R924" s="68" t="s">
        <v>3632</v>
      </c>
      <c r="S924" s="359"/>
      <c r="T924" s="275"/>
    </row>
    <row r="925" spans="1:20" ht="38.25">
      <c r="A925" s="191" t="s">
        <v>665</v>
      </c>
      <c r="B925" s="68"/>
      <c r="C925" s="212" t="s">
        <v>1254</v>
      </c>
      <c r="D925" s="213">
        <v>45321</v>
      </c>
      <c r="E925" s="191" t="s">
        <v>2464</v>
      </c>
      <c r="F925" s="191" t="s">
        <v>12</v>
      </c>
      <c r="G925" s="191">
        <v>454373</v>
      </c>
      <c r="H925" s="68"/>
      <c r="I925" s="197" t="s">
        <v>3445</v>
      </c>
      <c r="J925" s="68"/>
      <c r="K925" s="68"/>
      <c r="L925" s="68"/>
      <c r="M925" s="68"/>
      <c r="N925" s="358"/>
      <c r="O925" s="358"/>
      <c r="P925" s="214">
        <v>31317200.039999999</v>
      </c>
      <c r="Q925" s="214">
        <v>0</v>
      </c>
      <c r="R925" s="68" t="s">
        <v>3632</v>
      </c>
      <c r="S925" s="359"/>
      <c r="T925" s="275"/>
    </row>
    <row r="926" spans="1:20" ht="38.25">
      <c r="A926" s="191" t="s">
        <v>665</v>
      </c>
      <c r="B926" s="68"/>
      <c r="C926" s="212" t="s">
        <v>1254</v>
      </c>
      <c r="D926" s="213">
        <v>45321</v>
      </c>
      <c r="E926" s="191" t="s">
        <v>2465</v>
      </c>
      <c r="F926" s="191" t="s">
        <v>12</v>
      </c>
      <c r="G926" s="191">
        <v>454375</v>
      </c>
      <c r="H926" s="68"/>
      <c r="I926" s="197" t="s">
        <v>3445</v>
      </c>
      <c r="J926" s="68"/>
      <c r="K926" s="68"/>
      <c r="L926" s="68"/>
      <c r="M926" s="68"/>
      <c r="N926" s="358"/>
      <c r="O926" s="358"/>
      <c r="P926" s="214">
        <v>5619012.5499999998</v>
      </c>
      <c r="Q926" s="214">
        <v>0</v>
      </c>
      <c r="R926" s="68" t="s">
        <v>3632</v>
      </c>
      <c r="S926" s="359"/>
      <c r="T926" s="275"/>
    </row>
    <row r="927" spans="1:20" ht="38.25">
      <c r="A927" s="191" t="s">
        <v>665</v>
      </c>
      <c r="B927" s="68"/>
      <c r="C927" s="212" t="s">
        <v>1254</v>
      </c>
      <c r="D927" s="213">
        <v>45321</v>
      </c>
      <c r="E927" s="191" t="s">
        <v>2466</v>
      </c>
      <c r="F927" s="191" t="s">
        <v>12</v>
      </c>
      <c r="G927" s="191">
        <v>454377</v>
      </c>
      <c r="H927" s="68"/>
      <c r="I927" s="197" t="s">
        <v>3445</v>
      </c>
      <c r="J927" s="68"/>
      <c r="K927" s="68"/>
      <c r="L927" s="68"/>
      <c r="M927" s="68"/>
      <c r="N927" s="358"/>
      <c r="O927" s="358"/>
      <c r="P927" s="214">
        <v>8042.39</v>
      </c>
      <c r="Q927" s="214">
        <v>0</v>
      </c>
      <c r="R927" s="68" t="s">
        <v>3632</v>
      </c>
      <c r="S927" s="359"/>
      <c r="T927" s="275"/>
    </row>
    <row r="928" spans="1:20" ht="38.25">
      <c r="A928" s="191" t="s">
        <v>665</v>
      </c>
      <c r="B928" s="68"/>
      <c r="C928" s="212" t="s">
        <v>1254</v>
      </c>
      <c r="D928" s="213">
        <v>45321</v>
      </c>
      <c r="E928" s="191" t="s">
        <v>2467</v>
      </c>
      <c r="F928" s="191" t="s">
        <v>12</v>
      </c>
      <c r="G928" s="191">
        <v>454379</v>
      </c>
      <c r="H928" s="68"/>
      <c r="I928" s="197" t="s">
        <v>3445</v>
      </c>
      <c r="J928" s="68"/>
      <c r="K928" s="68"/>
      <c r="L928" s="68"/>
      <c r="M928" s="68"/>
      <c r="N928" s="358"/>
      <c r="O928" s="358"/>
      <c r="P928" s="214">
        <v>462.98</v>
      </c>
      <c r="Q928" s="214">
        <v>0</v>
      </c>
      <c r="R928" s="68" t="s">
        <v>3632</v>
      </c>
      <c r="S928" s="359"/>
      <c r="T928" s="275"/>
    </row>
    <row r="929" spans="1:20" ht="38.25">
      <c r="A929" s="191" t="s">
        <v>665</v>
      </c>
      <c r="B929" s="68"/>
      <c r="C929" s="212" t="s">
        <v>1254</v>
      </c>
      <c r="D929" s="213">
        <v>45321</v>
      </c>
      <c r="E929" s="191" t="s">
        <v>2468</v>
      </c>
      <c r="F929" s="191" t="s">
        <v>12</v>
      </c>
      <c r="G929" s="191">
        <v>454381</v>
      </c>
      <c r="H929" s="68"/>
      <c r="I929" s="197" t="s">
        <v>3445</v>
      </c>
      <c r="J929" s="68"/>
      <c r="K929" s="68"/>
      <c r="L929" s="68"/>
      <c r="M929" s="68"/>
      <c r="N929" s="358"/>
      <c r="O929" s="358"/>
      <c r="P929" s="214">
        <v>388.41</v>
      </c>
      <c r="Q929" s="214">
        <v>0</v>
      </c>
      <c r="R929" s="68" t="s">
        <v>3632</v>
      </c>
      <c r="S929" s="359"/>
      <c r="T929" s="275"/>
    </row>
    <row r="930" spans="1:20" ht="38.25">
      <c r="A930" s="191" t="s">
        <v>665</v>
      </c>
      <c r="B930" s="68"/>
      <c r="C930" s="212" t="s">
        <v>1254</v>
      </c>
      <c r="D930" s="213">
        <v>45321</v>
      </c>
      <c r="E930" s="191" t="s">
        <v>2469</v>
      </c>
      <c r="F930" s="191" t="s">
        <v>12</v>
      </c>
      <c r="G930" s="191">
        <v>454383</v>
      </c>
      <c r="H930" s="68"/>
      <c r="I930" s="197" t="s">
        <v>3445</v>
      </c>
      <c r="J930" s="68"/>
      <c r="K930" s="68"/>
      <c r="L930" s="68"/>
      <c r="M930" s="68"/>
      <c r="N930" s="358"/>
      <c r="O930" s="358"/>
      <c r="P930" s="214">
        <v>11420.67</v>
      </c>
      <c r="Q930" s="214">
        <v>0</v>
      </c>
      <c r="R930" s="68" t="s">
        <v>3632</v>
      </c>
      <c r="S930" s="359"/>
      <c r="T930" s="275"/>
    </row>
    <row r="931" spans="1:20" ht="38.25">
      <c r="A931" s="191" t="s">
        <v>665</v>
      </c>
      <c r="B931" s="68"/>
      <c r="C931" s="212" t="s">
        <v>1254</v>
      </c>
      <c r="D931" s="213">
        <v>45321</v>
      </c>
      <c r="E931" s="191" t="s">
        <v>2470</v>
      </c>
      <c r="F931" s="191" t="s">
        <v>12</v>
      </c>
      <c r="G931" s="191">
        <v>454385</v>
      </c>
      <c r="H931" s="68"/>
      <c r="I931" s="197" t="s">
        <v>3445</v>
      </c>
      <c r="J931" s="68"/>
      <c r="K931" s="68"/>
      <c r="L931" s="68"/>
      <c r="M931" s="68"/>
      <c r="N931" s="358"/>
      <c r="O931" s="358"/>
      <c r="P931" s="214">
        <v>11420.67</v>
      </c>
      <c r="Q931" s="214">
        <v>0</v>
      </c>
      <c r="R931" s="68" t="s">
        <v>3632</v>
      </c>
      <c r="S931" s="359"/>
      <c r="T931" s="275"/>
    </row>
    <row r="932" spans="1:20" ht="38.25">
      <c r="A932" s="191" t="s">
        <v>665</v>
      </c>
      <c r="B932" s="68"/>
      <c r="C932" s="212" t="s">
        <v>1254</v>
      </c>
      <c r="D932" s="213">
        <v>45321</v>
      </c>
      <c r="E932" s="191" t="s">
        <v>2471</v>
      </c>
      <c r="F932" s="191" t="s">
        <v>12</v>
      </c>
      <c r="G932" s="191">
        <v>454387</v>
      </c>
      <c r="H932" s="68"/>
      <c r="I932" s="197" t="s">
        <v>3445</v>
      </c>
      <c r="J932" s="68"/>
      <c r="K932" s="68"/>
      <c r="L932" s="68"/>
      <c r="M932" s="68"/>
      <c r="N932" s="358"/>
      <c r="O932" s="358"/>
      <c r="P932" s="214">
        <v>11420.67</v>
      </c>
      <c r="Q932" s="214">
        <v>0</v>
      </c>
      <c r="R932" s="68" t="s">
        <v>3632</v>
      </c>
      <c r="S932" s="359"/>
      <c r="T932" s="275"/>
    </row>
    <row r="933" spans="1:20" ht="38.25">
      <c r="A933" s="191" t="s">
        <v>665</v>
      </c>
      <c r="B933" s="68"/>
      <c r="C933" s="212" t="s">
        <v>1254</v>
      </c>
      <c r="D933" s="213">
        <v>45321</v>
      </c>
      <c r="E933" s="191" t="s">
        <v>2472</v>
      </c>
      <c r="F933" s="191" t="s">
        <v>12</v>
      </c>
      <c r="G933" s="191">
        <v>454389</v>
      </c>
      <c r="H933" s="68"/>
      <c r="I933" s="197" t="s">
        <v>3445</v>
      </c>
      <c r="J933" s="68"/>
      <c r="K933" s="68"/>
      <c r="L933" s="68"/>
      <c r="M933" s="68"/>
      <c r="N933" s="358"/>
      <c r="O933" s="358"/>
      <c r="P933" s="214">
        <v>11420.67</v>
      </c>
      <c r="Q933" s="214">
        <v>0</v>
      </c>
      <c r="R933" s="68" t="s">
        <v>3632</v>
      </c>
      <c r="S933" s="359"/>
      <c r="T933" s="275"/>
    </row>
    <row r="934" spans="1:20" ht="38.25">
      <c r="A934" s="191" t="s">
        <v>665</v>
      </c>
      <c r="B934" s="68"/>
      <c r="C934" s="212" t="s">
        <v>1254</v>
      </c>
      <c r="D934" s="213">
        <v>45321</v>
      </c>
      <c r="E934" s="191" t="s">
        <v>2473</v>
      </c>
      <c r="F934" s="191" t="s">
        <v>12</v>
      </c>
      <c r="G934" s="191">
        <v>454391</v>
      </c>
      <c r="H934" s="68"/>
      <c r="I934" s="197" t="s">
        <v>3445</v>
      </c>
      <c r="J934" s="68"/>
      <c r="K934" s="68"/>
      <c r="L934" s="68"/>
      <c r="M934" s="68"/>
      <c r="N934" s="358"/>
      <c r="O934" s="358"/>
      <c r="P934" s="214">
        <v>4929.3900000000003</v>
      </c>
      <c r="Q934" s="214">
        <v>0</v>
      </c>
      <c r="R934" s="68" t="s">
        <v>3632</v>
      </c>
      <c r="S934" s="359"/>
      <c r="T934" s="275"/>
    </row>
    <row r="935" spans="1:20" ht="38.25">
      <c r="A935" s="191" t="s">
        <v>665</v>
      </c>
      <c r="B935" s="68"/>
      <c r="C935" s="212" t="s">
        <v>1254</v>
      </c>
      <c r="D935" s="213">
        <v>45321</v>
      </c>
      <c r="E935" s="191" t="s">
        <v>2474</v>
      </c>
      <c r="F935" s="191" t="s">
        <v>12</v>
      </c>
      <c r="G935" s="191">
        <v>454393</v>
      </c>
      <c r="H935" s="68"/>
      <c r="I935" s="197" t="s">
        <v>3445</v>
      </c>
      <c r="J935" s="68"/>
      <c r="K935" s="68"/>
      <c r="L935" s="68"/>
      <c r="M935" s="68"/>
      <c r="N935" s="358"/>
      <c r="O935" s="358"/>
      <c r="P935" s="214">
        <v>2842.37</v>
      </c>
      <c r="Q935" s="214">
        <v>0</v>
      </c>
      <c r="R935" s="68" t="s">
        <v>3632</v>
      </c>
      <c r="S935" s="359"/>
      <c r="T935" s="275"/>
    </row>
    <row r="936" spans="1:20" ht="38.25">
      <c r="A936" s="191" t="s">
        <v>665</v>
      </c>
      <c r="B936" s="68"/>
      <c r="C936" s="212" t="s">
        <v>1254</v>
      </c>
      <c r="D936" s="213">
        <v>45321</v>
      </c>
      <c r="E936" s="191" t="s">
        <v>2475</v>
      </c>
      <c r="F936" s="191" t="s">
        <v>12</v>
      </c>
      <c r="G936" s="191">
        <v>454395</v>
      </c>
      <c r="H936" s="68"/>
      <c r="I936" s="197" t="s">
        <v>3445</v>
      </c>
      <c r="J936" s="68"/>
      <c r="K936" s="68"/>
      <c r="L936" s="68"/>
      <c r="M936" s="68"/>
      <c r="N936" s="358"/>
      <c r="O936" s="358"/>
      <c r="P936" s="214">
        <v>163.61000000000001</v>
      </c>
      <c r="Q936" s="214">
        <v>0</v>
      </c>
      <c r="R936" s="68" t="s">
        <v>3632</v>
      </c>
      <c r="S936" s="359"/>
      <c r="T936" s="275"/>
    </row>
    <row r="937" spans="1:20" ht="38.25">
      <c r="A937" s="191" t="s">
        <v>665</v>
      </c>
      <c r="B937" s="68"/>
      <c r="C937" s="212" t="s">
        <v>1254</v>
      </c>
      <c r="D937" s="213">
        <v>45321</v>
      </c>
      <c r="E937" s="191" t="s">
        <v>2476</v>
      </c>
      <c r="F937" s="191" t="s">
        <v>12</v>
      </c>
      <c r="G937" s="191">
        <v>454397</v>
      </c>
      <c r="H937" s="68"/>
      <c r="I937" s="197" t="s">
        <v>3445</v>
      </c>
      <c r="J937" s="68"/>
      <c r="K937" s="68"/>
      <c r="L937" s="68"/>
      <c r="M937" s="68"/>
      <c r="N937" s="358"/>
      <c r="O937" s="358"/>
      <c r="P937" s="214">
        <v>4036.36</v>
      </c>
      <c r="Q937" s="214">
        <v>0</v>
      </c>
      <c r="R937" s="68" t="s">
        <v>3632</v>
      </c>
      <c r="S937" s="359"/>
      <c r="T937" s="275"/>
    </row>
    <row r="938" spans="1:20" ht="38.25">
      <c r="A938" s="191" t="s">
        <v>665</v>
      </c>
      <c r="B938" s="68"/>
      <c r="C938" s="212" t="s">
        <v>1254</v>
      </c>
      <c r="D938" s="213">
        <v>45321</v>
      </c>
      <c r="E938" s="191" t="s">
        <v>2477</v>
      </c>
      <c r="F938" s="191" t="s">
        <v>12</v>
      </c>
      <c r="G938" s="191">
        <v>454399</v>
      </c>
      <c r="H938" s="68"/>
      <c r="I938" s="197" t="s">
        <v>3445</v>
      </c>
      <c r="J938" s="68"/>
      <c r="K938" s="68"/>
      <c r="L938" s="68"/>
      <c r="M938" s="68"/>
      <c r="N938" s="358"/>
      <c r="O938" s="358"/>
      <c r="P938" s="214">
        <v>4036.36</v>
      </c>
      <c r="Q938" s="214">
        <v>0</v>
      </c>
      <c r="R938" s="68" t="s">
        <v>3632</v>
      </c>
      <c r="S938" s="359"/>
      <c r="T938" s="275"/>
    </row>
    <row r="939" spans="1:20" ht="38.25">
      <c r="A939" s="191" t="s">
        <v>665</v>
      </c>
      <c r="B939" s="68"/>
      <c r="C939" s="212" t="s">
        <v>1254</v>
      </c>
      <c r="D939" s="213">
        <v>45321</v>
      </c>
      <c r="E939" s="191" t="s">
        <v>2478</v>
      </c>
      <c r="F939" s="191" t="s">
        <v>12</v>
      </c>
      <c r="G939" s="191">
        <v>454401</v>
      </c>
      <c r="H939" s="68"/>
      <c r="I939" s="197" t="s">
        <v>3445</v>
      </c>
      <c r="J939" s="68"/>
      <c r="K939" s="68"/>
      <c r="L939" s="68"/>
      <c r="M939" s="68"/>
      <c r="N939" s="358"/>
      <c r="O939" s="358"/>
      <c r="P939" s="214">
        <v>4036.36</v>
      </c>
      <c r="Q939" s="214">
        <v>0</v>
      </c>
      <c r="R939" s="68" t="s">
        <v>3632</v>
      </c>
      <c r="S939" s="359"/>
      <c r="T939" s="275"/>
    </row>
    <row r="940" spans="1:20" ht="38.25">
      <c r="A940" s="191" t="s">
        <v>665</v>
      </c>
      <c r="B940" s="68"/>
      <c r="C940" s="212" t="s">
        <v>1254</v>
      </c>
      <c r="D940" s="213">
        <v>45321</v>
      </c>
      <c r="E940" s="191" t="s">
        <v>2479</v>
      </c>
      <c r="F940" s="191" t="s">
        <v>12</v>
      </c>
      <c r="G940" s="191">
        <v>454403</v>
      </c>
      <c r="H940" s="68"/>
      <c r="I940" s="197" t="s">
        <v>3445</v>
      </c>
      <c r="J940" s="68"/>
      <c r="K940" s="68"/>
      <c r="L940" s="68"/>
      <c r="M940" s="68"/>
      <c r="N940" s="358"/>
      <c r="O940" s="358"/>
      <c r="P940" s="214">
        <v>4036.36</v>
      </c>
      <c r="Q940" s="214">
        <v>0</v>
      </c>
      <c r="R940" s="68" t="s">
        <v>3632</v>
      </c>
      <c r="S940" s="359"/>
      <c r="T940" s="275"/>
    </row>
    <row r="941" spans="1:20" ht="38.25">
      <c r="A941" s="191" t="s">
        <v>665</v>
      </c>
      <c r="B941" s="68"/>
      <c r="C941" s="212" t="s">
        <v>1254</v>
      </c>
      <c r="D941" s="213">
        <v>45321</v>
      </c>
      <c r="E941" s="191" t="s">
        <v>2480</v>
      </c>
      <c r="F941" s="191" t="s">
        <v>12</v>
      </c>
      <c r="G941" s="191">
        <v>454405</v>
      </c>
      <c r="H941" s="68"/>
      <c r="I941" s="197" t="s">
        <v>3445</v>
      </c>
      <c r="J941" s="68"/>
      <c r="K941" s="68"/>
      <c r="L941" s="68"/>
      <c r="M941" s="68"/>
      <c r="N941" s="358"/>
      <c r="O941" s="358"/>
      <c r="P941" s="214">
        <v>38308.44</v>
      </c>
      <c r="Q941" s="214">
        <v>0</v>
      </c>
      <c r="R941" s="68" t="s">
        <v>3632</v>
      </c>
      <c r="S941" s="359"/>
      <c r="T941" s="275"/>
    </row>
    <row r="942" spans="1:20" ht="38.25">
      <c r="A942" s="191" t="s">
        <v>665</v>
      </c>
      <c r="B942" s="68"/>
      <c r="C942" s="212" t="s">
        <v>1254</v>
      </c>
      <c r="D942" s="213">
        <v>45321</v>
      </c>
      <c r="E942" s="191" t="s">
        <v>2481</v>
      </c>
      <c r="F942" s="191" t="s">
        <v>12</v>
      </c>
      <c r="G942" s="191">
        <v>454407</v>
      </c>
      <c r="H942" s="68"/>
      <c r="I942" s="197" t="s">
        <v>3445</v>
      </c>
      <c r="J942" s="68"/>
      <c r="K942" s="68"/>
      <c r="L942" s="68"/>
      <c r="M942" s="68"/>
      <c r="N942" s="358"/>
      <c r="O942" s="358"/>
      <c r="P942" s="214">
        <v>22089.47</v>
      </c>
      <c r="Q942" s="214">
        <v>0</v>
      </c>
      <c r="R942" s="68" t="s">
        <v>3632</v>
      </c>
      <c r="S942" s="359"/>
      <c r="T942" s="275"/>
    </row>
    <row r="943" spans="1:20" ht="38.25">
      <c r="A943" s="191" t="s">
        <v>665</v>
      </c>
      <c r="B943" s="68"/>
      <c r="C943" s="212" t="s">
        <v>1254</v>
      </c>
      <c r="D943" s="213">
        <v>45321</v>
      </c>
      <c r="E943" s="191" t="s">
        <v>2482</v>
      </c>
      <c r="F943" s="191" t="s">
        <v>12</v>
      </c>
      <c r="G943" s="191">
        <v>454409</v>
      </c>
      <c r="H943" s="68"/>
      <c r="I943" s="197" t="s">
        <v>3445</v>
      </c>
      <c r="J943" s="68"/>
      <c r="K943" s="68"/>
      <c r="L943" s="68"/>
      <c r="M943" s="68"/>
      <c r="N943" s="358"/>
      <c r="O943" s="358"/>
      <c r="P943" s="214">
        <v>1066.73</v>
      </c>
      <c r="Q943" s="214">
        <v>0</v>
      </c>
      <c r="R943" s="68" t="s">
        <v>3632</v>
      </c>
      <c r="S943" s="359"/>
      <c r="T943" s="275"/>
    </row>
    <row r="944" spans="1:20" ht="38.25">
      <c r="A944" s="191" t="s">
        <v>665</v>
      </c>
      <c r="B944" s="68"/>
      <c r="C944" s="212" t="s">
        <v>1254</v>
      </c>
      <c r="D944" s="213">
        <v>45321</v>
      </c>
      <c r="E944" s="191" t="s">
        <v>2483</v>
      </c>
      <c r="F944" s="191" t="s">
        <v>12</v>
      </c>
      <c r="G944" s="191">
        <v>454411</v>
      </c>
      <c r="H944" s="68"/>
      <c r="I944" s="197" t="s">
        <v>3445</v>
      </c>
      <c r="J944" s="68"/>
      <c r="K944" s="68"/>
      <c r="L944" s="68"/>
      <c r="M944" s="68"/>
      <c r="N944" s="358"/>
      <c r="O944" s="358"/>
      <c r="P944" s="214">
        <v>31368.1</v>
      </c>
      <c r="Q944" s="214">
        <v>0</v>
      </c>
      <c r="R944" s="68" t="s">
        <v>3632</v>
      </c>
      <c r="S944" s="359"/>
      <c r="T944" s="275"/>
    </row>
    <row r="945" spans="1:20" ht="38.25">
      <c r="A945" s="191" t="s">
        <v>665</v>
      </c>
      <c r="B945" s="68"/>
      <c r="C945" s="212" t="s">
        <v>1254</v>
      </c>
      <c r="D945" s="213">
        <v>45321</v>
      </c>
      <c r="E945" s="191" t="s">
        <v>2484</v>
      </c>
      <c r="F945" s="191" t="s">
        <v>12</v>
      </c>
      <c r="G945" s="191">
        <v>454413</v>
      </c>
      <c r="H945" s="68"/>
      <c r="I945" s="197" t="s">
        <v>3445</v>
      </c>
      <c r="J945" s="68"/>
      <c r="K945" s="68"/>
      <c r="L945" s="68"/>
      <c r="M945" s="68"/>
      <c r="N945" s="358"/>
      <c r="O945" s="358"/>
      <c r="P945" s="214">
        <v>31368.1</v>
      </c>
      <c r="Q945" s="214">
        <v>0</v>
      </c>
      <c r="R945" s="68" t="s">
        <v>3632</v>
      </c>
      <c r="S945" s="359"/>
      <c r="T945" s="275"/>
    </row>
    <row r="946" spans="1:20" ht="38.25">
      <c r="A946" s="191" t="s">
        <v>665</v>
      </c>
      <c r="B946" s="68"/>
      <c r="C946" s="212" t="s">
        <v>1254</v>
      </c>
      <c r="D946" s="213">
        <v>45321</v>
      </c>
      <c r="E946" s="191" t="s">
        <v>2485</v>
      </c>
      <c r="F946" s="191" t="s">
        <v>12</v>
      </c>
      <c r="G946" s="191">
        <v>454421</v>
      </c>
      <c r="H946" s="68"/>
      <c r="I946" s="197" t="s">
        <v>3445</v>
      </c>
      <c r="J946" s="68"/>
      <c r="K946" s="68"/>
      <c r="L946" s="68"/>
      <c r="M946" s="68"/>
      <c r="N946" s="358"/>
      <c r="O946" s="358"/>
      <c r="P946" s="214">
        <v>3899.09</v>
      </c>
      <c r="Q946" s="214">
        <v>0</v>
      </c>
      <c r="R946" s="68" t="s">
        <v>3632</v>
      </c>
      <c r="S946" s="359"/>
      <c r="T946" s="275"/>
    </row>
    <row r="947" spans="1:20" ht="38.25">
      <c r="A947" s="191" t="s">
        <v>665</v>
      </c>
      <c r="B947" s="68"/>
      <c r="C947" s="212" t="s">
        <v>1254</v>
      </c>
      <c r="D947" s="213">
        <v>45321</v>
      </c>
      <c r="E947" s="191" t="s">
        <v>2486</v>
      </c>
      <c r="F947" s="191" t="s">
        <v>12</v>
      </c>
      <c r="G947" s="191">
        <v>454415</v>
      </c>
      <c r="H947" s="68"/>
      <c r="I947" s="197" t="s">
        <v>3445</v>
      </c>
      <c r="J947" s="68"/>
      <c r="K947" s="68"/>
      <c r="L947" s="68"/>
      <c r="M947" s="68"/>
      <c r="N947" s="358"/>
      <c r="O947" s="358"/>
      <c r="P947" s="214">
        <v>31368.1</v>
      </c>
      <c r="Q947" s="214">
        <v>0</v>
      </c>
      <c r="R947" s="68" t="s">
        <v>3632</v>
      </c>
      <c r="S947" s="359"/>
      <c r="T947" s="275"/>
    </row>
    <row r="948" spans="1:20" ht="38.25">
      <c r="A948" s="191" t="s">
        <v>665</v>
      </c>
      <c r="B948" s="68"/>
      <c r="C948" s="212" t="s">
        <v>1254</v>
      </c>
      <c r="D948" s="213">
        <v>45321</v>
      </c>
      <c r="E948" s="191" t="s">
        <v>2487</v>
      </c>
      <c r="F948" s="191" t="s">
        <v>12</v>
      </c>
      <c r="G948" s="191">
        <v>454417</v>
      </c>
      <c r="H948" s="68"/>
      <c r="I948" s="197" t="s">
        <v>3445</v>
      </c>
      <c r="J948" s="68"/>
      <c r="K948" s="68"/>
      <c r="L948" s="68"/>
      <c r="M948" s="68"/>
      <c r="N948" s="358"/>
      <c r="O948" s="358"/>
      <c r="P948" s="214">
        <v>31368.1</v>
      </c>
      <c r="Q948" s="214">
        <v>0</v>
      </c>
      <c r="R948" s="68" t="s">
        <v>3632</v>
      </c>
      <c r="S948" s="359"/>
      <c r="T948" s="275"/>
    </row>
    <row r="949" spans="1:20" ht="38.25">
      <c r="A949" s="191" t="s">
        <v>665</v>
      </c>
      <c r="B949" s="68"/>
      <c r="C949" s="212" t="s">
        <v>1254</v>
      </c>
      <c r="D949" s="213">
        <v>45321</v>
      </c>
      <c r="E949" s="191" t="s">
        <v>2488</v>
      </c>
      <c r="F949" s="191" t="s">
        <v>12</v>
      </c>
      <c r="G949" s="191">
        <v>454419</v>
      </c>
      <c r="H949" s="68"/>
      <c r="I949" s="197" t="s">
        <v>3445</v>
      </c>
      <c r="J949" s="68"/>
      <c r="K949" s="68"/>
      <c r="L949" s="68"/>
      <c r="M949" s="68"/>
      <c r="N949" s="358"/>
      <c r="O949" s="358"/>
      <c r="P949" s="214">
        <v>37460.06</v>
      </c>
      <c r="Q949" s="214">
        <v>0</v>
      </c>
      <c r="R949" s="68" t="s">
        <v>3632</v>
      </c>
      <c r="S949" s="359"/>
      <c r="T949" s="275"/>
    </row>
    <row r="950" spans="1:20" ht="38.25">
      <c r="A950" s="191" t="s">
        <v>665</v>
      </c>
      <c r="B950" s="68"/>
      <c r="C950" s="212" t="s">
        <v>1254</v>
      </c>
      <c r="D950" s="213">
        <v>45321</v>
      </c>
      <c r="E950" s="191" t="s">
        <v>2489</v>
      </c>
      <c r="F950" s="191" t="s">
        <v>12</v>
      </c>
      <c r="G950" s="191">
        <v>454423</v>
      </c>
      <c r="H950" s="68"/>
      <c r="I950" s="197" t="s">
        <v>3445</v>
      </c>
      <c r="J950" s="68"/>
      <c r="K950" s="68"/>
      <c r="L950" s="68"/>
      <c r="M950" s="68"/>
      <c r="N950" s="358"/>
      <c r="O950" s="358"/>
      <c r="P950" s="214">
        <v>1193.9100000000001</v>
      </c>
      <c r="Q950" s="214">
        <v>0</v>
      </c>
      <c r="R950" s="68" t="s">
        <v>3632</v>
      </c>
      <c r="S950" s="359"/>
      <c r="T950" s="275"/>
    </row>
    <row r="951" spans="1:20" ht="38.25">
      <c r="A951" s="191" t="s">
        <v>665</v>
      </c>
      <c r="B951" s="68"/>
      <c r="C951" s="212" t="s">
        <v>1254</v>
      </c>
      <c r="D951" s="213">
        <v>45321</v>
      </c>
      <c r="E951" s="191" t="s">
        <v>2490</v>
      </c>
      <c r="F951" s="191" t="s">
        <v>12</v>
      </c>
      <c r="G951" s="191">
        <v>454425</v>
      </c>
      <c r="H951" s="68"/>
      <c r="I951" s="197" t="s">
        <v>3445</v>
      </c>
      <c r="J951" s="68"/>
      <c r="K951" s="68"/>
      <c r="L951" s="68"/>
      <c r="M951" s="68"/>
      <c r="N951" s="358"/>
      <c r="O951" s="358"/>
      <c r="P951" s="214">
        <v>10957.62</v>
      </c>
      <c r="Q951" s="214">
        <v>0</v>
      </c>
      <c r="R951" s="68" t="s">
        <v>3632</v>
      </c>
      <c r="S951" s="359"/>
      <c r="T951" s="275"/>
    </row>
    <row r="952" spans="1:20" ht="38.25">
      <c r="A952" s="191" t="s">
        <v>665</v>
      </c>
      <c r="B952" s="68"/>
      <c r="C952" s="212" t="s">
        <v>1254</v>
      </c>
      <c r="D952" s="213">
        <v>45321</v>
      </c>
      <c r="E952" s="191" t="s">
        <v>2491</v>
      </c>
      <c r="F952" s="191" t="s">
        <v>12</v>
      </c>
      <c r="G952" s="191">
        <v>454427</v>
      </c>
      <c r="H952" s="68"/>
      <c r="I952" s="197" t="s">
        <v>3445</v>
      </c>
      <c r="J952" s="68"/>
      <c r="K952" s="68"/>
      <c r="L952" s="68"/>
      <c r="M952" s="68"/>
      <c r="N952" s="358"/>
      <c r="O952" s="358"/>
      <c r="P952" s="214">
        <v>9278.7000000000007</v>
      </c>
      <c r="Q952" s="214">
        <v>0</v>
      </c>
      <c r="R952" s="68" t="s">
        <v>3632</v>
      </c>
      <c r="S952" s="359"/>
      <c r="T952" s="275"/>
    </row>
    <row r="953" spans="1:20" ht="63.75">
      <c r="A953" s="191">
        <v>513</v>
      </c>
      <c r="B953" s="68"/>
      <c r="C953" s="212" t="s">
        <v>160</v>
      </c>
      <c r="D953" s="213">
        <v>45321</v>
      </c>
      <c r="E953" s="191" t="s">
        <v>2492</v>
      </c>
      <c r="F953" s="191" t="s">
        <v>10</v>
      </c>
      <c r="G953" s="191">
        <v>1082861</v>
      </c>
      <c r="H953" s="68"/>
      <c r="I953" s="197" t="s">
        <v>3449</v>
      </c>
      <c r="J953" s="68"/>
      <c r="K953" s="68"/>
      <c r="L953" s="68"/>
      <c r="M953" s="68"/>
      <c r="N953" s="358"/>
      <c r="O953" s="358"/>
      <c r="P953" s="214">
        <v>50</v>
      </c>
      <c r="Q953" s="214">
        <v>0</v>
      </c>
      <c r="R953" s="68" t="s">
        <v>3632</v>
      </c>
      <c r="S953" s="359"/>
      <c r="T953" s="275"/>
    </row>
    <row r="954" spans="1:20" ht="76.5">
      <c r="A954" s="191">
        <v>389</v>
      </c>
      <c r="B954" s="68"/>
      <c r="C954" s="212" t="s">
        <v>1405</v>
      </c>
      <c r="D954" s="213">
        <v>45321</v>
      </c>
      <c r="E954" s="191" t="s">
        <v>2493</v>
      </c>
      <c r="F954" s="191" t="s">
        <v>10</v>
      </c>
      <c r="G954" s="191">
        <v>1082885</v>
      </c>
      <c r="H954" s="68"/>
      <c r="I954" s="197" t="s">
        <v>3450</v>
      </c>
      <c r="J954" s="68"/>
      <c r="K954" s="68"/>
      <c r="L954" s="68"/>
      <c r="M954" s="68"/>
      <c r="N954" s="358"/>
      <c r="O954" s="358"/>
      <c r="P954" s="214">
        <v>50</v>
      </c>
      <c r="Q954" s="214">
        <v>0</v>
      </c>
      <c r="R954" s="68" t="s">
        <v>3632</v>
      </c>
      <c r="S954" s="359"/>
      <c r="T954" s="275"/>
    </row>
    <row r="955" spans="1:20" ht="38.25">
      <c r="A955" s="191" t="s">
        <v>665</v>
      </c>
      <c r="B955" s="68"/>
      <c r="C955" s="212" t="s">
        <v>1254</v>
      </c>
      <c r="D955" s="213">
        <v>45321</v>
      </c>
      <c r="E955" s="191" t="s">
        <v>2494</v>
      </c>
      <c r="F955" s="191" t="s">
        <v>12</v>
      </c>
      <c r="G955" s="191">
        <v>454220</v>
      </c>
      <c r="H955" s="68"/>
      <c r="I955" s="197" t="s">
        <v>3445</v>
      </c>
      <c r="J955" s="68"/>
      <c r="K955" s="68"/>
      <c r="L955" s="68"/>
      <c r="M955" s="68"/>
      <c r="N955" s="358"/>
      <c r="O955" s="358"/>
      <c r="P955" s="214">
        <v>1713096.49</v>
      </c>
      <c r="Q955" s="214">
        <v>0</v>
      </c>
      <c r="R955" s="68" t="s">
        <v>3632</v>
      </c>
      <c r="S955" s="359"/>
      <c r="T955" s="275"/>
    </row>
    <row r="956" spans="1:20" ht="38.25">
      <c r="A956" s="191" t="s">
        <v>665</v>
      </c>
      <c r="B956" s="68"/>
      <c r="C956" s="212" t="s">
        <v>1254</v>
      </c>
      <c r="D956" s="213">
        <v>45321</v>
      </c>
      <c r="E956" s="191" t="s">
        <v>2495</v>
      </c>
      <c r="F956" s="191" t="s">
        <v>12</v>
      </c>
      <c r="G956" s="191">
        <v>454222</v>
      </c>
      <c r="H956" s="68"/>
      <c r="I956" s="197" t="s">
        <v>3445</v>
      </c>
      <c r="J956" s="68"/>
      <c r="K956" s="68"/>
      <c r="L956" s="68"/>
      <c r="M956" s="68"/>
      <c r="N956" s="358"/>
      <c r="O956" s="358"/>
      <c r="P956" s="214">
        <v>1713096.49</v>
      </c>
      <c r="Q956" s="214">
        <v>0</v>
      </c>
      <c r="R956" s="68" t="s">
        <v>3632</v>
      </c>
      <c r="S956" s="359"/>
      <c r="T956" s="275"/>
    </row>
    <row r="957" spans="1:20" ht="38.25">
      <c r="A957" s="191" t="s">
        <v>665</v>
      </c>
      <c r="B957" s="68"/>
      <c r="C957" s="212" t="s">
        <v>1254</v>
      </c>
      <c r="D957" s="213">
        <v>45321</v>
      </c>
      <c r="E957" s="191" t="s">
        <v>2496</v>
      </c>
      <c r="F957" s="191" t="s">
        <v>12</v>
      </c>
      <c r="G957" s="191">
        <v>454224</v>
      </c>
      <c r="H957" s="68"/>
      <c r="I957" s="197" t="s">
        <v>3445</v>
      </c>
      <c r="J957" s="68"/>
      <c r="K957" s="68"/>
      <c r="L957" s="68"/>
      <c r="M957" s="68"/>
      <c r="N957" s="358"/>
      <c r="O957" s="358"/>
      <c r="P957" s="214">
        <v>1713096.49</v>
      </c>
      <c r="Q957" s="214">
        <v>0</v>
      </c>
      <c r="R957" s="68" t="s">
        <v>3632</v>
      </c>
      <c r="S957" s="359"/>
      <c r="T957" s="275"/>
    </row>
    <row r="958" spans="1:20" ht="38.25">
      <c r="A958" s="191" t="s">
        <v>665</v>
      </c>
      <c r="B958" s="68"/>
      <c r="C958" s="212" t="s">
        <v>1254</v>
      </c>
      <c r="D958" s="213">
        <v>45321</v>
      </c>
      <c r="E958" s="191" t="s">
        <v>2497</v>
      </c>
      <c r="F958" s="191" t="s">
        <v>12</v>
      </c>
      <c r="G958" s="191">
        <v>454226</v>
      </c>
      <c r="H958" s="68"/>
      <c r="I958" s="197" t="s">
        <v>3445</v>
      </c>
      <c r="J958" s="68"/>
      <c r="K958" s="68"/>
      <c r="L958" s="68"/>
      <c r="M958" s="68"/>
      <c r="N958" s="358"/>
      <c r="O958" s="358"/>
      <c r="P958" s="214">
        <v>1713096.49</v>
      </c>
      <c r="Q958" s="214">
        <v>0</v>
      </c>
      <c r="R958" s="68" t="s">
        <v>3632</v>
      </c>
      <c r="S958" s="359"/>
      <c r="T958" s="275"/>
    </row>
    <row r="959" spans="1:20" ht="38.25">
      <c r="A959" s="191" t="s">
        <v>665</v>
      </c>
      <c r="B959" s="68"/>
      <c r="C959" s="212" t="s">
        <v>1254</v>
      </c>
      <c r="D959" s="213">
        <v>45321</v>
      </c>
      <c r="E959" s="191" t="s">
        <v>2498</v>
      </c>
      <c r="F959" s="191" t="s">
        <v>12</v>
      </c>
      <c r="G959" s="191">
        <v>454228</v>
      </c>
      <c r="H959" s="68"/>
      <c r="I959" s="197" t="s">
        <v>3445</v>
      </c>
      <c r="J959" s="68"/>
      <c r="K959" s="68"/>
      <c r="L959" s="68"/>
      <c r="M959" s="68"/>
      <c r="N959" s="358"/>
      <c r="O959" s="358"/>
      <c r="P959" s="214">
        <v>4705220.63</v>
      </c>
      <c r="Q959" s="214">
        <v>0</v>
      </c>
      <c r="R959" s="68" t="s">
        <v>3632</v>
      </c>
      <c r="S959" s="359"/>
      <c r="T959" s="275"/>
    </row>
    <row r="960" spans="1:20" ht="38.25">
      <c r="A960" s="191" t="s">
        <v>665</v>
      </c>
      <c r="B960" s="68"/>
      <c r="C960" s="212" t="s">
        <v>1254</v>
      </c>
      <c r="D960" s="213">
        <v>45321</v>
      </c>
      <c r="E960" s="191" t="s">
        <v>2499</v>
      </c>
      <c r="F960" s="191" t="s">
        <v>12</v>
      </c>
      <c r="G960" s="191">
        <v>454230</v>
      </c>
      <c r="H960" s="68"/>
      <c r="I960" s="197" t="s">
        <v>3445</v>
      </c>
      <c r="J960" s="68"/>
      <c r="K960" s="68"/>
      <c r="L960" s="68"/>
      <c r="M960" s="68"/>
      <c r="N960" s="358"/>
      <c r="O960" s="358"/>
      <c r="P960" s="214">
        <v>4705220.63</v>
      </c>
      <c r="Q960" s="214">
        <v>0</v>
      </c>
      <c r="R960" s="68" t="s">
        <v>3632</v>
      </c>
      <c r="S960" s="359"/>
      <c r="T960" s="275"/>
    </row>
    <row r="961" spans="1:20" ht="38.25">
      <c r="A961" s="191" t="s">
        <v>665</v>
      </c>
      <c r="B961" s="68"/>
      <c r="C961" s="212" t="s">
        <v>1254</v>
      </c>
      <c r="D961" s="213">
        <v>45321</v>
      </c>
      <c r="E961" s="191" t="s">
        <v>2500</v>
      </c>
      <c r="F961" s="191" t="s">
        <v>12</v>
      </c>
      <c r="G961" s="191">
        <v>454232</v>
      </c>
      <c r="H961" s="68"/>
      <c r="I961" s="197" t="s">
        <v>3445</v>
      </c>
      <c r="J961" s="68"/>
      <c r="K961" s="68"/>
      <c r="L961" s="68"/>
      <c r="M961" s="68"/>
      <c r="N961" s="358"/>
      <c r="O961" s="358"/>
      <c r="P961" s="214">
        <v>4705220.63</v>
      </c>
      <c r="Q961" s="214">
        <v>0</v>
      </c>
      <c r="R961" s="68" t="s">
        <v>3632</v>
      </c>
      <c r="S961" s="359"/>
      <c r="T961" s="275"/>
    </row>
    <row r="962" spans="1:20" ht="38.25">
      <c r="A962" s="191" t="s">
        <v>665</v>
      </c>
      <c r="B962" s="68"/>
      <c r="C962" s="212" t="s">
        <v>1254</v>
      </c>
      <c r="D962" s="213">
        <v>45321</v>
      </c>
      <c r="E962" s="191" t="s">
        <v>2501</v>
      </c>
      <c r="F962" s="191" t="s">
        <v>12</v>
      </c>
      <c r="G962" s="191">
        <v>454234</v>
      </c>
      <c r="H962" s="68"/>
      <c r="I962" s="197" t="s">
        <v>3445</v>
      </c>
      <c r="J962" s="68"/>
      <c r="K962" s="68"/>
      <c r="L962" s="68"/>
      <c r="M962" s="68"/>
      <c r="N962" s="358"/>
      <c r="O962" s="358"/>
      <c r="P962" s="214">
        <v>4705220.63</v>
      </c>
      <c r="Q962" s="214">
        <v>0</v>
      </c>
      <c r="R962" s="68" t="s">
        <v>3632</v>
      </c>
      <c r="S962" s="359"/>
      <c r="T962" s="275"/>
    </row>
    <row r="963" spans="1:20" ht="38.25">
      <c r="A963" s="191" t="s">
        <v>665</v>
      </c>
      <c r="B963" s="68"/>
      <c r="C963" s="212" t="s">
        <v>1254</v>
      </c>
      <c r="D963" s="213">
        <v>45321</v>
      </c>
      <c r="E963" s="191" t="s">
        <v>2502</v>
      </c>
      <c r="F963" s="191" t="s">
        <v>12</v>
      </c>
      <c r="G963" s="191">
        <v>454236</v>
      </c>
      <c r="H963" s="68"/>
      <c r="I963" s="197" t="s">
        <v>3445</v>
      </c>
      <c r="J963" s="68"/>
      <c r="K963" s="68"/>
      <c r="L963" s="68"/>
      <c r="M963" s="68"/>
      <c r="N963" s="358"/>
      <c r="O963" s="358"/>
      <c r="P963" s="214">
        <v>4705220.63</v>
      </c>
      <c r="Q963" s="214">
        <v>0</v>
      </c>
      <c r="R963" s="68" t="s">
        <v>3632</v>
      </c>
      <c r="S963" s="359"/>
      <c r="T963" s="275"/>
    </row>
    <row r="964" spans="1:20" ht="38.25">
      <c r="A964" s="191" t="s">
        <v>665</v>
      </c>
      <c r="B964" s="68"/>
      <c r="C964" s="212" t="s">
        <v>1254</v>
      </c>
      <c r="D964" s="213">
        <v>45321</v>
      </c>
      <c r="E964" s="191" t="s">
        <v>2503</v>
      </c>
      <c r="F964" s="191" t="s">
        <v>12</v>
      </c>
      <c r="G964" s="191">
        <v>454238</v>
      </c>
      <c r="H964" s="68"/>
      <c r="I964" s="197" t="s">
        <v>3445</v>
      </c>
      <c r="J964" s="68"/>
      <c r="K964" s="68"/>
      <c r="L964" s="68"/>
      <c r="M964" s="68"/>
      <c r="N964" s="358"/>
      <c r="O964" s="358"/>
      <c r="P964" s="214">
        <v>3985804.4</v>
      </c>
      <c r="Q964" s="214">
        <v>0</v>
      </c>
      <c r="R964" s="68" t="s">
        <v>3632</v>
      </c>
      <c r="S964" s="359"/>
      <c r="T964" s="275"/>
    </row>
    <row r="965" spans="1:20" ht="38.25">
      <c r="A965" s="191" t="s">
        <v>665</v>
      </c>
      <c r="B965" s="68"/>
      <c r="C965" s="212" t="s">
        <v>1254</v>
      </c>
      <c r="D965" s="213">
        <v>45321</v>
      </c>
      <c r="E965" s="191" t="s">
        <v>2504</v>
      </c>
      <c r="F965" s="191" t="s">
        <v>12</v>
      </c>
      <c r="G965" s="191">
        <v>454240</v>
      </c>
      <c r="H965" s="68"/>
      <c r="I965" s="197" t="s">
        <v>3445</v>
      </c>
      <c r="J965" s="68"/>
      <c r="K965" s="68"/>
      <c r="L965" s="68"/>
      <c r="M965" s="68"/>
      <c r="N965" s="358"/>
      <c r="O965" s="358"/>
      <c r="P965" s="214">
        <v>3985804.4</v>
      </c>
      <c r="Q965" s="214">
        <v>0</v>
      </c>
      <c r="R965" s="68" t="s">
        <v>3632</v>
      </c>
      <c r="S965" s="359"/>
      <c r="T965" s="275"/>
    </row>
    <row r="966" spans="1:20" ht="38.25">
      <c r="A966" s="191" t="s">
        <v>665</v>
      </c>
      <c r="B966" s="68"/>
      <c r="C966" s="212" t="s">
        <v>1254</v>
      </c>
      <c r="D966" s="213">
        <v>45321</v>
      </c>
      <c r="E966" s="191" t="s">
        <v>2505</v>
      </c>
      <c r="F966" s="191" t="s">
        <v>12</v>
      </c>
      <c r="G966" s="191">
        <v>454242</v>
      </c>
      <c r="H966" s="68"/>
      <c r="I966" s="197" t="s">
        <v>3445</v>
      </c>
      <c r="J966" s="68"/>
      <c r="K966" s="68"/>
      <c r="L966" s="68"/>
      <c r="M966" s="68"/>
      <c r="N966" s="358"/>
      <c r="O966" s="358"/>
      <c r="P966" s="214">
        <v>3985804.4</v>
      </c>
      <c r="Q966" s="214">
        <v>0</v>
      </c>
      <c r="R966" s="68" t="s">
        <v>3632</v>
      </c>
      <c r="S966" s="359"/>
      <c r="T966" s="275"/>
    </row>
    <row r="967" spans="1:20" ht="38.25">
      <c r="A967" s="191" t="s">
        <v>665</v>
      </c>
      <c r="B967" s="68"/>
      <c r="C967" s="212" t="s">
        <v>1254</v>
      </c>
      <c r="D967" s="213">
        <v>45321</v>
      </c>
      <c r="E967" s="191" t="s">
        <v>2506</v>
      </c>
      <c r="F967" s="191" t="s">
        <v>12</v>
      </c>
      <c r="G967" s="191">
        <v>454244</v>
      </c>
      <c r="H967" s="68"/>
      <c r="I967" s="197" t="s">
        <v>3445</v>
      </c>
      <c r="J967" s="68"/>
      <c r="K967" s="68"/>
      <c r="L967" s="68"/>
      <c r="M967" s="68"/>
      <c r="N967" s="358"/>
      <c r="O967" s="358"/>
      <c r="P967" s="214">
        <v>3985804.4</v>
      </c>
      <c r="Q967" s="214">
        <v>0</v>
      </c>
      <c r="R967" s="68" t="s">
        <v>3632</v>
      </c>
      <c r="S967" s="359"/>
      <c r="T967" s="275"/>
    </row>
    <row r="968" spans="1:20" ht="38.25">
      <c r="A968" s="191" t="s">
        <v>665</v>
      </c>
      <c r="B968" s="68"/>
      <c r="C968" s="212" t="s">
        <v>1254</v>
      </c>
      <c r="D968" s="213">
        <v>45321</v>
      </c>
      <c r="E968" s="191" t="s">
        <v>2507</v>
      </c>
      <c r="F968" s="191" t="s">
        <v>12</v>
      </c>
      <c r="G968" s="191">
        <v>454246</v>
      </c>
      <c r="H968" s="68"/>
      <c r="I968" s="197" t="s">
        <v>3445</v>
      </c>
      <c r="J968" s="68"/>
      <c r="K968" s="68"/>
      <c r="L968" s="68"/>
      <c r="M968" s="68"/>
      <c r="N968" s="358"/>
      <c r="O968" s="358"/>
      <c r="P968" s="214">
        <v>3985804.4</v>
      </c>
      <c r="Q968" s="214">
        <v>0</v>
      </c>
      <c r="R968" s="68" t="s">
        <v>3632</v>
      </c>
      <c r="S968" s="359"/>
      <c r="T968" s="275"/>
    </row>
    <row r="969" spans="1:20" ht="38.25">
      <c r="A969" s="191" t="s">
        <v>665</v>
      </c>
      <c r="B969" s="68"/>
      <c r="C969" s="212" t="s">
        <v>1254</v>
      </c>
      <c r="D969" s="213">
        <v>45321</v>
      </c>
      <c r="E969" s="191" t="s">
        <v>2508</v>
      </c>
      <c r="F969" s="191" t="s">
        <v>12</v>
      </c>
      <c r="G969" s="191">
        <v>454248</v>
      </c>
      <c r="H969" s="68"/>
      <c r="I969" s="197" t="s">
        <v>3445</v>
      </c>
      <c r="J969" s="68"/>
      <c r="K969" s="68"/>
      <c r="L969" s="68"/>
      <c r="M969" s="68"/>
      <c r="N969" s="358"/>
      <c r="O969" s="358"/>
      <c r="P969" s="214">
        <v>10947480.029999999</v>
      </c>
      <c r="Q969" s="214">
        <v>0</v>
      </c>
      <c r="R969" s="68" t="s">
        <v>3632</v>
      </c>
      <c r="S969" s="359"/>
      <c r="T969" s="275"/>
    </row>
    <row r="970" spans="1:20" ht="38.25">
      <c r="A970" s="191" t="s">
        <v>665</v>
      </c>
      <c r="B970" s="68"/>
      <c r="C970" s="212" t="s">
        <v>1254</v>
      </c>
      <c r="D970" s="213">
        <v>45321</v>
      </c>
      <c r="E970" s="191" t="s">
        <v>2509</v>
      </c>
      <c r="F970" s="191" t="s">
        <v>12</v>
      </c>
      <c r="G970" s="191">
        <v>454250</v>
      </c>
      <c r="H970" s="68"/>
      <c r="I970" s="197" t="s">
        <v>3445</v>
      </c>
      <c r="J970" s="68"/>
      <c r="K970" s="68"/>
      <c r="L970" s="68"/>
      <c r="M970" s="68"/>
      <c r="N970" s="358"/>
      <c r="O970" s="358"/>
      <c r="P970" s="214">
        <v>10947480.029999999</v>
      </c>
      <c r="Q970" s="214">
        <v>0</v>
      </c>
      <c r="R970" s="68" t="s">
        <v>3632</v>
      </c>
      <c r="S970" s="359"/>
      <c r="T970" s="275"/>
    </row>
    <row r="971" spans="1:20" ht="38.25">
      <c r="A971" s="191" t="s">
        <v>665</v>
      </c>
      <c r="B971" s="68"/>
      <c r="C971" s="212" t="s">
        <v>1254</v>
      </c>
      <c r="D971" s="213">
        <v>45321</v>
      </c>
      <c r="E971" s="191" t="s">
        <v>2510</v>
      </c>
      <c r="F971" s="191" t="s">
        <v>12</v>
      </c>
      <c r="G971" s="191">
        <v>454252</v>
      </c>
      <c r="H971" s="68"/>
      <c r="I971" s="197" t="s">
        <v>3445</v>
      </c>
      <c r="J971" s="68"/>
      <c r="K971" s="68"/>
      <c r="L971" s="68"/>
      <c r="M971" s="68"/>
      <c r="N971" s="358"/>
      <c r="O971" s="358"/>
      <c r="P971" s="214">
        <v>10947480.029999999</v>
      </c>
      <c r="Q971" s="214">
        <v>0</v>
      </c>
      <c r="R971" s="68" t="s">
        <v>3632</v>
      </c>
      <c r="S971" s="359"/>
      <c r="T971" s="275"/>
    </row>
    <row r="972" spans="1:20" ht="38.25">
      <c r="A972" s="191" t="s">
        <v>665</v>
      </c>
      <c r="B972" s="68"/>
      <c r="C972" s="212" t="s">
        <v>1254</v>
      </c>
      <c r="D972" s="213">
        <v>45321</v>
      </c>
      <c r="E972" s="191" t="s">
        <v>2511</v>
      </c>
      <c r="F972" s="191" t="s">
        <v>12</v>
      </c>
      <c r="G972" s="191">
        <v>454254</v>
      </c>
      <c r="H972" s="68"/>
      <c r="I972" s="197" t="s">
        <v>3445</v>
      </c>
      <c r="J972" s="68"/>
      <c r="K972" s="68"/>
      <c r="L972" s="68"/>
      <c r="M972" s="68"/>
      <c r="N972" s="358"/>
      <c r="O972" s="358"/>
      <c r="P972" s="214">
        <v>10947480.029999999</v>
      </c>
      <c r="Q972" s="214">
        <v>0</v>
      </c>
      <c r="R972" s="68" t="s">
        <v>3632</v>
      </c>
      <c r="S972" s="359"/>
      <c r="T972" s="275"/>
    </row>
    <row r="973" spans="1:20" ht="38.25">
      <c r="A973" s="191" t="s">
        <v>665</v>
      </c>
      <c r="B973" s="68"/>
      <c r="C973" s="212" t="s">
        <v>1254</v>
      </c>
      <c r="D973" s="213">
        <v>45321</v>
      </c>
      <c r="E973" s="191" t="s">
        <v>2512</v>
      </c>
      <c r="F973" s="191" t="s">
        <v>12</v>
      </c>
      <c r="G973" s="191">
        <v>454256</v>
      </c>
      <c r="H973" s="68"/>
      <c r="I973" s="197" t="s">
        <v>3445</v>
      </c>
      <c r="J973" s="68"/>
      <c r="K973" s="68"/>
      <c r="L973" s="68"/>
      <c r="M973" s="68"/>
      <c r="N973" s="358"/>
      <c r="O973" s="358"/>
      <c r="P973" s="214">
        <v>10947480.029999999</v>
      </c>
      <c r="Q973" s="214">
        <v>0</v>
      </c>
      <c r="R973" s="68" t="s">
        <v>3632</v>
      </c>
      <c r="S973" s="359"/>
      <c r="T973" s="275"/>
    </row>
    <row r="974" spans="1:20" ht="38.25">
      <c r="A974" s="191" t="s">
        <v>665</v>
      </c>
      <c r="B974" s="68"/>
      <c r="C974" s="212" t="s">
        <v>1254</v>
      </c>
      <c r="D974" s="213">
        <v>45321</v>
      </c>
      <c r="E974" s="191" t="s">
        <v>2513</v>
      </c>
      <c r="F974" s="191" t="s">
        <v>12</v>
      </c>
      <c r="G974" s="191">
        <v>454258</v>
      </c>
      <c r="H974" s="68"/>
      <c r="I974" s="197" t="s">
        <v>3445</v>
      </c>
      <c r="J974" s="68"/>
      <c r="K974" s="68"/>
      <c r="L974" s="68"/>
      <c r="M974" s="68"/>
      <c r="N974" s="358"/>
      <c r="O974" s="358"/>
      <c r="P974" s="214">
        <v>2014125.7</v>
      </c>
      <c r="Q974" s="214">
        <v>0</v>
      </c>
      <c r="R974" s="68" t="s">
        <v>3632</v>
      </c>
      <c r="S974" s="359"/>
      <c r="T974" s="275"/>
    </row>
    <row r="975" spans="1:20" ht="76.5">
      <c r="A975" s="191">
        <v>513</v>
      </c>
      <c r="B975" s="68"/>
      <c r="C975" s="212" t="s">
        <v>160</v>
      </c>
      <c r="D975" s="213">
        <v>45321</v>
      </c>
      <c r="E975" s="191" t="s">
        <v>2514</v>
      </c>
      <c r="F975" s="191" t="s">
        <v>14</v>
      </c>
      <c r="G975" s="191">
        <v>2572507</v>
      </c>
      <c r="H975" s="68"/>
      <c r="I975" s="197" t="s">
        <v>3451</v>
      </c>
      <c r="J975" s="68"/>
      <c r="K975" s="68"/>
      <c r="L975" s="68"/>
      <c r="M975" s="68"/>
      <c r="N975" s="358"/>
      <c r="O975" s="358"/>
      <c r="P975" s="214">
        <v>50</v>
      </c>
      <c r="Q975" s="214">
        <v>0</v>
      </c>
      <c r="R975" s="68" t="s">
        <v>3632</v>
      </c>
      <c r="S975" s="359"/>
      <c r="T975" s="275"/>
    </row>
    <row r="976" spans="1:20" ht="63.75">
      <c r="A976" s="191">
        <v>513</v>
      </c>
      <c r="B976" s="68"/>
      <c r="C976" s="212" t="s">
        <v>160</v>
      </c>
      <c r="D976" s="213">
        <v>45321</v>
      </c>
      <c r="E976" s="191" t="s">
        <v>2515</v>
      </c>
      <c r="F976" s="191" t="s">
        <v>14</v>
      </c>
      <c r="G976" s="191">
        <v>2572496</v>
      </c>
      <c r="H976" s="68"/>
      <c r="I976" s="197" t="s">
        <v>3452</v>
      </c>
      <c r="J976" s="68"/>
      <c r="K976" s="68"/>
      <c r="L976" s="68"/>
      <c r="M976" s="68"/>
      <c r="N976" s="358"/>
      <c r="O976" s="358"/>
      <c r="P976" s="214">
        <v>50</v>
      </c>
      <c r="Q976" s="214">
        <v>0</v>
      </c>
      <c r="R976" s="68" t="s">
        <v>3632</v>
      </c>
      <c r="S976" s="359"/>
      <c r="T976" s="275"/>
    </row>
    <row r="977" spans="1:20" ht="76.5">
      <c r="A977" s="191">
        <v>117</v>
      </c>
      <c r="B977" s="68"/>
      <c r="C977" s="212" t="s">
        <v>54</v>
      </c>
      <c r="D977" s="213">
        <v>45321</v>
      </c>
      <c r="E977" s="191" t="s">
        <v>2516</v>
      </c>
      <c r="F977" s="191" t="s">
        <v>10</v>
      </c>
      <c r="G977" s="191">
        <v>1082914</v>
      </c>
      <c r="H977" s="68"/>
      <c r="I977" s="197" t="s">
        <v>3453</v>
      </c>
      <c r="J977" s="68"/>
      <c r="K977" s="68"/>
      <c r="L977" s="68"/>
      <c r="M977" s="68"/>
      <c r="N977" s="358"/>
      <c r="O977" s="358"/>
      <c r="P977" s="214">
        <v>50</v>
      </c>
      <c r="Q977" s="214">
        <v>0</v>
      </c>
      <c r="R977" s="68" t="s">
        <v>3632</v>
      </c>
      <c r="S977" s="359"/>
      <c r="T977" s="275"/>
    </row>
    <row r="978" spans="1:20" ht="51">
      <c r="A978" s="191">
        <v>290</v>
      </c>
      <c r="B978" s="68"/>
      <c r="C978" s="212" t="s">
        <v>118</v>
      </c>
      <c r="D978" s="213">
        <v>45322</v>
      </c>
      <c r="E978" s="191" t="s">
        <v>2517</v>
      </c>
      <c r="F978" s="191" t="s">
        <v>3</v>
      </c>
      <c r="G978" s="191">
        <v>2172185</v>
      </c>
      <c r="H978" s="68"/>
      <c r="I978" s="197" t="s">
        <v>3454</v>
      </c>
      <c r="J978" s="68"/>
      <c r="K978" s="68"/>
      <c r="L978" s="68"/>
      <c r="M978" s="68"/>
      <c r="N978" s="358"/>
      <c r="O978" s="358"/>
      <c r="P978" s="214">
        <v>0</v>
      </c>
      <c r="Q978" s="214">
        <v>58206.32</v>
      </c>
      <c r="R978" s="68" t="s">
        <v>3632</v>
      </c>
      <c r="S978" s="359"/>
      <c r="T978" s="275"/>
    </row>
    <row r="979" spans="1:20" ht="51">
      <c r="A979" s="191">
        <v>670</v>
      </c>
      <c r="B979" s="68"/>
      <c r="C979" s="212" t="s">
        <v>178</v>
      </c>
      <c r="D979" s="213">
        <v>45322</v>
      </c>
      <c r="E979" s="191" t="s">
        <v>2518</v>
      </c>
      <c r="F979" s="191" t="s">
        <v>3</v>
      </c>
      <c r="G979" s="191">
        <v>2172212</v>
      </c>
      <c r="H979" s="68"/>
      <c r="I979" s="197" t="s">
        <v>3455</v>
      </c>
      <c r="J979" s="68"/>
      <c r="K979" s="68"/>
      <c r="L979" s="68"/>
      <c r="M979" s="68"/>
      <c r="N979" s="358"/>
      <c r="O979" s="358"/>
      <c r="P979" s="214">
        <v>0</v>
      </c>
      <c r="Q979" s="214">
        <v>677.7</v>
      </c>
      <c r="R979" s="68" t="s">
        <v>3632</v>
      </c>
      <c r="S979" s="359"/>
      <c r="T979" s="275"/>
    </row>
    <row r="980" spans="1:20" ht="51">
      <c r="A980" s="191">
        <v>670</v>
      </c>
      <c r="B980" s="68"/>
      <c r="C980" s="212" t="s">
        <v>178</v>
      </c>
      <c r="D980" s="213">
        <v>45322</v>
      </c>
      <c r="E980" s="191" t="s">
        <v>2519</v>
      </c>
      <c r="F980" s="191" t="s">
        <v>3</v>
      </c>
      <c r="G980" s="191">
        <v>2172215</v>
      </c>
      <c r="H980" s="68"/>
      <c r="I980" s="197" t="s">
        <v>3456</v>
      </c>
      <c r="J980" s="68"/>
      <c r="K980" s="68"/>
      <c r="L980" s="68"/>
      <c r="M980" s="68"/>
      <c r="N980" s="358"/>
      <c r="O980" s="358"/>
      <c r="P980" s="214">
        <v>0</v>
      </c>
      <c r="Q980" s="214">
        <v>1661.8</v>
      </c>
      <c r="R980" s="68" t="s">
        <v>3632</v>
      </c>
      <c r="S980" s="359"/>
      <c r="T980" s="275"/>
    </row>
    <row r="981" spans="1:20" ht="51">
      <c r="A981" s="191">
        <v>670</v>
      </c>
      <c r="B981" s="68"/>
      <c r="C981" s="212" t="s">
        <v>178</v>
      </c>
      <c r="D981" s="213">
        <v>45322</v>
      </c>
      <c r="E981" s="191" t="s">
        <v>2520</v>
      </c>
      <c r="F981" s="191" t="s">
        <v>3</v>
      </c>
      <c r="G981" s="191">
        <v>2172216</v>
      </c>
      <c r="H981" s="68"/>
      <c r="I981" s="197" t="s">
        <v>3457</v>
      </c>
      <c r="J981" s="68"/>
      <c r="K981" s="68"/>
      <c r="L981" s="68"/>
      <c r="M981" s="68"/>
      <c r="N981" s="358"/>
      <c r="O981" s="358"/>
      <c r="P981" s="214">
        <v>0</v>
      </c>
      <c r="Q981" s="214">
        <v>516</v>
      </c>
      <c r="R981" s="68" t="s">
        <v>3632</v>
      </c>
      <c r="S981" s="359"/>
      <c r="T981" s="275"/>
    </row>
    <row r="982" spans="1:20" ht="38.25">
      <c r="A982" s="191">
        <v>35</v>
      </c>
      <c r="B982" s="68"/>
      <c r="C982" s="212" t="s">
        <v>43</v>
      </c>
      <c r="D982" s="213">
        <v>45322</v>
      </c>
      <c r="E982" s="191" t="s">
        <v>2521</v>
      </c>
      <c r="F982" s="191" t="s">
        <v>3</v>
      </c>
      <c r="G982" s="191">
        <v>2172218</v>
      </c>
      <c r="H982" s="68"/>
      <c r="I982" s="197" t="s">
        <v>3458</v>
      </c>
      <c r="J982" s="68"/>
      <c r="K982" s="68"/>
      <c r="L982" s="68"/>
      <c r="M982" s="68"/>
      <c r="N982" s="358"/>
      <c r="O982" s="358"/>
      <c r="P982" s="214">
        <v>0</v>
      </c>
      <c r="Q982" s="214">
        <v>1350</v>
      </c>
      <c r="R982" s="68" t="s">
        <v>3632</v>
      </c>
      <c r="S982" s="359"/>
      <c r="T982" s="275"/>
    </row>
    <row r="983" spans="1:20" ht="51">
      <c r="A983" s="191">
        <v>15</v>
      </c>
      <c r="B983" s="68"/>
      <c r="C983" s="212" t="s">
        <v>39</v>
      </c>
      <c r="D983" s="213">
        <v>45322</v>
      </c>
      <c r="E983" s="191" t="s">
        <v>2522</v>
      </c>
      <c r="F983" s="191" t="s">
        <v>3</v>
      </c>
      <c r="G983" s="191">
        <v>2172219</v>
      </c>
      <c r="H983" s="68"/>
      <c r="I983" s="197" t="s">
        <v>3459</v>
      </c>
      <c r="J983" s="68"/>
      <c r="K983" s="68"/>
      <c r="L983" s="68"/>
      <c r="M983" s="68"/>
      <c r="N983" s="358"/>
      <c r="O983" s="358"/>
      <c r="P983" s="214">
        <v>0</v>
      </c>
      <c r="Q983" s="214">
        <v>2500</v>
      </c>
      <c r="R983" s="68" t="s">
        <v>3632</v>
      </c>
      <c r="S983" s="359"/>
      <c r="T983" s="275"/>
    </row>
    <row r="984" spans="1:20" ht="51">
      <c r="A984" s="191">
        <v>16</v>
      </c>
      <c r="B984" s="68"/>
      <c r="C984" s="212" t="s">
        <v>40</v>
      </c>
      <c r="D984" s="213">
        <v>45322</v>
      </c>
      <c r="E984" s="191" t="s">
        <v>2523</v>
      </c>
      <c r="F984" s="191" t="s">
        <v>3</v>
      </c>
      <c r="G984" s="191">
        <v>2172222</v>
      </c>
      <c r="H984" s="68"/>
      <c r="I984" s="197" t="s">
        <v>2972</v>
      </c>
      <c r="J984" s="68"/>
      <c r="K984" s="68"/>
      <c r="L984" s="68"/>
      <c r="M984" s="68"/>
      <c r="N984" s="358"/>
      <c r="O984" s="358"/>
      <c r="P984" s="214">
        <v>0</v>
      </c>
      <c r="Q984" s="214">
        <v>6400</v>
      </c>
      <c r="R984" s="68" t="s">
        <v>3632</v>
      </c>
      <c r="S984" s="359"/>
      <c r="T984" s="275"/>
    </row>
    <row r="985" spans="1:20" ht="51">
      <c r="A985" s="191">
        <v>865</v>
      </c>
      <c r="B985" s="68"/>
      <c r="C985" s="212" t="s">
        <v>188</v>
      </c>
      <c r="D985" s="213">
        <v>45322</v>
      </c>
      <c r="E985" s="191" t="s">
        <v>2524</v>
      </c>
      <c r="F985" s="191" t="s">
        <v>3</v>
      </c>
      <c r="G985" s="191">
        <v>2172227</v>
      </c>
      <c r="H985" s="68"/>
      <c r="I985" s="197" t="s">
        <v>3460</v>
      </c>
      <c r="J985" s="68"/>
      <c r="K985" s="68"/>
      <c r="L985" s="68"/>
      <c r="M985" s="68"/>
      <c r="N985" s="358"/>
      <c r="O985" s="358"/>
      <c r="P985" s="214">
        <v>0</v>
      </c>
      <c r="Q985" s="214">
        <v>18</v>
      </c>
      <c r="R985" s="68" t="s">
        <v>3632</v>
      </c>
      <c r="S985" s="359"/>
      <c r="T985" s="275"/>
    </row>
    <row r="986" spans="1:20" ht="51">
      <c r="A986" s="191">
        <v>223</v>
      </c>
      <c r="B986" s="68"/>
      <c r="C986" s="212" t="s">
        <v>94</v>
      </c>
      <c r="D986" s="213">
        <v>45322</v>
      </c>
      <c r="E986" s="191" t="s">
        <v>2525</v>
      </c>
      <c r="F986" s="191" t="s">
        <v>3</v>
      </c>
      <c r="G986" s="191">
        <v>2172234</v>
      </c>
      <c r="H986" s="68"/>
      <c r="I986" s="197" t="s">
        <v>3461</v>
      </c>
      <c r="J986" s="68"/>
      <c r="K986" s="68"/>
      <c r="L986" s="68"/>
      <c r="M986" s="68"/>
      <c r="N986" s="358"/>
      <c r="O986" s="358"/>
      <c r="P986" s="214">
        <v>0</v>
      </c>
      <c r="Q986" s="214">
        <v>49000</v>
      </c>
      <c r="R986" s="68" t="s">
        <v>3632</v>
      </c>
      <c r="S986" s="359"/>
      <c r="T986" s="275"/>
    </row>
    <row r="987" spans="1:20" ht="63.75">
      <c r="A987" s="191">
        <v>223</v>
      </c>
      <c r="B987" s="68"/>
      <c r="C987" s="212" t="s">
        <v>94</v>
      </c>
      <c r="D987" s="213">
        <v>45322</v>
      </c>
      <c r="E987" s="191" t="s">
        <v>2526</v>
      </c>
      <c r="F987" s="191" t="s">
        <v>3</v>
      </c>
      <c r="G987" s="191">
        <v>2172236</v>
      </c>
      <c r="H987" s="68"/>
      <c r="I987" s="197" t="s">
        <v>3462</v>
      </c>
      <c r="J987" s="68"/>
      <c r="K987" s="68"/>
      <c r="L987" s="68"/>
      <c r="M987" s="68"/>
      <c r="N987" s="358"/>
      <c r="O987" s="358"/>
      <c r="P987" s="214">
        <v>0</v>
      </c>
      <c r="Q987" s="214">
        <v>385212.76</v>
      </c>
      <c r="R987" s="68" t="s">
        <v>3632</v>
      </c>
      <c r="S987" s="359"/>
      <c r="T987" s="275"/>
    </row>
    <row r="988" spans="1:20" ht="63.75">
      <c r="A988" s="191">
        <v>16</v>
      </c>
      <c r="B988" s="68"/>
      <c r="C988" s="212" t="s">
        <v>40</v>
      </c>
      <c r="D988" s="213">
        <v>45322</v>
      </c>
      <c r="E988" s="191" t="s">
        <v>2527</v>
      </c>
      <c r="F988" s="191" t="s">
        <v>3</v>
      </c>
      <c r="G988" s="191">
        <v>2172243</v>
      </c>
      <c r="H988" s="68"/>
      <c r="I988" s="197" t="s">
        <v>3463</v>
      </c>
      <c r="J988" s="68"/>
      <c r="K988" s="68"/>
      <c r="L988" s="68"/>
      <c r="M988" s="68"/>
      <c r="N988" s="358"/>
      <c r="O988" s="358"/>
      <c r="P988" s="214">
        <v>0</v>
      </c>
      <c r="Q988" s="214">
        <v>3000</v>
      </c>
      <c r="R988" s="68" t="s">
        <v>3632</v>
      </c>
      <c r="S988" s="359"/>
      <c r="T988" s="275"/>
    </row>
    <row r="989" spans="1:20" ht="51">
      <c r="A989" s="191">
        <v>66</v>
      </c>
      <c r="B989" s="68"/>
      <c r="C989" s="212" t="s">
        <v>46</v>
      </c>
      <c r="D989" s="213">
        <v>45322</v>
      </c>
      <c r="E989" s="191" t="s">
        <v>2528</v>
      </c>
      <c r="F989" s="191" t="s">
        <v>3</v>
      </c>
      <c r="G989" s="191">
        <v>2172244</v>
      </c>
      <c r="H989" s="68"/>
      <c r="I989" s="197" t="s">
        <v>3464</v>
      </c>
      <c r="J989" s="68"/>
      <c r="K989" s="68"/>
      <c r="L989" s="68"/>
      <c r="M989" s="68"/>
      <c r="N989" s="358"/>
      <c r="O989" s="358"/>
      <c r="P989" s="214">
        <v>0</v>
      </c>
      <c r="Q989" s="214">
        <v>128.69999999999999</v>
      </c>
      <c r="R989" s="68" t="s">
        <v>3632</v>
      </c>
      <c r="S989" s="359"/>
      <c r="T989" s="275"/>
    </row>
    <row r="990" spans="1:20" ht="51">
      <c r="A990" s="191">
        <v>66</v>
      </c>
      <c r="B990" s="68"/>
      <c r="C990" s="212" t="s">
        <v>46</v>
      </c>
      <c r="D990" s="213">
        <v>45322</v>
      </c>
      <c r="E990" s="191" t="s">
        <v>2529</v>
      </c>
      <c r="F990" s="191" t="s">
        <v>3</v>
      </c>
      <c r="G990" s="191">
        <v>2172246</v>
      </c>
      <c r="H990" s="68"/>
      <c r="I990" s="197" t="s">
        <v>3465</v>
      </c>
      <c r="J990" s="68"/>
      <c r="K990" s="68"/>
      <c r="L990" s="68"/>
      <c r="M990" s="68"/>
      <c r="N990" s="358"/>
      <c r="O990" s="358"/>
      <c r="P990" s="214">
        <v>0</v>
      </c>
      <c r="Q990" s="214">
        <v>128.69999999999999</v>
      </c>
      <c r="R990" s="68" t="s">
        <v>3632</v>
      </c>
      <c r="S990" s="359"/>
      <c r="T990" s="275"/>
    </row>
    <row r="991" spans="1:20" ht="38.25">
      <c r="A991" s="191" t="s">
        <v>550</v>
      </c>
      <c r="B991" s="68"/>
      <c r="C991" s="212" t="s">
        <v>589</v>
      </c>
      <c r="D991" s="213">
        <v>45322</v>
      </c>
      <c r="E991" s="191" t="s">
        <v>2530</v>
      </c>
      <c r="F991" s="191" t="s">
        <v>3</v>
      </c>
      <c r="G991" s="191">
        <v>2172271</v>
      </c>
      <c r="H991" s="68"/>
      <c r="I991" s="197" t="s">
        <v>3466</v>
      </c>
      <c r="J991" s="68"/>
      <c r="K991" s="68"/>
      <c r="L991" s="68"/>
      <c r="M991" s="68"/>
      <c r="N991" s="358"/>
      <c r="O991" s="358"/>
      <c r="P991" s="214">
        <v>0</v>
      </c>
      <c r="Q991" s="214">
        <v>2981.84</v>
      </c>
      <c r="R991" s="68" t="s">
        <v>3632</v>
      </c>
      <c r="S991" s="359"/>
      <c r="T991" s="275"/>
    </row>
    <row r="992" spans="1:20" ht="63.75">
      <c r="A992" s="191">
        <v>283</v>
      </c>
      <c r="B992" s="68"/>
      <c r="C992" s="212" t="s">
        <v>115</v>
      </c>
      <c r="D992" s="213">
        <v>45322</v>
      </c>
      <c r="E992" s="191" t="s">
        <v>2531</v>
      </c>
      <c r="F992" s="191" t="s">
        <v>3</v>
      </c>
      <c r="G992" s="191">
        <v>2172272</v>
      </c>
      <c r="H992" s="68"/>
      <c r="I992" s="197" t="s">
        <v>3467</v>
      </c>
      <c r="J992" s="68"/>
      <c r="K992" s="68"/>
      <c r="L992" s="68"/>
      <c r="M992" s="68"/>
      <c r="N992" s="358"/>
      <c r="O992" s="358"/>
      <c r="P992" s="214">
        <v>0</v>
      </c>
      <c r="Q992" s="214">
        <v>110.83</v>
      </c>
      <c r="R992" s="68" t="s">
        <v>3632</v>
      </c>
      <c r="S992" s="359"/>
      <c r="T992" s="275"/>
    </row>
    <row r="993" spans="1:20" ht="38.25">
      <c r="A993" s="191">
        <v>650</v>
      </c>
      <c r="B993" s="68"/>
      <c r="C993" s="212" t="s">
        <v>175</v>
      </c>
      <c r="D993" s="213">
        <v>45322</v>
      </c>
      <c r="E993" s="191" t="s">
        <v>2532</v>
      </c>
      <c r="F993" s="191" t="s">
        <v>3</v>
      </c>
      <c r="G993" s="191">
        <v>2172285</v>
      </c>
      <c r="H993" s="68"/>
      <c r="I993" s="197" t="s">
        <v>3468</v>
      </c>
      <c r="J993" s="68"/>
      <c r="K993" s="68"/>
      <c r="L993" s="68"/>
      <c r="M993" s="68"/>
      <c r="N993" s="358"/>
      <c r="O993" s="358"/>
      <c r="P993" s="214">
        <v>0</v>
      </c>
      <c r="Q993" s="214">
        <v>276.5</v>
      </c>
      <c r="R993" s="68" t="s">
        <v>3632</v>
      </c>
      <c r="S993" s="359"/>
      <c r="T993" s="275"/>
    </row>
    <row r="994" spans="1:20" ht="63.75">
      <c r="A994" s="191">
        <v>16</v>
      </c>
      <c r="B994" s="68"/>
      <c r="C994" s="212" t="s">
        <v>40</v>
      </c>
      <c r="D994" s="213">
        <v>45322</v>
      </c>
      <c r="E994" s="191" t="s">
        <v>2533</v>
      </c>
      <c r="F994" s="191" t="s">
        <v>3</v>
      </c>
      <c r="G994" s="191">
        <v>2172295</v>
      </c>
      <c r="H994" s="68"/>
      <c r="I994" s="197" t="s">
        <v>3469</v>
      </c>
      <c r="J994" s="68"/>
      <c r="K994" s="68"/>
      <c r="L994" s="68"/>
      <c r="M994" s="68"/>
      <c r="N994" s="358"/>
      <c r="O994" s="358"/>
      <c r="P994" s="214">
        <v>0</v>
      </c>
      <c r="Q994" s="214">
        <v>22</v>
      </c>
      <c r="R994" s="68" t="s">
        <v>3632</v>
      </c>
      <c r="S994" s="359"/>
      <c r="T994" s="275"/>
    </row>
    <row r="995" spans="1:20" ht="63.75">
      <c r="A995" s="191">
        <v>206</v>
      </c>
      <c r="B995" s="68"/>
      <c r="C995" s="212" t="s">
        <v>87</v>
      </c>
      <c r="D995" s="213">
        <v>45322</v>
      </c>
      <c r="E995" s="191" t="s">
        <v>2534</v>
      </c>
      <c r="F995" s="191" t="s">
        <v>3</v>
      </c>
      <c r="G995" s="191">
        <v>2172302</v>
      </c>
      <c r="H995" s="68"/>
      <c r="I995" s="197" t="s">
        <v>3470</v>
      </c>
      <c r="J995" s="68"/>
      <c r="K995" s="68"/>
      <c r="L995" s="68"/>
      <c r="M995" s="68"/>
      <c r="N995" s="358"/>
      <c r="O995" s="358"/>
      <c r="P995" s="214">
        <v>0</v>
      </c>
      <c r="Q995" s="214">
        <v>20</v>
      </c>
      <c r="R995" s="68" t="s">
        <v>3632</v>
      </c>
      <c r="S995" s="359"/>
      <c r="T995" s="275"/>
    </row>
    <row r="996" spans="1:20" ht="63.75">
      <c r="A996" s="191">
        <v>862</v>
      </c>
      <c r="B996" s="68"/>
      <c r="C996" s="212" t="s">
        <v>187</v>
      </c>
      <c r="D996" s="213">
        <v>45322</v>
      </c>
      <c r="E996" s="191" t="s">
        <v>2535</v>
      </c>
      <c r="F996" s="191" t="s">
        <v>637</v>
      </c>
      <c r="G996" s="191">
        <v>7649782</v>
      </c>
      <c r="H996" s="68"/>
      <c r="I996" s="197" t="s">
        <v>3471</v>
      </c>
      <c r="J996" s="68"/>
      <c r="K996" s="68"/>
      <c r="L996" s="68"/>
      <c r="M996" s="68"/>
      <c r="N996" s="358"/>
      <c r="O996" s="358"/>
      <c r="P996" s="214">
        <v>0</v>
      </c>
      <c r="Q996" s="214">
        <v>9161.91</v>
      </c>
      <c r="R996" s="68" t="s">
        <v>3632</v>
      </c>
      <c r="S996" s="359"/>
      <c r="T996" s="275"/>
    </row>
    <row r="997" spans="1:20" ht="63.75">
      <c r="A997" s="191">
        <v>862</v>
      </c>
      <c r="B997" s="68"/>
      <c r="C997" s="212" t="s">
        <v>187</v>
      </c>
      <c r="D997" s="213">
        <v>45322</v>
      </c>
      <c r="E997" s="191" t="s">
        <v>2535</v>
      </c>
      <c r="F997" s="191" t="s">
        <v>637</v>
      </c>
      <c r="G997" s="191">
        <v>7649799</v>
      </c>
      <c r="H997" s="68"/>
      <c r="I997" s="197" t="s">
        <v>3472</v>
      </c>
      <c r="J997" s="68"/>
      <c r="K997" s="68"/>
      <c r="L997" s="68"/>
      <c r="M997" s="68"/>
      <c r="N997" s="358"/>
      <c r="O997" s="358"/>
      <c r="P997" s="214">
        <v>0</v>
      </c>
      <c r="Q997" s="214">
        <v>204101.47</v>
      </c>
      <c r="R997" s="68" t="s">
        <v>3632</v>
      </c>
      <c r="S997" s="359"/>
      <c r="T997" s="275"/>
    </row>
    <row r="998" spans="1:20" ht="63.75">
      <c r="A998" s="191">
        <v>862</v>
      </c>
      <c r="B998" s="68"/>
      <c r="C998" s="212" t="s">
        <v>187</v>
      </c>
      <c r="D998" s="213">
        <v>45322</v>
      </c>
      <c r="E998" s="191" t="s">
        <v>2535</v>
      </c>
      <c r="F998" s="191" t="s">
        <v>637</v>
      </c>
      <c r="G998" s="191">
        <v>7649833</v>
      </c>
      <c r="H998" s="68"/>
      <c r="I998" s="197" t="s">
        <v>3473</v>
      </c>
      <c r="J998" s="68"/>
      <c r="K998" s="68"/>
      <c r="L998" s="68"/>
      <c r="M998" s="68"/>
      <c r="N998" s="358"/>
      <c r="O998" s="358"/>
      <c r="P998" s="214">
        <v>0</v>
      </c>
      <c r="Q998" s="214">
        <v>259594.39</v>
      </c>
      <c r="R998" s="68" t="s">
        <v>3632</v>
      </c>
      <c r="S998" s="359"/>
      <c r="T998" s="275"/>
    </row>
    <row r="999" spans="1:20" ht="63.75">
      <c r="A999" s="191">
        <v>862</v>
      </c>
      <c r="B999" s="68"/>
      <c r="C999" s="212" t="s">
        <v>187</v>
      </c>
      <c r="D999" s="213">
        <v>45322</v>
      </c>
      <c r="E999" s="191" t="s">
        <v>2535</v>
      </c>
      <c r="F999" s="191" t="s">
        <v>637</v>
      </c>
      <c r="G999" s="191">
        <v>7644468</v>
      </c>
      <c r="H999" s="68"/>
      <c r="I999" s="197" t="s">
        <v>3474</v>
      </c>
      <c r="J999" s="68"/>
      <c r="K999" s="68"/>
      <c r="L999" s="68"/>
      <c r="M999" s="68"/>
      <c r="N999" s="358"/>
      <c r="O999" s="358"/>
      <c r="P999" s="214">
        <v>0</v>
      </c>
      <c r="Q999" s="214">
        <v>31277.03</v>
      </c>
      <c r="R999" s="68" t="s">
        <v>3632</v>
      </c>
      <c r="S999" s="359"/>
      <c r="T999" s="275"/>
    </row>
    <row r="1000" spans="1:20" ht="63.75">
      <c r="A1000" s="191">
        <v>862</v>
      </c>
      <c r="B1000" s="68"/>
      <c r="C1000" s="212" t="s">
        <v>187</v>
      </c>
      <c r="D1000" s="213">
        <v>45322</v>
      </c>
      <c r="E1000" s="191" t="s">
        <v>2535</v>
      </c>
      <c r="F1000" s="191" t="s">
        <v>637</v>
      </c>
      <c r="G1000" s="191">
        <v>7644471</v>
      </c>
      <c r="H1000" s="68"/>
      <c r="I1000" s="197" t="s">
        <v>3475</v>
      </c>
      <c r="J1000" s="68"/>
      <c r="K1000" s="68"/>
      <c r="L1000" s="68"/>
      <c r="M1000" s="68"/>
      <c r="N1000" s="358"/>
      <c r="O1000" s="358"/>
      <c r="P1000" s="214">
        <v>0</v>
      </c>
      <c r="Q1000" s="214">
        <v>12754.56</v>
      </c>
      <c r="R1000" s="68" t="s">
        <v>3632</v>
      </c>
      <c r="S1000" s="359"/>
      <c r="T1000" s="275"/>
    </row>
    <row r="1001" spans="1:20" ht="63.75">
      <c r="A1001" s="191">
        <v>862</v>
      </c>
      <c r="B1001" s="68"/>
      <c r="C1001" s="212" t="s">
        <v>187</v>
      </c>
      <c r="D1001" s="213">
        <v>45322</v>
      </c>
      <c r="E1001" s="191" t="s">
        <v>2535</v>
      </c>
      <c r="F1001" s="191" t="s">
        <v>637</v>
      </c>
      <c r="G1001" s="191">
        <v>7649831</v>
      </c>
      <c r="H1001" s="68"/>
      <c r="I1001" s="197" t="s">
        <v>3476</v>
      </c>
      <c r="J1001" s="68"/>
      <c r="K1001" s="68"/>
      <c r="L1001" s="68"/>
      <c r="M1001" s="68"/>
      <c r="N1001" s="358"/>
      <c r="O1001" s="358"/>
      <c r="P1001" s="214">
        <v>0</v>
      </c>
      <c r="Q1001" s="214">
        <v>1607.88</v>
      </c>
      <c r="R1001" s="68" t="s">
        <v>3632</v>
      </c>
      <c r="S1001" s="359"/>
      <c r="T1001" s="275"/>
    </row>
    <row r="1002" spans="1:20" ht="63.75">
      <c r="A1002" s="191">
        <v>862</v>
      </c>
      <c r="B1002" s="68"/>
      <c r="C1002" s="212" t="s">
        <v>187</v>
      </c>
      <c r="D1002" s="213">
        <v>45322</v>
      </c>
      <c r="E1002" s="191" t="s">
        <v>2535</v>
      </c>
      <c r="F1002" s="191" t="s">
        <v>637</v>
      </c>
      <c r="G1002" s="191">
        <v>7649765</v>
      </c>
      <c r="H1002" s="68"/>
      <c r="I1002" s="197" t="s">
        <v>3477</v>
      </c>
      <c r="J1002" s="68"/>
      <c r="K1002" s="68"/>
      <c r="L1002" s="68"/>
      <c r="M1002" s="68"/>
      <c r="N1002" s="358"/>
      <c r="O1002" s="358"/>
      <c r="P1002" s="214">
        <v>0</v>
      </c>
      <c r="Q1002" s="214">
        <v>570.61</v>
      </c>
      <c r="R1002" s="68" t="s">
        <v>3632</v>
      </c>
      <c r="S1002" s="359"/>
      <c r="T1002" s="275"/>
    </row>
    <row r="1003" spans="1:20" ht="63.75">
      <c r="A1003" s="191">
        <v>862</v>
      </c>
      <c r="B1003" s="68"/>
      <c r="C1003" s="212" t="s">
        <v>187</v>
      </c>
      <c r="D1003" s="213">
        <v>45322</v>
      </c>
      <c r="E1003" s="191" t="s">
        <v>2535</v>
      </c>
      <c r="F1003" s="191" t="s">
        <v>637</v>
      </c>
      <c r="G1003" s="191">
        <v>7644477</v>
      </c>
      <c r="H1003" s="68"/>
      <c r="I1003" s="197" t="s">
        <v>3478</v>
      </c>
      <c r="J1003" s="68"/>
      <c r="K1003" s="68"/>
      <c r="L1003" s="68"/>
      <c r="M1003" s="68"/>
      <c r="N1003" s="358"/>
      <c r="O1003" s="358"/>
      <c r="P1003" s="214">
        <v>0</v>
      </c>
      <c r="Q1003" s="214">
        <v>1046.92</v>
      </c>
      <c r="R1003" s="68" t="s">
        <v>3632</v>
      </c>
      <c r="S1003" s="359"/>
      <c r="T1003" s="275"/>
    </row>
    <row r="1004" spans="1:20" ht="63.75">
      <c r="A1004" s="191">
        <v>862</v>
      </c>
      <c r="B1004" s="68"/>
      <c r="C1004" s="212" t="s">
        <v>187</v>
      </c>
      <c r="D1004" s="213">
        <v>45322</v>
      </c>
      <c r="E1004" s="191" t="s">
        <v>2535</v>
      </c>
      <c r="F1004" s="191" t="s">
        <v>637</v>
      </c>
      <c r="G1004" s="191">
        <v>7649721</v>
      </c>
      <c r="H1004" s="68"/>
      <c r="I1004" s="197" t="s">
        <v>3479</v>
      </c>
      <c r="J1004" s="68"/>
      <c r="K1004" s="68"/>
      <c r="L1004" s="68"/>
      <c r="M1004" s="68"/>
      <c r="N1004" s="358"/>
      <c r="O1004" s="358"/>
      <c r="P1004" s="214">
        <v>0</v>
      </c>
      <c r="Q1004" s="214">
        <v>770.56</v>
      </c>
      <c r="R1004" s="68" t="s">
        <v>3632</v>
      </c>
      <c r="S1004" s="359"/>
      <c r="T1004" s="275"/>
    </row>
    <row r="1005" spans="1:20" ht="63.75">
      <c r="A1005" s="191">
        <v>862</v>
      </c>
      <c r="B1005" s="68"/>
      <c r="C1005" s="212" t="s">
        <v>187</v>
      </c>
      <c r="D1005" s="213">
        <v>45322</v>
      </c>
      <c r="E1005" s="191" t="s">
        <v>2535</v>
      </c>
      <c r="F1005" s="191" t="s">
        <v>637</v>
      </c>
      <c r="G1005" s="191">
        <v>7649723</v>
      </c>
      <c r="H1005" s="68"/>
      <c r="I1005" s="197" t="s">
        <v>3480</v>
      </c>
      <c r="J1005" s="68"/>
      <c r="K1005" s="68"/>
      <c r="L1005" s="68"/>
      <c r="M1005" s="68"/>
      <c r="N1005" s="358"/>
      <c r="O1005" s="358"/>
      <c r="P1005" s="214">
        <v>0</v>
      </c>
      <c r="Q1005" s="214">
        <v>942.73</v>
      </c>
      <c r="R1005" s="68" t="s">
        <v>3632</v>
      </c>
      <c r="S1005" s="359"/>
      <c r="T1005" s="275"/>
    </row>
    <row r="1006" spans="1:20" ht="63.75">
      <c r="A1006" s="191">
        <v>862</v>
      </c>
      <c r="B1006" s="68"/>
      <c r="C1006" s="212" t="s">
        <v>187</v>
      </c>
      <c r="D1006" s="213">
        <v>45322</v>
      </c>
      <c r="E1006" s="191" t="s">
        <v>2535</v>
      </c>
      <c r="F1006" s="191" t="s">
        <v>637</v>
      </c>
      <c r="G1006" s="191">
        <v>7649755</v>
      </c>
      <c r="H1006" s="68"/>
      <c r="I1006" s="197" t="s">
        <v>3481</v>
      </c>
      <c r="J1006" s="68"/>
      <c r="K1006" s="68"/>
      <c r="L1006" s="68"/>
      <c r="M1006" s="68"/>
      <c r="N1006" s="358"/>
      <c r="O1006" s="358"/>
      <c r="P1006" s="214">
        <v>0</v>
      </c>
      <c r="Q1006" s="214">
        <v>740.77</v>
      </c>
      <c r="R1006" s="68" t="s">
        <v>3632</v>
      </c>
      <c r="S1006" s="359"/>
      <c r="T1006" s="275"/>
    </row>
    <row r="1007" spans="1:20" ht="63.75">
      <c r="A1007" s="191">
        <v>862</v>
      </c>
      <c r="B1007" s="68"/>
      <c r="C1007" s="212" t="s">
        <v>187</v>
      </c>
      <c r="D1007" s="213">
        <v>45322</v>
      </c>
      <c r="E1007" s="191" t="s">
        <v>2535</v>
      </c>
      <c r="F1007" s="191" t="s">
        <v>637</v>
      </c>
      <c r="G1007" s="191">
        <v>7649742</v>
      </c>
      <c r="H1007" s="68"/>
      <c r="I1007" s="197" t="s">
        <v>3482</v>
      </c>
      <c r="J1007" s="68"/>
      <c r="K1007" s="68"/>
      <c r="L1007" s="68"/>
      <c r="M1007" s="68"/>
      <c r="N1007" s="358"/>
      <c r="O1007" s="358"/>
      <c r="P1007" s="214">
        <v>0</v>
      </c>
      <c r="Q1007" s="214">
        <v>2259.4499999999998</v>
      </c>
      <c r="R1007" s="68" t="s">
        <v>3632</v>
      </c>
      <c r="S1007" s="359"/>
      <c r="T1007" s="275"/>
    </row>
    <row r="1008" spans="1:20" ht="63.75">
      <c r="A1008" s="191">
        <v>862</v>
      </c>
      <c r="B1008" s="68"/>
      <c r="C1008" s="212" t="s">
        <v>187</v>
      </c>
      <c r="D1008" s="213">
        <v>45322</v>
      </c>
      <c r="E1008" s="191" t="s">
        <v>2535</v>
      </c>
      <c r="F1008" s="191" t="s">
        <v>637</v>
      </c>
      <c r="G1008" s="191">
        <v>7649701</v>
      </c>
      <c r="H1008" s="68"/>
      <c r="I1008" s="197" t="s">
        <v>3483</v>
      </c>
      <c r="J1008" s="68"/>
      <c r="K1008" s="68"/>
      <c r="L1008" s="68"/>
      <c r="M1008" s="68"/>
      <c r="N1008" s="358"/>
      <c r="O1008" s="358"/>
      <c r="P1008" s="214">
        <v>0</v>
      </c>
      <c r="Q1008" s="214">
        <v>1615.77</v>
      </c>
      <c r="R1008" s="68" t="s">
        <v>3632</v>
      </c>
      <c r="S1008" s="359"/>
      <c r="T1008" s="275"/>
    </row>
    <row r="1009" spans="1:20" ht="63.75">
      <c r="A1009" s="191">
        <v>862</v>
      </c>
      <c r="B1009" s="68"/>
      <c r="C1009" s="212" t="s">
        <v>187</v>
      </c>
      <c r="D1009" s="213">
        <v>45322</v>
      </c>
      <c r="E1009" s="191" t="s">
        <v>2535</v>
      </c>
      <c r="F1009" s="191" t="s">
        <v>637</v>
      </c>
      <c r="G1009" s="191">
        <v>7649694</v>
      </c>
      <c r="H1009" s="68"/>
      <c r="I1009" s="197" t="s">
        <v>3484</v>
      </c>
      <c r="J1009" s="68"/>
      <c r="K1009" s="68"/>
      <c r="L1009" s="68"/>
      <c r="M1009" s="68"/>
      <c r="N1009" s="358"/>
      <c r="O1009" s="358"/>
      <c r="P1009" s="214">
        <v>0</v>
      </c>
      <c r="Q1009" s="214">
        <v>232.49</v>
      </c>
      <c r="R1009" s="68" t="s">
        <v>3632</v>
      </c>
      <c r="S1009" s="359"/>
      <c r="T1009" s="275"/>
    </row>
    <row r="1010" spans="1:20" ht="63.75">
      <c r="A1010" s="191">
        <v>862</v>
      </c>
      <c r="B1010" s="68"/>
      <c r="C1010" s="212" t="s">
        <v>187</v>
      </c>
      <c r="D1010" s="213">
        <v>45322</v>
      </c>
      <c r="E1010" s="191" t="s">
        <v>2535</v>
      </c>
      <c r="F1010" s="191" t="s">
        <v>637</v>
      </c>
      <c r="G1010" s="191">
        <v>7649687</v>
      </c>
      <c r="H1010" s="68"/>
      <c r="I1010" s="197" t="s">
        <v>3485</v>
      </c>
      <c r="J1010" s="68"/>
      <c r="K1010" s="68"/>
      <c r="L1010" s="68"/>
      <c r="M1010" s="68"/>
      <c r="N1010" s="358"/>
      <c r="O1010" s="358"/>
      <c r="P1010" s="214">
        <v>0</v>
      </c>
      <c r="Q1010" s="214">
        <v>658.35</v>
      </c>
      <c r="R1010" s="68" t="s">
        <v>3632</v>
      </c>
      <c r="S1010" s="359"/>
      <c r="T1010" s="275"/>
    </row>
    <row r="1011" spans="1:20" ht="63.75">
      <c r="A1011" s="191">
        <v>862</v>
      </c>
      <c r="B1011" s="68"/>
      <c r="C1011" s="212" t="s">
        <v>187</v>
      </c>
      <c r="D1011" s="213">
        <v>45322</v>
      </c>
      <c r="E1011" s="191" t="s">
        <v>2535</v>
      </c>
      <c r="F1011" s="191" t="s">
        <v>637</v>
      </c>
      <c r="G1011" s="191">
        <v>7649607</v>
      </c>
      <c r="H1011" s="68"/>
      <c r="I1011" s="197" t="s">
        <v>3486</v>
      </c>
      <c r="J1011" s="68"/>
      <c r="K1011" s="68"/>
      <c r="L1011" s="68"/>
      <c r="M1011" s="68"/>
      <c r="N1011" s="358"/>
      <c r="O1011" s="358"/>
      <c r="P1011" s="214">
        <v>0</v>
      </c>
      <c r="Q1011" s="214">
        <v>334.27</v>
      </c>
      <c r="R1011" s="68" t="s">
        <v>3632</v>
      </c>
      <c r="S1011" s="359"/>
      <c r="T1011" s="275"/>
    </row>
    <row r="1012" spans="1:20" ht="63.75">
      <c r="A1012" s="191">
        <v>862</v>
      </c>
      <c r="B1012" s="68"/>
      <c r="C1012" s="212" t="s">
        <v>187</v>
      </c>
      <c r="D1012" s="213">
        <v>45322</v>
      </c>
      <c r="E1012" s="191" t="s">
        <v>2535</v>
      </c>
      <c r="F1012" s="191" t="s">
        <v>637</v>
      </c>
      <c r="G1012" s="191">
        <v>7649689</v>
      </c>
      <c r="H1012" s="68"/>
      <c r="I1012" s="197" t="s">
        <v>3487</v>
      </c>
      <c r="J1012" s="68"/>
      <c r="K1012" s="68"/>
      <c r="L1012" s="68"/>
      <c r="M1012" s="68"/>
      <c r="N1012" s="358"/>
      <c r="O1012" s="358"/>
      <c r="P1012" s="214">
        <v>0</v>
      </c>
      <c r="Q1012" s="214">
        <v>815.22</v>
      </c>
      <c r="R1012" s="68" t="s">
        <v>3632</v>
      </c>
      <c r="S1012" s="359"/>
      <c r="T1012" s="275"/>
    </row>
    <row r="1013" spans="1:20" ht="63.75">
      <c r="A1013" s="191">
        <v>862</v>
      </c>
      <c r="B1013" s="68"/>
      <c r="C1013" s="212" t="s">
        <v>187</v>
      </c>
      <c r="D1013" s="213">
        <v>45322</v>
      </c>
      <c r="E1013" s="191" t="s">
        <v>2535</v>
      </c>
      <c r="F1013" s="191" t="s">
        <v>637</v>
      </c>
      <c r="G1013" s="191">
        <v>7649705</v>
      </c>
      <c r="H1013" s="68"/>
      <c r="I1013" s="197" t="s">
        <v>3488</v>
      </c>
      <c r="J1013" s="68"/>
      <c r="K1013" s="68"/>
      <c r="L1013" s="68"/>
      <c r="M1013" s="68"/>
      <c r="N1013" s="358"/>
      <c r="O1013" s="358"/>
      <c r="P1013" s="214">
        <v>0</v>
      </c>
      <c r="Q1013" s="214">
        <v>532.79</v>
      </c>
      <c r="R1013" s="68" t="s">
        <v>3632</v>
      </c>
      <c r="S1013" s="359"/>
      <c r="T1013" s="275"/>
    </row>
    <row r="1014" spans="1:20" ht="76.5">
      <c r="A1014" s="191" t="s">
        <v>544</v>
      </c>
      <c r="B1014" s="68"/>
      <c r="C1014" s="212" t="s">
        <v>681</v>
      </c>
      <c r="D1014" s="213">
        <v>45322</v>
      </c>
      <c r="E1014" s="191" t="s">
        <v>2536</v>
      </c>
      <c r="F1014" s="191" t="s">
        <v>637</v>
      </c>
      <c r="G1014" s="191">
        <v>7644474</v>
      </c>
      <c r="H1014" s="68"/>
      <c r="I1014" s="197" t="s">
        <v>3489</v>
      </c>
      <c r="J1014" s="68"/>
      <c r="K1014" s="68"/>
      <c r="L1014" s="68"/>
      <c r="M1014" s="68"/>
      <c r="N1014" s="358"/>
      <c r="O1014" s="358"/>
      <c r="P1014" s="214">
        <v>1328</v>
      </c>
      <c r="Q1014" s="214">
        <v>0</v>
      </c>
      <c r="R1014" s="68" t="s">
        <v>3632</v>
      </c>
      <c r="S1014" s="359"/>
      <c r="T1014" s="275"/>
    </row>
    <row r="1015" spans="1:20" ht="76.5">
      <c r="A1015" s="191" t="s">
        <v>544</v>
      </c>
      <c r="B1015" s="68"/>
      <c r="C1015" s="212" t="s">
        <v>681</v>
      </c>
      <c r="D1015" s="213">
        <v>45322</v>
      </c>
      <c r="E1015" s="191" t="s">
        <v>2536</v>
      </c>
      <c r="F1015" s="191" t="s">
        <v>637</v>
      </c>
      <c r="G1015" s="191">
        <v>7644520</v>
      </c>
      <c r="H1015" s="68"/>
      <c r="I1015" s="197" t="s">
        <v>3490</v>
      </c>
      <c r="J1015" s="68"/>
      <c r="K1015" s="68"/>
      <c r="L1015" s="68"/>
      <c r="M1015" s="68"/>
      <c r="N1015" s="358"/>
      <c r="O1015" s="358"/>
      <c r="P1015" s="214">
        <v>2175</v>
      </c>
      <c r="Q1015" s="214">
        <v>0</v>
      </c>
      <c r="R1015" s="68" t="s">
        <v>3632</v>
      </c>
      <c r="S1015" s="359"/>
      <c r="T1015" s="275"/>
    </row>
    <row r="1016" spans="1:20" ht="76.5">
      <c r="A1016" s="191" t="s">
        <v>544</v>
      </c>
      <c r="B1016" s="68"/>
      <c r="C1016" s="212" t="s">
        <v>681</v>
      </c>
      <c r="D1016" s="213">
        <v>45322</v>
      </c>
      <c r="E1016" s="191" t="s">
        <v>2536</v>
      </c>
      <c r="F1016" s="191" t="s">
        <v>637</v>
      </c>
      <c r="G1016" s="191">
        <v>7644515</v>
      </c>
      <c r="H1016" s="68"/>
      <c r="I1016" s="197" t="s">
        <v>3491</v>
      </c>
      <c r="J1016" s="68"/>
      <c r="K1016" s="68"/>
      <c r="L1016" s="68"/>
      <c r="M1016" s="68"/>
      <c r="N1016" s="358"/>
      <c r="O1016" s="358"/>
      <c r="P1016" s="214">
        <v>11588</v>
      </c>
      <c r="Q1016" s="214">
        <v>0</v>
      </c>
      <c r="R1016" s="68" t="s">
        <v>3632</v>
      </c>
      <c r="S1016" s="359"/>
      <c r="T1016" s="275"/>
    </row>
    <row r="1017" spans="1:20" ht="76.5">
      <c r="A1017" s="191" t="s">
        <v>544</v>
      </c>
      <c r="B1017" s="68"/>
      <c r="C1017" s="212" t="s">
        <v>681</v>
      </c>
      <c r="D1017" s="213">
        <v>45322</v>
      </c>
      <c r="E1017" s="191" t="s">
        <v>2536</v>
      </c>
      <c r="F1017" s="191" t="s">
        <v>637</v>
      </c>
      <c r="G1017" s="191">
        <v>7644482</v>
      </c>
      <c r="H1017" s="68"/>
      <c r="I1017" s="197" t="s">
        <v>3492</v>
      </c>
      <c r="J1017" s="68"/>
      <c r="K1017" s="68"/>
      <c r="L1017" s="68"/>
      <c r="M1017" s="68"/>
      <c r="N1017" s="358"/>
      <c r="O1017" s="358"/>
      <c r="P1017" s="214">
        <v>9558</v>
      </c>
      <c r="Q1017" s="214">
        <v>0</v>
      </c>
      <c r="R1017" s="68" t="s">
        <v>3632</v>
      </c>
      <c r="S1017" s="359"/>
      <c r="T1017" s="275"/>
    </row>
    <row r="1018" spans="1:20" ht="63.75">
      <c r="A1018" s="191" t="s">
        <v>544</v>
      </c>
      <c r="B1018" s="68"/>
      <c r="C1018" s="212" t="s">
        <v>681</v>
      </c>
      <c r="D1018" s="213">
        <v>45322</v>
      </c>
      <c r="E1018" s="191" t="s">
        <v>2536</v>
      </c>
      <c r="F1018" s="191" t="s">
        <v>637</v>
      </c>
      <c r="G1018" s="191">
        <v>7644303</v>
      </c>
      <c r="H1018" s="68"/>
      <c r="I1018" s="197" t="s">
        <v>3493</v>
      </c>
      <c r="J1018" s="68"/>
      <c r="K1018" s="68"/>
      <c r="L1018" s="68"/>
      <c r="M1018" s="68"/>
      <c r="N1018" s="358"/>
      <c r="O1018" s="358"/>
      <c r="P1018" s="214">
        <v>5514</v>
      </c>
      <c r="Q1018" s="214">
        <v>0</v>
      </c>
      <c r="R1018" s="68" t="s">
        <v>3632</v>
      </c>
      <c r="S1018" s="359"/>
      <c r="T1018" s="275"/>
    </row>
    <row r="1019" spans="1:20" ht="63.75">
      <c r="A1019" s="191" t="s">
        <v>544</v>
      </c>
      <c r="B1019" s="68"/>
      <c r="C1019" s="212" t="s">
        <v>681</v>
      </c>
      <c r="D1019" s="213">
        <v>45322</v>
      </c>
      <c r="E1019" s="191" t="s">
        <v>2536</v>
      </c>
      <c r="F1019" s="191" t="s">
        <v>637</v>
      </c>
      <c r="G1019" s="191">
        <v>7644506</v>
      </c>
      <c r="H1019" s="68"/>
      <c r="I1019" s="197" t="s">
        <v>3494</v>
      </c>
      <c r="J1019" s="68"/>
      <c r="K1019" s="68"/>
      <c r="L1019" s="68"/>
      <c r="M1019" s="68"/>
      <c r="N1019" s="358"/>
      <c r="O1019" s="358"/>
      <c r="P1019" s="214">
        <v>4088</v>
      </c>
      <c r="Q1019" s="214">
        <v>0</v>
      </c>
      <c r="R1019" s="68" t="s">
        <v>3632</v>
      </c>
      <c r="S1019" s="359"/>
      <c r="T1019" s="275"/>
    </row>
    <row r="1020" spans="1:20" ht="76.5">
      <c r="A1020" s="191">
        <v>291</v>
      </c>
      <c r="B1020" s="68"/>
      <c r="C1020" s="212" t="s">
        <v>119</v>
      </c>
      <c r="D1020" s="213">
        <v>45322</v>
      </c>
      <c r="E1020" s="191" t="s">
        <v>2537</v>
      </c>
      <c r="F1020" s="191" t="s">
        <v>10</v>
      </c>
      <c r="G1020" s="191">
        <v>2573281</v>
      </c>
      <c r="H1020" s="68"/>
      <c r="I1020" s="197" t="s">
        <v>3495</v>
      </c>
      <c r="J1020" s="68"/>
      <c r="K1020" s="68"/>
      <c r="L1020" s="68"/>
      <c r="M1020" s="68"/>
      <c r="N1020" s="358"/>
      <c r="O1020" s="358"/>
      <c r="P1020" s="214">
        <v>50</v>
      </c>
      <c r="Q1020" s="214">
        <v>0</v>
      </c>
      <c r="R1020" s="68" t="s">
        <v>3632</v>
      </c>
      <c r="S1020" s="359"/>
      <c r="T1020" s="275"/>
    </row>
    <row r="1021" spans="1:20" ht="63.75">
      <c r="A1021" s="191" t="s">
        <v>542</v>
      </c>
      <c r="B1021" s="68"/>
      <c r="C1021" s="212" t="s">
        <v>689</v>
      </c>
      <c r="D1021" s="213">
        <v>45322</v>
      </c>
      <c r="E1021" s="191" t="s">
        <v>2538</v>
      </c>
      <c r="F1021" s="191" t="s">
        <v>10</v>
      </c>
      <c r="G1021" s="191">
        <v>18344</v>
      </c>
      <c r="H1021" s="68"/>
      <c r="I1021" s="197" t="s">
        <v>3496</v>
      </c>
      <c r="J1021" s="68"/>
      <c r="K1021" s="68"/>
      <c r="L1021" s="68"/>
      <c r="M1021" s="68"/>
      <c r="N1021" s="358"/>
      <c r="O1021" s="358"/>
      <c r="P1021" s="214">
        <v>2017.86</v>
      </c>
      <c r="Q1021" s="214">
        <v>0</v>
      </c>
      <c r="R1021" s="68" t="s">
        <v>3632</v>
      </c>
      <c r="S1021" s="359"/>
      <c r="T1021" s="275"/>
    </row>
    <row r="1022" spans="1:20" ht="76.5">
      <c r="A1022" s="191" t="s">
        <v>544</v>
      </c>
      <c r="B1022" s="68"/>
      <c r="C1022" s="212" t="s">
        <v>681</v>
      </c>
      <c r="D1022" s="213">
        <v>45322</v>
      </c>
      <c r="E1022" s="191" t="s">
        <v>2536</v>
      </c>
      <c r="F1022" s="191" t="s">
        <v>637</v>
      </c>
      <c r="G1022" s="191">
        <v>7644962</v>
      </c>
      <c r="H1022" s="68"/>
      <c r="I1022" s="197" t="s">
        <v>3497</v>
      </c>
      <c r="J1022" s="68"/>
      <c r="K1022" s="68"/>
      <c r="L1022" s="68"/>
      <c r="M1022" s="68"/>
      <c r="N1022" s="358"/>
      <c r="O1022" s="358"/>
      <c r="P1022" s="214">
        <v>12300</v>
      </c>
      <c r="Q1022" s="214">
        <v>0</v>
      </c>
      <c r="R1022" s="68" t="s">
        <v>3632</v>
      </c>
      <c r="S1022" s="359"/>
      <c r="T1022" s="275"/>
    </row>
    <row r="1023" spans="1:20" ht="76.5">
      <c r="A1023" s="191" t="s">
        <v>544</v>
      </c>
      <c r="B1023" s="68"/>
      <c r="C1023" s="212" t="s">
        <v>681</v>
      </c>
      <c r="D1023" s="213">
        <v>45322</v>
      </c>
      <c r="E1023" s="191" t="s">
        <v>2536</v>
      </c>
      <c r="F1023" s="191" t="s">
        <v>637</v>
      </c>
      <c r="G1023" s="191">
        <v>7647042</v>
      </c>
      <c r="H1023" s="68"/>
      <c r="I1023" s="197" t="s">
        <v>3498</v>
      </c>
      <c r="J1023" s="68"/>
      <c r="K1023" s="68"/>
      <c r="L1023" s="68"/>
      <c r="M1023" s="68"/>
      <c r="N1023" s="358"/>
      <c r="O1023" s="358"/>
      <c r="P1023" s="214">
        <v>16350</v>
      </c>
      <c r="Q1023" s="214">
        <v>0</v>
      </c>
      <c r="R1023" s="68" t="s">
        <v>3632</v>
      </c>
      <c r="S1023" s="359"/>
      <c r="T1023" s="275"/>
    </row>
    <row r="1024" spans="1:20" ht="76.5">
      <c r="A1024" s="191" t="s">
        <v>544</v>
      </c>
      <c r="B1024" s="68"/>
      <c r="C1024" s="212" t="s">
        <v>681</v>
      </c>
      <c r="D1024" s="213">
        <v>45322</v>
      </c>
      <c r="E1024" s="191" t="s">
        <v>2536</v>
      </c>
      <c r="F1024" s="191" t="s">
        <v>637</v>
      </c>
      <c r="G1024" s="191">
        <v>7647053</v>
      </c>
      <c r="H1024" s="68"/>
      <c r="I1024" s="197" t="s">
        <v>3499</v>
      </c>
      <c r="J1024" s="68"/>
      <c r="K1024" s="68"/>
      <c r="L1024" s="68"/>
      <c r="M1024" s="68"/>
      <c r="N1024" s="358"/>
      <c r="O1024" s="358"/>
      <c r="P1024" s="214">
        <v>2888</v>
      </c>
      <c r="Q1024" s="214">
        <v>0</v>
      </c>
      <c r="R1024" s="68" t="s">
        <v>3632</v>
      </c>
      <c r="S1024" s="359"/>
      <c r="T1024" s="275"/>
    </row>
    <row r="1025" spans="1:20" ht="63.75">
      <c r="A1025" s="191" t="s">
        <v>544</v>
      </c>
      <c r="B1025" s="68"/>
      <c r="C1025" s="212" t="s">
        <v>681</v>
      </c>
      <c r="D1025" s="213">
        <v>45322</v>
      </c>
      <c r="E1025" s="191" t="s">
        <v>2536</v>
      </c>
      <c r="F1025" s="191" t="s">
        <v>637</v>
      </c>
      <c r="G1025" s="191">
        <v>7644925</v>
      </c>
      <c r="H1025" s="68"/>
      <c r="I1025" s="197" t="s">
        <v>3500</v>
      </c>
      <c r="J1025" s="68"/>
      <c r="K1025" s="68"/>
      <c r="L1025" s="68"/>
      <c r="M1025" s="68"/>
      <c r="N1025" s="358"/>
      <c r="O1025" s="358"/>
      <c r="P1025" s="214">
        <v>12000</v>
      </c>
      <c r="Q1025" s="214">
        <v>0</v>
      </c>
      <c r="R1025" s="68" t="s">
        <v>3632</v>
      </c>
      <c r="S1025" s="359"/>
      <c r="T1025" s="275"/>
    </row>
    <row r="1026" spans="1:20" ht="76.5">
      <c r="A1026" s="191" t="s">
        <v>544</v>
      </c>
      <c r="B1026" s="68"/>
      <c r="C1026" s="212" t="s">
        <v>681</v>
      </c>
      <c r="D1026" s="213">
        <v>45322</v>
      </c>
      <c r="E1026" s="191" t="s">
        <v>2536</v>
      </c>
      <c r="F1026" s="191" t="s">
        <v>637</v>
      </c>
      <c r="G1026" s="191">
        <v>7647050</v>
      </c>
      <c r="H1026" s="68"/>
      <c r="I1026" s="197" t="s">
        <v>3501</v>
      </c>
      <c r="J1026" s="68"/>
      <c r="K1026" s="68"/>
      <c r="L1026" s="68"/>
      <c r="M1026" s="68"/>
      <c r="N1026" s="358"/>
      <c r="O1026" s="358"/>
      <c r="P1026" s="214">
        <v>11750</v>
      </c>
      <c r="Q1026" s="214">
        <v>0</v>
      </c>
      <c r="R1026" s="68" t="s">
        <v>3632</v>
      </c>
      <c r="S1026" s="359"/>
      <c r="T1026" s="275"/>
    </row>
    <row r="1027" spans="1:20" ht="76.5">
      <c r="A1027" s="191" t="s">
        <v>544</v>
      </c>
      <c r="B1027" s="68"/>
      <c r="C1027" s="212" t="s">
        <v>681</v>
      </c>
      <c r="D1027" s="213">
        <v>45322</v>
      </c>
      <c r="E1027" s="191" t="s">
        <v>2536</v>
      </c>
      <c r="F1027" s="191" t="s">
        <v>637</v>
      </c>
      <c r="G1027" s="191">
        <v>7644963</v>
      </c>
      <c r="H1027" s="68"/>
      <c r="I1027" s="197" t="s">
        <v>3502</v>
      </c>
      <c r="J1027" s="68"/>
      <c r="K1027" s="68"/>
      <c r="L1027" s="68"/>
      <c r="M1027" s="68"/>
      <c r="N1027" s="358"/>
      <c r="O1027" s="358"/>
      <c r="P1027" s="214">
        <v>15750</v>
      </c>
      <c r="Q1027" s="214">
        <v>0</v>
      </c>
      <c r="R1027" s="68" t="s">
        <v>3632</v>
      </c>
      <c r="S1027" s="359"/>
      <c r="T1027" s="275"/>
    </row>
    <row r="1028" spans="1:20" ht="63.75">
      <c r="A1028" s="191" t="s">
        <v>544</v>
      </c>
      <c r="B1028" s="68"/>
      <c r="C1028" s="212" t="s">
        <v>681</v>
      </c>
      <c r="D1028" s="213">
        <v>45322</v>
      </c>
      <c r="E1028" s="191" t="s">
        <v>2536</v>
      </c>
      <c r="F1028" s="191" t="s">
        <v>637</v>
      </c>
      <c r="G1028" s="191">
        <v>7644909</v>
      </c>
      <c r="H1028" s="68"/>
      <c r="I1028" s="197" t="s">
        <v>3503</v>
      </c>
      <c r="J1028" s="68"/>
      <c r="K1028" s="68"/>
      <c r="L1028" s="68"/>
      <c r="M1028" s="68"/>
      <c r="N1028" s="358"/>
      <c r="O1028" s="358"/>
      <c r="P1028" s="214">
        <v>3113</v>
      </c>
      <c r="Q1028" s="214">
        <v>0</v>
      </c>
      <c r="R1028" s="68" t="s">
        <v>3632</v>
      </c>
      <c r="S1028" s="359"/>
      <c r="T1028" s="275"/>
    </row>
    <row r="1029" spans="1:20" ht="76.5">
      <c r="A1029" s="191" t="s">
        <v>544</v>
      </c>
      <c r="B1029" s="68"/>
      <c r="C1029" s="212" t="s">
        <v>681</v>
      </c>
      <c r="D1029" s="213">
        <v>45322</v>
      </c>
      <c r="E1029" s="191" t="s">
        <v>2536</v>
      </c>
      <c r="F1029" s="191" t="s">
        <v>637</v>
      </c>
      <c r="G1029" s="191">
        <v>7647058</v>
      </c>
      <c r="H1029" s="68"/>
      <c r="I1029" s="197" t="s">
        <v>3504</v>
      </c>
      <c r="J1029" s="68"/>
      <c r="K1029" s="68"/>
      <c r="L1029" s="68"/>
      <c r="M1029" s="68"/>
      <c r="N1029" s="358"/>
      <c r="O1029" s="358"/>
      <c r="P1029" s="214">
        <v>17646</v>
      </c>
      <c r="Q1029" s="214">
        <v>0</v>
      </c>
      <c r="R1029" s="68" t="s">
        <v>3632</v>
      </c>
      <c r="S1029" s="359"/>
      <c r="T1029" s="275"/>
    </row>
    <row r="1030" spans="1:20" ht="76.5">
      <c r="A1030" s="191" t="s">
        <v>544</v>
      </c>
      <c r="B1030" s="68"/>
      <c r="C1030" s="212" t="s">
        <v>681</v>
      </c>
      <c r="D1030" s="213">
        <v>45322</v>
      </c>
      <c r="E1030" s="191" t="s">
        <v>2536</v>
      </c>
      <c r="F1030" s="191" t="s">
        <v>637</v>
      </c>
      <c r="G1030" s="191">
        <v>7644966</v>
      </c>
      <c r="H1030" s="68"/>
      <c r="I1030" s="197" t="s">
        <v>3505</v>
      </c>
      <c r="J1030" s="68"/>
      <c r="K1030" s="68"/>
      <c r="L1030" s="68"/>
      <c r="M1030" s="68"/>
      <c r="N1030" s="358"/>
      <c r="O1030" s="358"/>
      <c r="P1030" s="214">
        <v>11764</v>
      </c>
      <c r="Q1030" s="214">
        <v>0</v>
      </c>
      <c r="R1030" s="68" t="s">
        <v>3632</v>
      </c>
      <c r="S1030" s="359"/>
      <c r="T1030" s="275"/>
    </row>
    <row r="1031" spans="1:20" ht="76.5">
      <c r="A1031" s="191" t="s">
        <v>544</v>
      </c>
      <c r="B1031" s="68"/>
      <c r="C1031" s="212" t="s">
        <v>681</v>
      </c>
      <c r="D1031" s="213">
        <v>45322</v>
      </c>
      <c r="E1031" s="191" t="s">
        <v>2536</v>
      </c>
      <c r="F1031" s="191" t="s">
        <v>637</v>
      </c>
      <c r="G1031" s="191">
        <v>7647054</v>
      </c>
      <c r="H1031" s="68"/>
      <c r="I1031" s="197" t="s">
        <v>3506</v>
      </c>
      <c r="J1031" s="68"/>
      <c r="K1031" s="68"/>
      <c r="L1031" s="68"/>
      <c r="M1031" s="68"/>
      <c r="N1031" s="358"/>
      <c r="O1031" s="358"/>
      <c r="P1031" s="214">
        <v>9713</v>
      </c>
      <c r="Q1031" s="214">
        <v>0</v>
      </c>
      <c r="R1031" s="68" t="s">
        <v>3632</v>
      </c>
      <c r="S1031" s="359"/>
      <c r="T1031" s="275"/>
    </row>
    <row r="1032" spans="1:20" ht="76.5">
      <c r="A1032" s="191" t="s">
        <v>544</v>
      </c>
      <c r="B1032" s="68"/>
      <c r="C1032" s="212" t="s">
        <v>681</v>
      </c>
      <c r="D1032" s="213">
        <v>45322</v>
      </c>
      <c r="E1032" s="191" t="s">
        <v>2536</v>
      </c>
      <c r="F1032" s="191" t="s">
        <v>637</v>
      </c>
      <c r="G1032" s="191">
        <v>7644906</v>
      </c>
      <c r="H1032" s="68"/>
      <c r="I1032" s="197" t="s">
        <v>3507</v>
      </c>
      <c r="J1032" s="68"/>
      <c r="K1032" s="68"/>
      <c r="L1032" s="68"/>
      <c r="M1032" s="68"/>
      <c r="N1032" s="358"/>
      <c r="O1032" s="358"/>
      <c r="P1032" s="214">
        <v>8750</v>
      </c>
      <c r="Q1032" s="214">
        <v>0</v>
      </c>
      <c r="R1032" s="68" t="s">
        <v>3632</v>
      </c>
      <c r="S1032" s="359"/>
      <c r="T1032" s="275"/>
    </row>
    <row r="1033" spans="1:20" ht="76.5">
      <c r="A1033" s="191" t="s">
        <v>544</v>
      </c>
      <c r="B1033" s="68"/>
      <c r="C1033" s="212" t="s">
        <v>681</v>
      </c>
      <c r="D1033" s="213">
        <v>45322</v>
      </c>
      <c r="E1033" s="191" t="s">
        <v>2536</v>
      </c>
      <c r="F1033" s="191" t="s">
        <v>637</v>
      </c>
      <c r="G1033" s="191">
        <v>7644968</v>
      </c>
      <c r="H1033" s="68"/>
      <c r="I1033" s="197" t="s">
        <v>3508</v>
      </c>
      <c r="J1033" s="68"/>
      <c r="K1033" s="68"/>
      <c r="L1033" s="68"/>
      <c r="M1033" s="68"/>
      <c r="N1033" s="358"/>
      <c r="O1033" s="358"/>
      <c r="P1033" s="214">
        <v>13950</v>
      </c>
      <c r="Q1033" s="214">
        <v>0</v>
      </c>
      <c r="R1033" s="68" t="s">
        <v>3632</v>
      </c>
      <c r="S1033" s="359"/>
      <c r="T1033" s="275"/>
    </row>
    <row r="1034" spans="1:20" ht="76.5">
      <c r="A1034" s="191" t="s">
        <v>544</v>
      </c>
      <c r="B1034" s="68"/>
      <c r="C1034" s="212" t="s">
        <v>681</v>
      </c>
      <c r="D1034" s="213">
        <v>45322</v>
      </c>
      <c r="E1034" s="191" t="s">
        <v>2536</v>
      </c>
      <c r="F1034" s="191" t="s">
        <v>637</v>
      </c>
      <c r="G1034" s="191">
        <v>7644902</v>
      </c>
      <c r="H1034" s="68"/>
      <c r="I1034" s="197" t="s">
        <v>3509</v>
      </c>
      <c r="J1034" s="68"/>
      <c r="K1034" s="68"/>
      <c r="L1034" s="68"/>
      <c r="M1034" s="68"/>
      <c r="N1034" s="358"/>
      <c r="O1034" s="358"/>
      <c r="P1034" s="214">
        <v>6675</v>
      </c>
      <c r="Q1034" s="214">
        <v>0</v>
      </c>
      <c r="R1034" s="68" t="s">
        <v>3632</v>
      </c>
      <c r="S1034" s="359"/>
      <c r="T1034" s="275"/>
    </row>
    <row r="1035" spans="1:20" ht="63.75">
      <c r="A1035" s="191" t="s">
        <v>544</v>
      </c>
      <c r="B1035" s="68"/>
      <c r="C1035" s="212" t="s">
        <v>681</v>
      </c>
      <c r="D1035" s="213">
        <v>45322</v>
      </c>
      <c r="E1035" s="191" t="s">
        <v>2536</v>
      </c>
      <c r="F1035" s="191" t="s">
        <v>637</v>
      </c>
      <c r="G1035" s="191">
        <v>7644969</v>
      </c>
      <c r="H1035" s="68"/>
      <c r="I1035" s="197" t="s">
        <v>3510</v>
      </c>
      <c r="J1035" s="68"/>
      <c r="K1035" s="68"/>
      <c r="L1035" s="68"/>
      <c r="M1035" s="68"/>
      <c r="N1035" s="358"/>
      <c r="O1035" s="358"/>
      <c r="P1035" s="214">
        <v>14175</v>
      </c>
      <c r="Q1035" s="214">
        <v>0</v>
      </c>
      <c r="R1035" s="68" t="s">
        <v>3632</v>
      </c>
      <c r="S1035" s="359"/>
      <c r="T1035" s="275"/>
    </row>
    <row r="1036" spans="1:20" ht="76.5">
      <c r="A1036" s="191" t="s">
        <v>544</v>
      </c>
      <c r="B1036" s="68"/>
      <c r="C1036" s="212" t="s">
        <v>681</v>
      </c>
      <c r="D1036" s="213">
        <v>45322</v>
      </c>
      <c r="E1036" s="191" t="s">
        <v>2536</v>
      </c>
      <c r="F1036" s="191" t="s">
        <v>637</v>
      </c>
      <c r="G1036" s="191">
        <v>7644898</v>
      </c>
      <c r="H1036" s="68"/>
      <c r="I1036" s="197" t="s">
        <v>3511</v>
      </c>
      <c r="J1036" s="68"/>
      <c r="K1036" s="68"/>
      <c r="L1036" s="68"/>
      <c r="M1036" s="68"/>
      <c r="N1036" s="358"/>
      <c r="O1036" s="358"/>
      <c r="P1036" s="214">
        <v>11750</v>
      </c>
      <c r="Q1036" s="214">
        <v>0</v>
      </c>
      <c r="R1036" s="68" t="s">
        <v>3632</v>
      </c>
      <c r="S1036" s="359"/>
      <c r="T1036" s="275"/>
    </row>
    <row r="1037" spans="1:20" ht="63.75">
      <c r="A1037" s="191" t="s">
        <v>544</v>
      </c>
      <c r="B1037" s="68"/>
      <c r="C1037" s="212" t="s">
        <v>681</v>
      </c>
      <c r="D1037" s="213">
        <v>45322</v>
      </c>
      <c r="E1037" s="191" t="s">
        <v>2536</v>
      </c>
      <c r="F1037" s="191" t="s">
        <v>637</v>
      </c>
      <c r="G1037" s="191">
        <v>7644972</v>
      </c>
      <c r="H1037" s="68"/>
      <c r="I1037" s="197" t="s">
        <v>3512</v>
      </c>
      <c r="J1037" s="68"/>
      <c r="K1037" s="68"/>
      <c r="L1037" s="68"/>
      <c r="M1037" s="68"/>
      <c r="N1037" s="358"/>
      <c r="O1037" s="358"/>
      <c r="P1037" s="214">
        <v>15375</v>
      </c>
      <c r="Q1037" s="214">
        <v>0</v>
      </c>
      <c r="R1037" s="68" t="s">
        <v>3632</v>
      </c>
      <c r="S1037" s="359"/>
      <c r="T1037" s="275"/>
    </row>
    <row r="1038" spans="1:20" ht="63.75">
      <c r="A1038" s="191" t="s">
        <v>544</v>
      </c>
      <c r="B1038" s="68"/>
      <c r="C1038" s="212" t="s">
        <v>681</v>
      </c>
      <c r="D1038" s="213">
        <v>45322</v>
      </c>
      <c r="E1038" s="191" t="s">
        <v>2536</v>
      </c>
      <c r="F1038" s="191" t="s">
        <v>637</v>
      </c>
      <c r="G1038" s="191">
        <v>7644891</v>
      </c>
      <c r="H1038" s="68"/>
      <c r="I1038" s="197" t="s">
        <v>3513</v>
      </c>
      <c r="J1038" s="68"/>
      <c r="K1038" s="68"/>
      <c r="L1038" s="68"/>
      <c r="M1038" s="68"/>
      <c r="N1038" s="358"/>
      <c r="O1038" s="358"/>
      <c r="P1038" s="214">
        <v>7613</v>
      </c>
      <c r="Q1038" s="214">
        <v>0</v>
      </c>
      <c r="R1038" s="68" t="s">
        <v>3632</v>
      </c>
      <c r="S1038" s="359"/>
      <c r="T1038" s="275"/>
    </row>
    <row r="1039" spans="1:20" ht="76.5">
      <c r="A1039" s="191" t="s">
        <v>544</v>
      </c>
      <c r="B1039" s="68"/>
      <c r="C1039" s="212" t="s">
        <v>681</v>
      </c>
      <c r="D1039" s="213">
        <v>45322</v>
      </c>
      <c r="E1039" s="191" t="s">
        <v>2536</v>
      </c>
      <c r="F1039" s="191" t="s">
        <v>637</v>
      </c>
      <c r="G1039" s="191">
        <v>7644973</v>
      </c>
      <c r="H1039" s="68"/>
      <c r="I1039" s="197" t="s">
        <v>3514</v>
      </c>
      <c r="J1039" s="68"/>
      <c r="K1039" s="68"/>
      <c r="L1039" s="68"/>
      <c r="M1039" s="68"/>
      <c r="N1039" s="358"/>
      <c r="O1039" s="358"/>
      <c r="P1039" s="214">
        <v>35000</v>
      </c>
      <c r="Q1039" s="214">
        <v>0</v>
      </c>
      <c r="R1039" s="68" t="s">
        <v>3632</v>
      </c>
      <c r="S1039" s="359"/>
      <c r="T1039" s="275"/>
    </row>
    <row r="1040" spans="1:20" ht="76.5">
      <c r="A1040" s="191" t="s">
        <v>544</v>
      </c>
      <c r="B1040" s="68"/>
      <c r="C1040" s="212" t="s">
        <v>681</v>
      </c>
      <c r="D1040" s="213">
        <v>45322</v>
      </c>
      <c r="E1040" s="191" t="s">
        <v>2536</v>
      </c>
      <c r="F1040" s="191" t="s">
        <v>637</v>
      </c>
      <c r="G1040" s="191">
        <v>7646971</v>
      </c>
      <c r="H1040" s="68"/>
      <c r="I1040" s="197" t="s">
        <v>3515</v>
      </c>
      <c r="J1040" s="68"/>
      <c r="K1040" s="68"/>
      <c r="L1040" s="68"/>
      <c r="M1040" s="68"/>
      <c r="N1040" s="358"/>
      <c r="O1040" s="358"/>
      <c r="P1040" s="214">
        <v>18975</v>
      </c>
      <c r="Q1040" s="214">
        <v>0</v>
      </c>
      <c r="R1040" s="68" t="s">
        <v>3632</v>
      </c>
      <c r="S1040" s="359"/>
      <c r="T1040" s="275"/>
    </row>
    <row r="1041" spans="1:20" ht="76.5">
      <c r="A1041" s="191" t="s">
        <v>544</v>
      </c>
      <c r="B1041" s="68"/>
      <c r="C1041" s="212" t="s">
        <v>681</v>
      </c>
      <c r="D1041" s="213">
        <v>45322</v>
      </c>
      <c r="E1041" s="191" t="s">
        <v>2536</v>
      </c>
      <c r="F1041" s="191" t="s">
        <v>637</v>
      </c>
      <c r="G1041" s="191">
        <v>7644884</v>
      </c>
      <c r="H1041" s="68"/>
      <c r="I1041" s="197" t="s">
        <v>3516</v>
      </c>
      <c r="J1041" s="68"/>
      <c r="K1041" s="68"/>
      <c r="L1041" s="68"/>
      <c r="M1041" s="68"/>
      <c r="N1041" s="358"/>
      <c r="O1041" s="358"/>
      <c r="P1041" s="214">
        <v>31375</v>
      </c>
      <c r="Q1041" s="214">
        <v>0</v>
      </c>
      <c r="R1041" s="68" t="s">
        <v>3632</v>
      </c>
      <c r="S1041" s="359"/>
      <c r="T1041" s="275"/>
    </row>
    <row r="1042" spans="1:20" ht="63.75">
      <c r="A1042" s="191" t="s">
        <v>544</v>
      </c>
      <c r="B1042" s="68"/>
      <c r="C1042" s="212" t="s">
        <v>681</v>
      </c>
      <c r="D1042" s="213">
        <v>45322</v>
      </c>
      <c r="E1042" s="191" t="s">
        <v>2536</v>
      </c>
      <c r="F1042" s="191" t="s">
        <v>637</v>
      </c>
      <c r="G1042" s="191">
        <v>7644976</v>
      </c>
      <c r="H1042" s="68"/>
      <c r="I1042" s="197" t="s">
        <v>3517</v>
      </c>
      <c r="J1042" s="68"/>
      <c r="K1042" s="68"/>
      <c r="L1042" s="68"/>
      <c r="M1042" s="68"/>
      <c r="N1042" s="358"/>
      <c r="O1042" s="358"/>
      <c r="P1042" s="214">
        <v>15113</v>
      </c>
      <c r="Q1042" s="214">
        <v>0</v>
      </c>
      <c r="R1042" s="68" t="s">
        <v>3632</v>
      </c>
      <c r="S1042" s="359"/>
      <c r="T1042" s="275"/>
    </row>
    <row r="1043" spans="1:20" ht="76.5">
      <c r="A1043" s="191" t="s">
        <v>544</v>
      </c>
      <c r="B1043" s="68"/>
      <c r="C1043" s="212" t="s">
        <v>681</v>
      </c>
      <c r="D1043" s="213">
        <v>45322</v>
      </c>
      <c r="E1043" s="191" t="s">
        <v>2536</v>
      </c>
      <c r="F1043" s="191" t="s">
        <v>637</v>
      </c>
      <c r="G1043" s="191">
        <v>7644879</v>
      </c>
      <c r="H1043" s="68"/>
      <c r="I1043" s="197" t="s">
        <v>3518</v>
      </c>
      <c r="J1043" s="68"/>
      <c r="K1043" s="68"/>
      <c r="L1043" s="68"/>
      <c r="M1043" s="68"/>
      <c r="N1043" s="358"/>
      <c r="O1043" s="358"/>
      <c r="P1043" s="214">
        <v>12000</v>
      </c>
      <c r="Q1043" s="214">
        <v>0</v>
      </c>
      <c r="R1043" s="68" t="s">
        <v>3632</v>
      </c>
      <c r="S1043" s="359"/>
      <c r="T1043" s="275"/>
    </row>
    <row r="1044" spans="1:20" ht="76.5">
      <c r="A1044" s="191" t="s">
        <v>544</v>
      </c>
      <c r="B1044" s="68"/>
      <c r="C1044" s="212" t="s">
        <v>681</v>
      </c>
      <c r="D1044" s="213">
        <v>45322</v>
      </c>
      <c r="E1044" s="191" t="s">
        <v>2536</v>
      </c>
      <c r="F1044" s="191" t="s">
        <v>637</v>
      </c>
      <c r="G1044" s="191">
        <v>7644869</v>
      </c>
      <c r="H1044" s="68"/>
      <c r="I1044" s="197" t="s">
        <v>3519</v>
      </c>
      <c r="J1044" s="68"/>
      <c r="K1044" s="68"/>
      <c r="L1044" s="68"/>
      <c r="M1044" s="68"/>
      <c r="N1044" s="358"/>
      <c r="O1044" s="358"/>
      <c r="P1044" s="214">
        <v>14500</v>
      </c>
      <c r="Q1044" s="214">
        <v>0</v>
      </c>
      <c r="R1044" s="68" t="s">
        <v>3632</v>
      </c>
      <c r="S1044" s="359"/>
      <c r="T1044" s="275"/>
    </row>
    <row r="1045" spans="1:20" ht="76.5">
      <c r="A1045" s="191" t="s">
        <v>544</v>
      </c>
      <c r="B1045" s="68"/>
      <c r="C1045" s="212" t="s">
        <v>681</v>
      </c>
      <c r="D1045" s="213">
        <v>45322</v>
      </c>
      <c r="E1045" s="191" t="s">
        <v>2536</v>
      </c>
      <c r="F1045" s="191" t="s">
        <v>637</v>
      </c>
      <c r="G1045" s="191">
        <v>7644868</v>
      </c>
      <c r="H1045" s="68"/>
      <c r="I1045" s="197" t="s">
        <v>3520</v>
      </c>
      <c r="J1045" s="68"/>
      <c r="K1045" s="68"/>
      <c r="L1045" s="68"/>
      <c r="M1045" s="68"/>
      <c r="N1045" s="358"/>
      <c r="O1045" s="358"/>
      <c r="P1045" s="214">
        <v>10375</v>
      </c>
      <c r="Q1045" s="214">
        <v>0</v>
      </c>
      <c r="R1045" s="68" t="s">
        <v>3632</v>
      </c>
      <c r="S1045" s="359"/>
      <c r="T1045" s="275"/>
    </row>
    <row r="1046" spans="1:20" ht="63.75">
      <c r="A1046" s="191" t="s">
        <v>544</v>
      </c>
      <c r="B1046" s="68"/>
      <c r="C1046" s="212" t="s">
        <v>681</v>
      </c>
      <c r="D1046" s="213">
        <v>45322</v>
      </c>
      <c r="E1046" s="191" t="s">
        <v>2536</v>
      </c>
      <c r="F1046" s="191" t="s">
        <v>637</v>
      </c>
      <c r="G1046" s="191">
        <v>7646972</v>
      </c>
      <c r="H1046" s="68"/>
      <c r="I1046" s="197" t="s">
        <v>3521</v>
      </c>
      <c r="J1046" s="68"/>
      <c r="K1046" s="68"/>
      <c r="L1046" s="68"/>
      <c r="M1046" s="68"/>
      <c r="N1046" s="358"/>
      <c r="O1046" s="358"/>
      <c r="P1046" s="214">
        <v>19988</v>
      </c>
      <c r="Q1046" s="214">
        <v>0</v>
      </c>
      <c r="R1046" s="68" t="s">
        <v>3632</v>
      </c>
      <c r="S1046" s="359"/>
      <c r="T1046" s="275"/>
    </row>
    <row r="1047" spans="1:20" ht="63.75">
      <c r="A1047" s="191" t="s">
        <v>544</v>
      </c>
      <c r="B1047" s="68"/>
      <c r="C1047" s="212" t="s">
        <v>681</v>
      </c>
      <c r="D1047" s="213">
        <v>45322</v>
      </c>
      <c r="E1047" s="191" t="s">
        <v>2536</v>
      </c>
      <c r="F1047" s="191" t="s">
        <v>637</v>
      </c>
      <c r="G1047" s="191">
        <v>7644955</v>
      </c>
      <c r="H1047" s="68"/>
      <c r="I1047" s="197" t="s">
        <v>3522</v>
      </c>
      <c r="J1047" s="68"/>
      <c r="K1047" s="68"/>
      <c r="L1047" s="68"/>
      <c r="M1047" s="68"/>
      <c r="N1047" s="358"/>
      <c r="O1047" s="358"/>
      <c r="P1047" s="214">
        <v>11750</v>
      </c>
      <c r="Q1047" s="214">
        <v>0</v>
      </c>
      <c r="R1047" s="68" t="s">
        <v>3632</v>
      </c>
      <c r="S1047" s="359"/>
      <c r="T1047" s="275"/>
    </row>
    <row r="1048" spans="1:20" ht="63.75">
      <c r="A1048" s="191" t="s">
        <v>544</v>
      </c>
      <c r="B1048" s="68"/>
      <c r="C1048" s="212" t="s">
        <v>681</v>
      </c>
      <c r="D1048" s="213">
        <v>45322</v>
      </c>
      <c r="E1048" s="191" t="s">
        <v>2536</v>
      </c>
      <c r="F1048" s="191" t="s">
        <v>637</v>
      </c>
      <c r="G1048" s="191">
        <v>7644954</v>
      </c>
      <c r="H1048" s="68"/>
      <c r="I1048" s="197" t="s">
        <v>3523</v>
      </c>
      <c r="J1048" s="68"/>
      <c r="K1048" s="68"/>
      <c r="L1048" s="68"/>
      <c r="M1048" s="68"/>
      <c r="N1048" s="358"/>
      <c r="O1048" s="358"/>
      <c r="P1048" s="214">
        <v>12000</v>
      </c>
      <c r="Q1048" s="214">
        <v>0</v>
      </c>
      <c r="R1048" s="68" t="s">
        <v>3632</v>
      </c>
      <c r="S1048" s="359"/>
      <c r="T1048" s="275"/>
    </row>
    <row r="1049" spans="1:20" ht="76.5">
      <c r="A1049" s="191" t="s">
        <v>544</v>
      </c>
      <c r="B1049" s="68"/>
      <c r="C1049" s="212" t="s">
        <v>681</v>
      </c>
      <c r="D1049" s="213">
        <v>45322</v>
      </c>
      <c r="E1049" s="191" t="s">
        <v>2536</v>
      </c>
      <c r="F1049" s="191" t="s">
        <v>637</v>
      </c>
      <c r="G1049" s="191">
        <v>7646974</v>
      </c>
      <c r="H1049" s="68"/>
      <c r="I1049" s="197" t="s">
        <v>3524</v>
      </c>
      <c r="J1049" s="68"/>
      <c r="K1049" s="68"/>
      <c r="L1049" s="68"/>
      <c r="M1049" s="68"/>
      <c r="N1049" s="358"/>
      <c r="O1049" s="358"/>
      <c r="P1049" s="214">
        <v>14475</v>
      </c>
      <c r="Q1049" s="214">
        <v>0</v>
      </c>
      <c r="R1049" s="68" t="s">
        <v>3632</v>
      </c>
      <c r="S1049" s="359"/>
      <c r="T1049" s="275"/>
    </row>
    <row r="1050" spans="1:20" ht="76.5">
      <c r="A1050" s="191" t="s">
        <v>544</v>
      </c>
      <c r="B1050" s="68"/>
      <c r="C1050" s="212" t="s">
        <v>681</v>
      </c>
      <c r="D1050" s="213">
        <v>45322</v>
      </c>
      <c r="E1050" s="191" t="s">
        <v>2536</v>
      </c>
      <c r="F1050" s="191" t="s">
        <v>637</v>
      </c>
      <c r="G1050" s="191">
        <v>7644957</v>
      </c>
      <c r="H1050" s="68"/>
      <c r="I1050" s="197" t="s">
        <v>3525</v>
      </c>
      <c r="J1050" s="68"/>
      <c r="K1050" s="68"/>
      <c r="L1050" s="68"/>
      <c r="M1050" s="68"/>
      <c r="N1050" s="358"/>
      <c r="O1050" s="358"/>
      <c r="P1050" s="214">
        <v>8025</v>
      </c>
      <c r="Q1050" s="214">
        <v>0</v>
      </c>
      <c r="R1050" s="68" t="s">
        <v>3632</v>
      </c>
      <c r="S1050" s="359"/>
      <c r="T1050" s="275"/>
    </row>
    <row r="1051" spans="1:20" ht="63.75">
      <c r="A1051" s="191" t="s">
        <v>544</v>
      </c>
      <c r="B1051" s="68"/>
      <c r="C1051" s="212" t="s">
        <v>681</v>
      </c>
      <c r="D1051" s="213">
        <v>45322</v>
      </c>
      <c r="E1051" s="191" t="s">
        <v>2536</v>
      </c>
      <c r="F1051" s="191" t="s">
        <v>637</v>
      </c>
      <c r="G1051" s="191">
        <v>7647023</v>
      </c>
      <c r="H1051" s="68"/>
      <c r="I1051" s="197" t="s">
        <v>3526</v>
      </c>
      <c r="J1051" s="68"/>
      <c r="K1051" s="68"/>
      <c r="L1051" s="68"/>
      <c r="M1051" s="68"/>
      <c r="N1051" s="358"/>
      <c r="O1051" s="358"/>
      <c r="P1051" s="214">
        <v>16838</v>
      </c>
      <c r="Q1051" s="214">
        <v>0</v>
      </c>
      <c r="R1051" s="68" t="s">
        <v>3632</v>
      </c>
      <c r="S1051" s="359"/>
      <c r="T1051" s="275"/>
    </row>
    <row r="1052" spans="1:20" ht="76.5">
      <c r="A1052" s="191" t="s">
        <v>544</v>
      </c>
      <c r="B1052" s="68"/>
      <c r="C1052" s="212" t="s">
        <v>681</v>
      </c>
      <c r="D1052" s="213">
        <v>45322</v>
      </c>
      <c r="E1052" s="191" t="s">
        <v>2536</v>
      </c>
      <c r="F1052" s="191" t="s">
        <v>637</v>
      </c>
      <c r="G1052" s="191">
        <v>7644953</v>
      </c>
      <c r="H1052" s="68"/>
      <c r="I1052" s="197" t="s">
        <v>3527</v>
      </c>
      <c r="J1052" s="68"/>
      <c r="K1052" s="68"/>
      <c r="L1052" s="68"/>
      <c r="M1052" s="68"/>
      <c r="N1052" s="358"/>
      <c r="O1052" s="358"/>
      <c r="P1052" s="214">
        <v>11213</v>
      </c>
      <c r="Q1052" s="214">
        <v>0</v>
      </c>
      <c r="R1052" s="68" t="s">
        <v>3632</v>
      </c>
      <c r="S1052" s="359"/>
      <c r="T1052" s="275"/>
    </row>
    <row r="1053" spans="1:20" ht="76.5">
      <c r="A1053" s="191" t="s">
        <v>544</v>
      </c>
      <c r="B1053" s="68"/>
      <c r="C1053" s="212" t="s">
        <v>681</v>
      </c>
      <c r="D1053" s="213">
        <v>45322</v>
      </c>
      <c r="E1053" s="191" t="s">
        <v>2536</v>
      </c>
      <c r="F1053" s="191" t="s">
        <v>637</v>
      </c>
      <c r="G1053" s="191">
        <v>7647031</v>
      </c>
      <c r="H1053" s="68"/>
      <c r="I1053" s="197" t="s">
        <v>3528</v>
      </c>
      <c r="J1053" s="68"/>
      <c r="K1053" s="68"/>
      <c r="L1053" s="68"/>
      <c r="M1053" s="68"/>
      <c r="N1053" s="358"/>
      <c r="O1053" s="358"/>
      <c r="P1053" s="214">
        <v>19538</v>
      </c>
      <c r="Q1053" s="214">
        <v>0</v>
      </c>
      <c r="R1053" s="68" t="s">
        <v>3632</v>
      </c>
      <c r="S1053" s="359"/>
      <c r="T1053" s="275"/>
    </row>
    <row r="1054" spans="1:20" ht="76.5">
      <c r="A1054" s="191" t="s">
        <v>544</v>
      </c>
      <c r="B1054" s="68"/>
      <c r="C1054" s="212" t="s">
        <v>681</v>
      </c>
      <c r="D1054" s="213">
        <v>45322</v>
      </c>
      <c r="E1054" s="191" t="s">
        <v>2536</v>
      </c>
      <c r="F1054" s="191" t="s">
        <v>637</v>
      </c>
      <c r="G1054" s="191">
        <v>7644960</v>
      </c>
      <c r="H1054" s="68"/>
      <c r="I1054" s="197" t="s">
        <v>3529</v>
      </c>
      <c r="J1054" s="68"/>
      <c r="K1054" s="68"/>
      <c r="L1054" s="68"/>
      <c r="M1054" s="68"/>
      <c r="N1054" s="358"/>
      <c r="O1054" s="358"/>
      <c r="P1054" s="214">
        <v>5698</v>
      </c>
      <c r="Q1054" s="214">
        <v>0</v>
      </c>
      <c r="R1054" s="68" t="s">
        <v>3632</v>
      </c>
      <c r="S1054" s="359"/>
      <c r="T1054" s="275"/>
    </row>
    <row r="1055" spans="1:20" ht="76.5">
      <c r="A1055" s="191" t="s">
        <v>544</v>
      </c>
      <c r="B1055" s="68"/>
      <c r="C1055" s="212" t="s">
        <v>681</v>
      </c>
      <c r="D1055" s="213">
        <v>45322</v>
      </c>
      <c r="E1055" s="191" t="s">
        <v>2536</v>
      </c>
      <c r="F1055" s="191" t="s">
        <v>637</v>
      </c>
      <c r="G1055" s="191">
        <v>7647033</v>
      </c>
      <c r="H1055" s="68"/>
      <c r="I1055" s="197" t="s">
        <v>3530</v>
      </c>
      <c r="J1055" s="68"/>
      <c r="K1055" s="68"/>
      <c r="L1055" s="68"/>
      <c r="M1055" s="68"/>
      <c r="N1055" s="358"/>
      <c r="O1055" s="358"/>
      <c r="P1055" s="214">
        <v>3938</v>
      </c>
      <c r="Q1055" s="214">
        <v>0</v>
      </c>
      <c r="R1055" s="68" t="s">
        <v>3632</v>
      </c>
      <c r="S1055" s="359"/>
      <c r="T1055" s="275"/>
    </row>
    <row r="1056" spans="1:20" ht="63.75">
      <c r="A1056" s="191" t="s">
        <v>544</v>
      </c>
      <c r="B1056" s="68"/>
      <c r="C1056" s="212" t="s">
        <v>681</v>
      </c>
      <c r="D1056" s="213">
        <v>45322</v>
      </c>
      <c r="E1056" s="191" t="s">
        <v>2536</v>
      </c>
      <c r="F1056" s="191" t="s">
        <v>637</v>
      </c>
      <c r="G1056" s="191">
        <v>7647036</v>
      </c>
      <c r="H1056" s="68"/>
      <c r="I1056" s="197" t="s">
        <v>3531</v>
      </c>
      <c r="J1056" s="68"/>
      <c r="K1056" s="68"/>
      <c r="L1056" s="68"/>
      <c r="M1056" s="68"/>
      <c r="N1056" s="358"/>
      <c r="O1056" s="358"/>
      <c r="P1056" s="214">
        <v>16050</v>
      </c>
      <c r="Q1056" s="214">
        <v>0</v>
      </c>
      <c r="R1056" s="68" t="s">
        <v>3632</v>
      </c>
      <c r="S1056" s="359"/>
      <c r="T1056" s="275"/>
    </row>
    <row r="1057" spans="1:20" ht="76.5">
      <c r="A1057" s="191" t="s">
        <v>544</v>
      </c>
      <c r="B1057" s="68"/>
      <c r="C1057" s="212" t="s">
        <v>681</v>
      </c>
      <c r="D1057" s="213">
        <v>45322</v>
      </c>
      <c r="E1057" s="191" t="s">
        <v>2536</v>
      </c>
      <c r="F1057" s="191" t="s">
        <v>637</v>
      </c>
      <c r="G1057" s="191">
        <v>7644950</v>
      </c>
      <c r="H1057" s="68"/>
      <c r="I1057" s="197" t="s">
        <v>3532</v>
      </c>
      <c r="J1057" s="68"/>
      <c r="K1057" s="68"/>
      <c r="L1057" s="68"/>
      <c r="M1057" s="68"/>
      <c r="N1057" s="358"/>
      <c r="O1057" s="358"/>
      <c r="P1057" s="214">
        <v>16725</v>
      </c>
      <c r="Q1057" s="214">
        <v>0</v>
      </c>
      <c r="R1057" s="68" t="s">
        <v>3632</v>
      </c>
      <c r="S1057" s="359"/>
      <c r="T1057" s="275"/>
    </row>
    <row r="1058" spans="1:20" ht="76.5">
      <c r="A1058" s="191" t="s">
        <v>544</v>
      </c>
      <c r="B1058" s="68"/>
      <c r="C1058" s="212" t="s">
        <v>681</v>
      </c>
      <c r="D1058" s="213">
        <v>45322</v>
      </c>
      <c r="E1058" s="191" t="s">
        <v>2536</v>
      </c>
      <c r="F1058" s="191" t="s">
        <v>637</v>
      </c>
      <c r="G1058" s="191">
        <v>7647034</v>
      </c>
      <c r="H1058" s="68"/>
      <c r="I1058" s="197" t="s">
        <v>3533</v>
      </c>
      <c r="J1058" s="68"/>
      <c r="K1058" s="68"/>
      <c r="L1058" s="68"/>
      <c r="M1058" s="68"/>
      <c r="N1058" s="358"/>
      <c r="O1058" s="358"/>
      <c r="P1058" s="214">
        <v>14232</v>
      </c>
      <c r="Q1058" s="214">
        <v>0</v>
      </c>
      <c r="R1058" s="68" t="s">
        <v>3632</v>
      </c>
      <c r="S1058" s="359"/>
      <c r="T1058" s="275"/>
    </row>
    <row r="1059" spans="1:20" ht="76.5">
      <c r="A1059" s="191" t="s">
        <v>544</v>
      </c>
      <c r="B1059" s="68"/>
      <c r="C1059" s="212" t="s">
        <v>681</v>
      </c>
      <c r="D1059" s="213">
        <v>45322</v>
      </c>
      <c r="E1059" s="191" t="s">
        <v>2536</v>
      </c>
      <c r="F1059" s="191" t="s">
        <v>637</v>
      </c>
      <c r="G1059" s="191">
        <v>7644961</v>
      </c>
      <c r="H1059" s="68"/>
      <c r="I1059" s="197" t="s">
        <v>3534</v>
      </c>
      <c r="J1059" s="68"/>
      <c r="K1059" s="68"/>
      <c r="L1059" s="68"/>
      <c r="M1059" s="68"/>
      <c r="N1059" s="358"/>
      <c r="O1059" s="358"/>
      <c r="P1059" s="214">
        <v>18014</v>
      </c>
      <c r="Q1059" s="214">
        <v>0</v>
      </c>
      <c r="R1059" s="68" t="s">
        <v>3632</v>
      </c>
      <c r="S1059" s="359"/>
      <c r="T1059" s="275"/>
    </row>
    <row r="1060" spans="1:20" ht="63.75">
      <c r="A1060" s="191" t="s">
        <v>544</v>
      </c>
      <c r="B1060" s="68"/>
      <c r="C1060" s="212" t="s">
        <v>681</v>
      </c>
      <c r="D1060" s="213">
        <v>45322</v>
      </c>
      <c r="E1060" s="191" t="s">
        <v>2536</v>
      </c>
      <c r="F1060" s="191" t="s">
        <v>637</v>
      </c>
      <c r="G1060" s="191">
        <v>7644934</v>
      </c>
      <c r="H1060" s="68"/>
      <c r="I1060" s="197" t="s">
        <v>3535</v>
      </c>
      <c r="J1060" s="68"/>
      <c r="K1060" s="68"/>
      <c r="L1060" s="68"/>
      <c r="M1060" s="68"/>
      <c r="N1060" s="358"/>
      <c r="O1060" s="358"/>
      <c r="P1060" s="214">
        <v>17250</v>
      </c>
      <c r="Q1060" s="214">
        <v>0</v>
      </c>
      <c r="R1060" s="68" t="s">
        <v>3632</v>
      </c>
      <c r="S1060" s="359"/>
      <c r="T1060" s="275"/>
    </row>
    <row r="1061" spans="1:20" ht="76.5">
      <c r="A1061" s="191" t="s">
        <v>544</v>
      </c>
      <c r="B1061" s="68"/>
      <c r="C1061" s="212" t="s">
        <v>681</v>
      </c>
      <c r="D1061" s="213">
        <v>45322</v>
      </c>
      <c r="E1061" s="191" t="s">
        <v>2536</v>
      </c>
      <c r="F1061" s="191" t="s">
        <v>637</v>
      </c>
      <c r="G1061" s="191">
        <v>7647039</v>
      </c>
      <c r="H1061" s="68"/>
      <c r="I1061" s="197" t="s">
        <v>3536</v>
      </c>
      <c r="J1061" s="68"/>
      <c r="K1061" s="68"/>
      <c r="L1061" s="68"/>
      <c r="M1061" s="68"/>
      <c r="N1061" s="358"/>
      <c r="O1061" s="358"/>
      <c r="P1061" s="214">
        <v>17750</v>
      </c>
      <c r="Q1061" s="214">
        <v>0</v>
      </c>
      <c r="R1061" s="68" t="s">
        <v>3632</v>
      </c>
      <c r="S1061" s="359"/>
      <c r="T1061" s="275"/>
    </row>
    <row r="1062" spans="1:20" ht="76.5">
      <c r="A1062" s="191" t="s">
        <v>544</v>
      </c>
      <c r="B1062" s="68"/>
      <c r="C1062" s="212" t="s">
        <v>681</v>
      </c>
      <c r="D1062" s="213">
        <v>45322</v>
      </c>
      <c r="E1062" s="191" t="s">
        <v>2536</v>
      </c>
      <c r="F1062" s="191" t="s">
        <v>637</v>
      </c>
      <c r="G1062" s="191">
        <v>7644311</v>
      </c>
      <c r="H1062" s="68"/>
      <c r="I1062" s="197" t="s">
        <v>3537</v>
      </c>
      <c r="J1062" s="68"/>
      <c r="K1062" s="68"/>
      <c r="L1062" s="68"/>
      <c r="M1062" s="68"/>
      <c r="N1062" s="358"/>
      <c r="O1062" s="358"/>
      <c r="P1062" s="214">
        <v>12150</v>
      </c>
      <c r="Q1062" s="214">
        <v>0</v>
      </c>
      <c r="R1062" s="68" t="s">
        <v>3632</v>
      </c>
      <c r="S1062" s="359"/>
      <c r="T1062" s="275"/>
    </row>
    <row r="1063" spans="1:20" ht="76.5">
      <c r="A1063" s="191" t="s">
        <v>544</v>
      </c>
      <c r="B1063" s="68"/>
      <c r="C1063" s="212" t="s">
        <v>681</v>
      </c>
      <c r="D1063" s="213">
        <v>45322</v>
      </c>
      <c r="E1063" s="191" t="s">
        <v>2536</v>
      </c>
      <c r="F1063" s="191" t="s">
        <v>637</v>
      </c>
      <c r="G1063" s="191">
        <v>7638562</v>
      </c>
      <c r="H1063" s="68"/>
      <c r="I1063" s="197" t="s">
        <v>3538</v>
      </c>
      <c r="J1063" s="68"/>
      <c r="K1063" s="68"/>
      <c r="L1063" s="68"/>
      <c r="M1063" s="68"/>
      <c r="N1063" s="358"/>
      <c r="O1063" s="358"/>
      <c r="P1063" s="214">
        <v>14528</v>
      </c>
      <c r="Q1063" s="214">
        <v>0</v>
      </c>
      <c r="R1063" s="68" t="s">
        <v>3632</v>
      </c>
      <c r="S1063" s="359"/>
      <c r="T1063" s="275"/>
    </row>
    <row r="1064" spans="1:20" ht="76.5">
      <c r="A1064" s="191" t="s">
        <v>544</v>
      </c>
      <c r="B1064" s="68"/>
      <c r="C1064" s="212" t="s">
        <v>681</v>
      </c>
      <c r="D1064" s="213">
        <v>45322</v>
      </c>
      <c r="E1064" s="191" t="s">
        <v>2536</v>
      </c>
      <c r="F1064" s="191" t="s">
        <v>637</v>
      </c>
      <c r="G1064" s="191">
        <v>7644320</v>
      </c>
      <c r="H1064" s="68"/>
      <c r="I1064" s="197" t="s">
        <v>3539</v>
      </c>
      <c r="J1064" s="68"/>
      <c r="K1064" s="68"/>
      <c r="L1064" s="68"/>
      <c r="M1064" s="68"/>
      <c r="N1064" s="358"/>
      <c r="O1064" s="358"/>
      <c r="P1064" s="214">
        <v>17813</v>
      </c>
      <c r="Q1064" s="214">
        <v>0</v>
      </c>
      <c r="R1064" s="68" t="s">
        <v>3632</v>
      </c>
      <c r="S1064" s="359"/>
      <c r="T1064" s="275"/>
    </row>
    <row r="1065" spans="1:20" ht="76.5">
      <c r="A1065" s="191" t="s">
        <v>544</v>
      </c>
      <c r="B1065" s="68"/>
      <c r="C1065" s="212" t="s">
        <v>681</v>
      </c>
      <c r="D1065" s="213">
        <v>45322</v>
      </c>
      <c r="E1065" s="191" t="s">
        <v>2536</v>
      </c>
      <c r="F1065" s="191" t="s">
        <v>637</v>
      </c>
      <c r="G1065" s="191">
        <v>7638535</v>
      </c>
      <c r="H1065" s="68"/>
      <c r="I1065" s="197" t="s">
        <v>3540</v>
      </c>
      <c r="J1065" s="68"/>
      <c r="K1065" s="68"/>
      <c r="L1065" s="68"/>
      <c r="M1065" s="68"/>
      <c r="N1065" s="358"/>
      <c r="O1065" s="358"/>
      <c r="P1065" s="214">
        <v>11569</v>
      </c>
      <c r="Q1065" s="214">
        <v>0</v>
      </c>
      <c r="R1065" s="68" t="s">
        <v>3632</v>
      </c>
      <c r="S1065" s="359"/>
      <c r="T1065" s="275"/>
    </row>
    <row r="1066" spans="1:20" ht="63.75">
      <c r="A1066" s="191" t="s">
        <v>544</v>
      </c>
      <c r="B1066" s="68"/>
      <c r="C1066" s="212" t="s">
        <v>681</v>
      </c>
      <c r="D1066" s="213">
        <v>45322</v>
      </c>
      <c r="E1066" s="191" t="s">
        <v>2536</v>
      </c>
      <c r="F1066" s="191" t="s">
        <v>637</v>
      </c>
      <c r="G1066" s="191">
        <v>7644321</v>
      </c>
      <c r="H1066" s="68"/>
      <c r="I1066" s="197" t="s">
        <v>3541</v>
      </c>
      <c r="J1066" s="68"/>
      <c r="K1066" s="68"/>
      <c r="L1066" s="68"/>
      <c r="M1066" s="68"/>
      <c r="N1066" s="358"/>
      <c r="O1066" s="358"/>
      <c r="P1066" s="214">
        <v>17400</v>
      </c>
      <c r="Q1066" s="214">
        <v>0</v>
      </c>
      <c r="R1066" s="68" t="s">
        <v>3632</v>
      </c>
      <c r="S1066" s="359"/>
      <c r="T1066" s="275"/>
    </row>
    <row r="1067" spans="1:20" ht="76.5">
      <c r="A1067" s="191" t="s">
        <v>544</v>
      </c>
      <c r="B1067" s="68"/>
      <c r="C1067" s="212" t="s">
        <v>681</v>
      </c>
      <c r="D1067" s="213">
        <v>45322</v>
      </c>
      <c r="E1067" s="191" t="s">
        <v>2536</v>
      </c>
      <c r="F1067" s="191" t="s">
        <v>637</v>
      </c>
      <c r="G1067" s="191">
        <v>7638570</v>
      </c>
      <c r="H1067" s="68"/>
      <c r="I1067" s="197" t="s">
        <v>3542</v>
      </c>
      <c r="J1067" s="68"/>
      <c r="K1067" s="68"/>
      <c r="L1067" s="68"/>
      <c r="M1067" s="68"/>
      <c r="N1067" s="358"/>
      <c r="O1067" s="358"/>
      <c r="P1067" s="214">
        <v>15257</v>
      </c>
      <c r="Q1067" s="214">
        <v>0</v>
      </c>
      <c r="R1067" s="68" t="s">
        <v>3632</v>
      </c>
      <c r="S1067" s="359"/>
      <c r="T1067" s="275"/>
    </row>
    <row r="1068" spans="1:20" ht="76.5">
      <c r="A1068" s="191" t="s">
        <v>544</v>
      </c>
      <c r="B1068" s="68"/>
      <c r="C1068" s="212" t="s">
        <v>681</v>
      </c>
      <c r="D1068" s="213">
        <v>45322</v>
      </c>
      <c r="E1068" s="191" t="s">
        <v>2536</v>
      </c>
      <c r="F1068" s="191" t="s">
        <v>637</v>
      </c>
      <c r="G1068" s="191">
        <v>7644323</v>
      </c>
      <c r="H1068" s="68"/>
      <c r="I1068" s="197" t="s">
        <v>3543</v>
      </c>
      <c r="J1068" s="68"/>
      <c r="K1068" s="68"/>
      <c r="L1068" s="68"/>
      <c r="M1068" s="68"/>
      <c r="N1068" s="358"/>
      <c r="O1068" s="358"/>
      <c r="P1068" s="214">
        <v>6825</v>
      </c>
      <c r="Q1068" s="214">
        <v>0</v>
      </c>
      <c r="R1068" s="68" t="s">
        <v>3632</v>
      </c>
      <c r="S1068" s="359"/>
      <c r="T1068" s="275"/>
    </row>
    <row r="1069" spans="1:20" ht="76.5">
      <c r="A1069" s="191" t="s">
        <v>544</v>
      </c>
      <c r="B1069" s="68"/>
      <c r="C1069" s="212" t="s">
        <v>681</v>
      </c>
      <c r="D1069" s="213">
        <v>45322</v>
      </c>
      <c r="E1069" s="191" t="s">
        <v>2536</v>
      </c>
      <c r="F1069" s="191" t="s">
        <v>637</v>
      </c>
      <c r="G1069" s="191">
        <v>7644864</v>
      </c>
      <c r="H1069" s="68"/>
      <c r="I1069" s="197" t="s">
        <v>3544</v>
      </c>
      <c r="J1069" s="68"/>
      <c r="K1069" s="68"/>
      <c r="L1069" s="68"/>
      <c r="M1069" s="68"/>
      <c r="N1069" s="358"/>
      <c r="O1069" s="358"/>
      <c r="P1069" s="214">
        <v>17830</v>
      </c>
      <c r="Q1069" s="214">
        <v>0</v>
      </c>
      <c r="R1069" s="68" t="s">
        <v>3632</v>
      </c>
      <c r="S1069" s="359"/>
      <c r="T1069" s="275"/>
    </row>
    <row r="1070" spans="1:20" ht="63.75">
      <c r="A1070" s="191" t="s">
        <v>544</v>
      </c>
      <c r="B1070" s="68"/>
      <c r="C1070" s="212" t="s">
        <v>681</v>
      </c>
      <c r="D1070" s="213">
        <v>45322</v>
      </c>
      <c r="E1070" s="191" t="s">
        <v>2536</v>
      </c>
      <c r="F1070" s="191" t="s">
        <v>637</v>
      </c>
      <c r="G1070" s="191">
        <v>7644326</v>
      </c>
      <c r="H1070" s="68"/>
      <c r="I1070" s="197" t="s">
        <v>3545</v>
      </c>
      <c r="J1070" s="68"/>
      <c r="K1070" s="68"/>
      <c r="L1070" s="68"/>
      <c r="M1070" s="68"/>
      <c r="N1070" s="358"/>
      <c r="O1070" s="358"/>
      <c r="P1070" s="214">
        <v>3000</v>
      </c>
      <c r="Q1070" s="214">
        <v>0</v>
      </c>
      <c r="R1070" s="68" t="s">
        <v>3632</v>
      </c>
      <c r="S1070" s="359"/>
      <c r="T1070" s="275"/>
    </row>
    <row r="1071" spans="1:20" ht="63.75">
      <c r="A1071" s="191" t="s">
        <v>544</v>
      </c>
      <c r="B1071" s="68"/>
      <c r="C1071" s="212" t="s">
        <v>681</v>
      </c>
      <c r="D1071" s="213">
        <v>45322</v>
      </c>
      <c r="E1071" s="191" t="s">
        <v>2536</v>
      </c>
      <c r="F1071" s="191" t="s">
        <v>637</v>
      </c>
      <c r="G1071" s="191">
        <v>7644863</v>
      </c>
      <c r="H1071" s="68"/>
      <c r="I1071" s="197" t="s">
        <v>3546</v>
      </c>
      <c r="J1071" s="68"/>
      <c r="K1071" s="68"/>
      <c r="L1071" s="68"/>
      <c r="M1071" s="68"/>
      <c r="N1071" s="358"/>
      <c r="O1071" s="358"/>
      <c r="P1071" s="214">
        <v>11750</v>
      </c>
      <c r="Q1071" s="214">
        <v>0</v>
      </c>
      <c r="R1071" s="68" t="s">
        <v>3632</v>
      </c>
      <c r="S1071" s="359"/>
      <c r="T1071" s="275"/>
    </row>
    <row r="1072" spans="1:20" ht="63.75">
      <c r="A1072" s="191" t="s">
        <v>544</v>
      </c>
      <c r="B1072" s="68"/>
      <c r="C1072" s="212" t="s">
        <v>681</v>
      </c>
      <c r="D1072" s="213">
        <v>45322</v>
      </c>
      <c r="E1072" s="191" t="s">
        <v>2536</v>
      </c>
      <c r="F1072" s="191" t="s">
        <v>637</v>
      </c>
      <c r="G1072" s="191">
        <v>7644862</v>
      </c>
      <c r="H1072" s="68"/>
      <c r="I1072" s="197" t="s">
        <v>3547</v>
      </c>
      <c r="J1072" s="68"/>
      <c r="K1072" s="68"/>
      <c r="L1072" s="68"/>
      <c r="M1072" s="68"/>
      <c r="N1072" s="358"/>
      <c r="O1072" s="358"/>
      <c r="P1072" s="214">
        <v>18225</v>
      </c>
      <c r="Q1072" s="214">
        <v>0</v>
      </c>
      <c r="R1072" s="68" t="s">
        <v>3632</v>
      </c>
      <c r="S1072" s="359"/>
      <c r="T1072" s="275"/>
    </row>
    <row r="1073" spans="1:20" ht="76.5">
      <c r="A1073" s="191" t="s">
        <v>544</v>
      </c>
      <c r="B1073" s="68"/>
      <c r="C1073" s="212" t="s">
        <v>681</v>
      </c>
      <c r="D1073" s="213">
        <v>45322</v>
      </c>
      <c r="E1073" s="191" t="s">
        <v>2536</v>
      </c>
      <c r="F1073" s="191" t="s">
        <v>637</v>
      </c>
      <c r="G1073" s="191">
        <v>7644334</v>
      </c>
      <c r="H1073" s="68"/>
      <c r="I1073" s="197" t="s">
        <v>3548</v>
      </c>
      <c r="J1073" s="68"/>
      <c r="K1073" s="68"/>
      <c r="L1073" s="68"/>
      <c r="M1073" s="68"/>
      <c r="N1073" s="358"/>
      <c r="O1073" s="358"/>
      <c r="P1073" s="214">
        <v>8475</v>
      </c>
      <c r="Q1073" s="214">
        <v>0</v>
      </c>
      <c r="R1073" s="68" t="s">
        <v>3632</v>
      </c>
      <c r="S1073" s="359"/>
      <c r="T1073" s="275"/>
    </row>
    <row r="1074" spans="1:20" ht="63.75">
      <c r="A1074" s="191" t="s">
        <v>544</v>
      </c>
      <c r="B1074" s="68"/>
      <c r="C1074" s="212" t="s">
        <v>681</v>
      </c>
      <c r="D1074" s="213">
        <v>45322</v>
      </c>
      <c r="E1074" s="191" t="s">
        <v>2536</v>
      </c>
      <c r="F1074" s="191" t="s">
        <v>637</v>
      </c>
      <c r="G1074" s="191">
        <v>7638590</v>
      </c>
      <c r="H1074" s="68"/>
      <c r="I1074" s="197" t="s">
        <v>3549</v>
      </c>
      <c r="J1074" s="68"/>
      <c r="K1074" s="68"/>
      <c r="L1074" s="68"/>
      <c r="M1074" s="68"/>
      <c r="N1074" s="358"/>
      <c r="O1074" s="358"/>
      <c r="P1074" s="214">
        <v>15900</v>
      </c>
      <c r="Q1074" s="214">
        <v>0</v>
      </c>
      <c r="R1074" s="68" t="s">
        <v>3632</v>
      </c>
      <c r="S1074" s="359"/>
      <c r="T1074" s="275"/>
    </row>
    <row r="1075" spans="1:20" ht="76.5">
      <c r="A1075" s="191" t="s">
        <v>544</v>
      </c>
      <c r="B1075" s="68"/>
      <c r="C1075" s="212" t="s">
        <v>681</v>
      </c>
      <c r="D1075" s="213">
        <v>45322</v>
      </c>
      <c r="E1075" s="191" t="s">
        <v>2536</v>
      </c>
      <c r="F1075" s="191" t="s">
        <v>637</v>
      </c>
      <c r="G1075" s="191">
        <v>7644460</v>
      </c>
      <c r="H1075" s="68"/>
      <c r="I1075" s="197" t="s">
        <v>3550</v>
      </c>
      <c r="J1075" s="68"/>
      <c r="K1075" s="68"/>
      <c r="L1075" s="68"/>
      <c r="M1075" s="68"/>
      <c r="N1075" s="358"/>
      <c r="O1075" s="358"/>
      <c r="P1075" s="214">
        <v>6713</v>
      </c>
      <c r="Q1075" s="214">
        <v>0</v>
      </c>
      <c r="R1075" s="68" t="s">
        <v>3632</v>
      </c>
      <c r="S1075" s="359"/>
      <c r="T1075" s="275"/>
    </row>
    <row r="1076" spans="1:20" ht="63.75">
      <c r="A1076" s="191" t="s">
        <v>544</v>
      </c>
      <c r="B1076" s="68"/>
      <c r="C1076" s="212" t="s">
        <v>681</v>
      </c>
      <c r="D1076" s="213">
        <v>45322</v>
      </c>
      <c r="E1076" s="191" t="s">
        <v>2536</v>
      </c>
      <c r="F1076" s="191" t="s">
        <v>637</v>
      </c>
      <c r="G1076" s="191">
        <v>7644348</v>
      </c>
      <c r="H1076" s="68"/>
      <c r="I1076" s="197" t="s">
        <v>3551</v>
      </c>
      <c r="J1076" s="68"/>
      <c r="K1076" s="68"/>
      <c r="L1076" s="68"/>
      <c r="M1076" s="68"/>
      <c r="N1076" s="358"/>
      <c r="O1076" s="358"/>
      <c r="P1076" s="214">
        <v>2250</v>
      </c>
      <c r="Q1076" s="214">
        <v>0</v>
      </c>
      <c r="R1076" s="68" t="s">
        <v>3632</v>
      </c>
      <c r="S1076" s="359"/>
      <c r="T1076" s="275"/>
    </row>
    <row r="1077" spans="1:20" ht="76.5">
      <c r="A1077" s="191" t="s">
        <v>544</v>
      </c>
      <c r="B1077" s="68"/>
      <c r="C1077" s="212" t="s">
        <v>681</v>
      </c>
      <c r="D1077" s="213">
        <v>45322</v>
      </c>
      <c r="E1077" s="191" t="s">
        <v>2536</v>
      </c>
      <c r="F1077" s="191" t="s">
        <v>637</v>
      </c>
      <c r="G1077" s="191">
        <v>7638594</v>
      </c>
      <c r="H1077" s="68"/>
      <c r="I1077" s="197" t="s">
        <v>3552</v>
      </c>
      <c r="J1077" s="68"/>
      <c r="K1077" s="68"/>
      <c r="L1077" s="68"/>
      <c r="M1077" s="68"/>
      <c r="N1077" s="358"/>
      <c r="O1077" s="358"/>
      <c r="P1077" s="214">
        <v>13875</v>
      </c>
      <c r="Q1077" s="214">
        <v>0</v>
      </c>
      <c r="R1077" s="68" t="s">
        <v>3632</v>
      </c>
      <c r="S1077" s="359"/>
      <c r="T1077" s="275"/>
    </row>
    <row r="1078" spans="1:20" ht="76.5">
      <c r="A1078" s="191" t="s">
        <v>544</v>
      </c>
      <c r="B1078" s="68"/>
      <c r="C1078" s="212" t="s">
        <v>681</v>
      </c>
      <c r="D1078" s="213">
        <v>45322</v>
      </c>
      <c r="E1078" s="191" t="s">
        <v>2536</v>
      </c>
      <c r="F1078" s="191" t="s">
        <v>637</v>
      </c>
      <c r="G1078" s="191">
        <v>7644459</v>
      </c>
      <c r="H1078" s="68"/>
      <c r="I1078" s="197" t="s">
        <v>3553</v>
      </c>
      <c r="J1078" s="68"/>
      <c r="K1078" s="68"/>
      <c r="L1078" s="68"/>
      <c r="M1078" s="68"/>
      <c r="N1078" s="358"/>
      <c r="O1078" s="358"/>
      <c r="P1078" s="214">
        <v>19088</v>
      </c>
      <c r="Q1078" s="214">
        <v>0</v>
      </c>
      <c r="R1078" s="68" t="s">
        <v>3632</v>
      </c>
      <c r="S1078" s="359"/>
      <c r="T1078" s="275"/>
    </row>
    <row r="1079" spans="1:20" ht="76.5">
      <c r="A1079" s="191" t="s">
        <v>544</v>
      </c>
      <c r="B1079" s="68"/>
      <c r="C1079" s="212" t="s">
        <v>681</v>
      </c>
      <c r="D1079" s="213">
        <v>45322</v>
      </c>
      <c r="E1079" s="191" t="s">
        <v>2536</v>
      </c>
      <c r="F1079" s="191" t="s">
        <v>637</v>
      </c>
      <c r="G1079" s="191">
        <v>7644861</v>
      </c>
      <c r="H1079" s="68"/>
      <c r="I1079" s="197" t="s">
        <v>3554</v>
      </c>
      <c r="J1079" s="68"/>
      <c r="K1079" s="68"/>
      <c r="L1079" s="68"/>
      <c r="M1079" s="68"/>
      <c r="N1079" s="358"/>
      <c r="O1079" s="358"/>
      <c r="P1079" s="214">
        <v>6000</v>
      </c>
      <c r="Q1079" s="214">
        <v>0</v>
      </c>
      <c r="R1079" s="68" t="s">
        <v>3632</v>
      </c>
      <c r="S1079" s="359"/>
      <c r="T1079" s="275"/>
    </row>
    <row r="1080" spans="1:20" ht="76.5">
      <c r="A1080" s="191" t="s">
        <v>544</v>
      </c>
      <c r="B1080" s="68"/>
      <c r="C1080" s="212" t="s">
        <v>681</v>
      </c>
      <c r="D1080" s="213">
        <v>45322</v>
      </c>
      <c r="E1080" s="191" t="s">
        <v>2536</v>
      </c>
      <c r="F1080" s="191" t="s">
        <v>637</v>
      </c>
      <c r="G1080" s="191">
        <v>7644463</v>
      </c>
      <c r="H1080" s="68"/>
      <c r="I1080" s="197" t="s">
        <v>3555</v>
      </c>
      <c r="J1080" s="68"/>
      <c r="K1080" s="68"/>
      <c r="L1080" s="68"/>
      <c r="M1080" s="68"/>
      <c r="N1080" s="358"/>
      <c r="O1080" s="358"/>
      <c r="P1080" s="214">
        <v>6000</v>
      </c>
      <c r="Q1080" s="214">
        <v>0</v>
      </c>
      <c r="R1080" s="68" t="s">
        <v>3632</v>
      </c>
      <c r="S1080" s="359"/>
      <c r="T1080" s="275"/>
    </row>
    <row r="1081" spans="1:20" ht="63.75">
      <c r="A1081" s="191" t="s">
        <v>544</v>
      </c>
      <c r="B1081" s="68"/>
      <c r="C1081" s="212" t="s">
        <v>681</v>
      </c>
      <c r="D1081" s="213">
        <v>45322</v>
      </c>
      <c r="E1081" s="191" t="s">
        <v>2536</v>
      </c>
      <c r="F1081" s="191" t="s">
        <v>637</v>
      </c>
      <c r="G1081" s="191">
        <v>7638595</v>
      </c>
      <c r="H1081" s="68"/>
      <c r="I1081" s="197" t="s">
        <v>3556</v>
      </c>
      <c r="J1081" s="68"/>
      <c r="K1081" s="68"/>
      <c r="L1081" s="68"/>
      <c r="M1081" s="68"/>
      <c r="N1081" s="358"/>
      <c r="O1081" s="358"/>
      <c r="P1081" s="214">
        <v>10613</v>
      </c>
      <c r="Q1081" s="214">
        <v>0</v>
      </c>
      <c r="R1081" s="68" t="s">
        <v>3632</v>
      </c>
      <c r="S1081" s="359"/>
      <c r="T1081" s="275"/>
    </row>
    <row r="1082" spans="1:20" ht="63.75">
      <c r="A1082" s="191" t="s">
        <v>544</v>
      </c>
      <c r="B1082" s="68"/>
      <c r="C1082" s="212" t="s">
        <v>681</v>
      </c>
      <c r="D1082" s="213">
        <v>45322</v>
      </c>
      <c r="E1082" s="191" t="s">
        <v>2536</v>
      </c>
      <c r="F1082" s="191" t="s">
        <v>637</v>
      </c>
      <c r="G1082" s="191">
        <v>7644465</v>
      </c>
      <c r="H1082" s="68"/>
      <c r="I1082" s="197" t="s">
        <v>3557</v>
      </c>
      <c r="J1082" s="68"/>
      <c r="K1082" s="68"/>
      <c r="L1082" s="68"/>
      <c r="M1082" s="68"/>
      <c r="N1082" s="358"/>
      <c r="O1082" s="358"/>
      <c r="P1082" s="214">
        <v>15525</v>
      </c>
      <c r="Q1082" s="214">
        <v>0</v>
      </c>
      <c r="R1082" s="68" t="s">
        <v>3632</v>
      </c>
      <c r="S1082" s="359"/>
      <c r="T1082" s="275"/>
    </row>
    <row r="1083" spans="1:20" ht="76.5">
      <c r="A1083" s="191" t="s">
        <v>544</v>
      </c>
      <c r="B1083" s="68"/>
      <c r="C1083" s="212" t="s">
        <v>681</v>
      </c>
      <c r="D1083" s="213">
        <v>45322</v>
      </c>
      <c r="E1083" s="191" t="s">
        <v>2536</v>
      </c>
      <c r="F1083" s="191" t="s">
        <v>637</v>
      </c>
      <c r="G1083" s="191">
        <v>7644860</v>
      </c>
      <c r="H1083" s="68"/>
      <c r="I1083" s="197" t="s">
        <v>3558</v>
      </c>
      <c r="J1083" s="68"/>
      <c r="K1083" s="68"/>
      <c r="L1083" s="68"/>
      <c r="M1083" s="68"/>
      <c r="N1083" s="358"/>
      <c r="O1083" s="358"/>
      <c r="P1083" s="214">
        <v>8325</v>
      </c>
      <c r="Q1083" s="214">
        <v>0</v>
      </c>
      <c r="R1083" s="68" t="s">
        <v>3632</v>
      </c>
      <c r="S1083" s="359"/>
      <c r="T1083" s="275"/>
    </row>
    <row r="1084" spans="1:20" ht="76.5">
      <c r="A1084" s="191" t="s">
        <v>544</v>
      </c>
      <c r="B1084" s="68"/>
      <c r="C1084" s="212" t="s">
        <v>681</v>
      </c>
      <c r="D1084" s="213">
        <v>45322</v>
      </c>
      <c r="E1084" s="191" t="s">
        <v>2536</v>
      </c>
      <c r="F1084" s="191" t="s">
        <v>637</v>
      </c>
      <c r="G1084" s="191">
        <v>7644467</v>
      </c>
      <c r="H1084" s="68"/>
      <c r="I1084" s="197" t="s">
        <v>3559</v>
      </c>
      <c r="J1084" s="68"/>
      <c r="K1084" s="68"/>
      <c r="L1084" s="68"/>
      <c r="M1084" s="68"/>
      <c r="N1084" s="358"/>
      <c r="O1084" s="358"/>
      <c r="P1084" s="214">
        <v>8850</v>
      </c>
      <c r="Q1084" s="214">
        <v>0</v>
      </c>
      <c r="R1084" s="68" t="s">
        <v>3632</v>
      </c>
      <c r="S1084" s="359"/>
      <c r="T1084" s="275"/>
    </row>
    <row r="1085" spans="1:20" ht="63.75">
      <c r="A1085" s="191" t="s">
        <v>544</v>
      </c>
      <c r="B1085" s="68"/>
      <c r="C1085" s="212" t="s">
        <v>681</v>
      </c>
      <c r="D1085" s="213">
        <v>45322</v>
      </c>
      <c r="E1085" s="191" t="s">
        <v>2536</v>
      </c>
      <c r="F1085" s="191" t="s">
        <v>637</v>
      </c>
      <c r="G1085" s="191">
        <v>7638596</v>
      </c>
      <c r="H1085" s="68"/>
      <c r="I1085" s="197" t="s">
        <v>3560</v>
      </c>
      <c r="J1085" s="68"/>
      <c r="K1085" s="68"/>
      <c r="L1085" s="68"/>
      <c r="M1085" s="68"/>
      <c r="N1085" s="358"/>
      <c r="O1085" s="358"/>
      <c r="P1085" s="214">
        <v>4365</v>
      </c>
      <c r="Q1085" s="214">
        <v>0</v>
      </c>
      <c r="R1085" s="68" t="s">
        <v>3632</v>
      </c>
      <c r="S1085" s="359"/>
      <c r="T1085" s="275"/>
    </row>
    <row r="1086" spans="1:20" ht="63.75">
      <c r="A1086" s="191">
        <v>513</v>
      </c>
      <c r="B1086" s="68"/>
      <c r="C1086" s="212" t="s">
        <v>160</v>
      </c>
      <c r="D1086" s="213">
        <v>45322</v>
      </c>
      <c r="E1086" s="191" t="s">
        <v>2539</v>
      </c>
      <c r="F1086" s="191" t="s">
        <v>14</v>
      </c>
      <c r="G1086" s="191">
        <v>2573442</v>
      </c>
      <c r="H1086" s="68"/>
      <c r="I1086" s="197" t="s">
        <v>3561</v>
      </c>
      <c r="J1086" s="68"/>
      <c r="K1086" s="68"/>
      <c r="L1086" s="68"/>
      <c r="M1086" s="68"/>
      <c r="N1086" s="358"/>
      <c r="O1086" s="358"/>
      <c r="P1086" s="214">
        <v>50</v>
      </c>
      <c r="Q1086" s="214">
        <v>0</v>
      </c>
      <c r="R1086" s="68" t="s">
        <v>3632</v>
      </c>
      <c r="S1086" s="359"/>
      <c r="T1086" s="275"/>
    </row>
    <row r="1087" spans="1:20" ht="63.75">
      <c r="A1087" s="191">
        <v>513</v>
      </c>
      <c r="B1087" s="68"/>
      <c r="C1087" s="212" t="s">
        <v>160</v>
      </c>
      <c r="D1087" s="213">
        <v>45322</v>
      </c>
      <c r="E1087" s="191" t="s">
        <v>2540</v>
      </c>
      <c r="F1087" s="191" t="s">
        <v>14</v>
      </c>
      <c r="G1087" s="191">
        <v>2573444</v>
      </c>
      <c r="H1087" s="68"/>
      <c r="I1087" s="197" t="s">
        <v>3562</v>
      </c>
      <c r="J1087" s="68"/>
      <c r="K1087" s="68"/>
      <c r="L1087" s="68"/>
      <c r="M1087" s="68"/>
      <c r="N1087" s="358"/>
      <c r="O1087" s="358"/>
      <c r="P1087" s="214">
        <v>50</v>
      </c>
      <c r="Q1087" s="214">
        <v>0</v>
      </c>
      <c r="R1087" s="68" t="s">
        <v>3632</v>
      </c>
      <c r="S1087" s="359"/>
      <c r="T1087" s="275"/>
    </row>
    <row r="1088" spans="1:20" ht="63.75">
      <c r="A1088" s="191">
        <v>862</v>
      </c>
      <c r="B1088" s="68"/>
      <c r="C1088" s="212" t="s">
        <v>187</v>
      </c>
      <c r="D1088" s="213">
        <v>45322</v>
      </c>
      <c r="E1088" s="191" t="s">
        <v>2541</v>
      </c>
      <c r="F1088" s="191" t="s">
        <v>637</v>
      </c>
      <c r="G1088" s="191">
        <v>7644513</v>
      </c>
      <c r="H1088" s="68"/>
      <c r="I1088" s="197" t="s">
        <v>3563</v>
      </c>
      <c r="J1088" s="68"/>
      <c r="K1088" s="68"/>
      <c r="L1088" s="68"/>
      <c r="M1088" s="68"/>
      <c r="N1088" s="358"/>
      <c r="O1088" s="358"/>
      <c r="P1088" s="214">
        <v>0</v>
      </c>
      <c r="Q1088" s="214">
        <v>5011.1400000000003</v>
      </c>
      <c r="R1088" s="68" t="s">
        <v>3632</v>
      </c>
      <c r="S1088" s="359"/>
      <c r="T1088" s="275"/>
    </row>
    <row r="1089" spans="1:20" ht="63.75">
      <c r="A1089" s="191" t="s">
        <v>542</v>
      </c>
      <c r="B1089" s="68"/>
      <c r="C1089" s="212" t="s">
        <v>689</v>
      </c>
      <c r="D1089" s="213">
        <v>45322</v>
      </c>
      <c r="E1089" s="191" t="s">
        <v>2541</v>
      </c>
      <c r="F1089" s="191" t="s">
        <v>637</v>
      </c>
      <c r="G1089" s="191">
        <v>7648745</v>
      </c>
      <c r="H1089" s="68"/>
      <c r="I1089" s="197" t="s">
        <v>3564</v>
      </c>
      <c r="J1089" s="68"/>
      <c r="K1089" s="68"/>
      <c r="L1089" s="68"/>
      <c r="M1089" s="68"/>
      <c r="N1089" s="358"/>
      <c r="O1089" s="358"/>
      <c r="P1089" s="214">
        <v>0</v>
      </c>
      <c r="Q1089" s="214">
        <v>986962.83</v>
      </c>
      <c r="R1089" s="68" t="s">
        <v>3632</v>
      </c>
      <c r="S1089" s="359"/>
      <c r="T1089" s="275"/>
    </row>
    <row r="1090" spans="1:20" ht="63.75">
      <c r="A1090" s="191">
        <v>862</v>
      </c>
      <c r="B1090" s="68"/>
      <c r="C1090" s="212" t="s">
        <v>187</v>
      </c>
      <c r="D1090" s="213">
        <v>45322</v>
      </c>
      <c r="E1090" s="191" t="s">
        <v>2541</v>
      </c>
      <c r="F1090" s="191" t="s">
        <v>637</v>
      </c>
      <c r="G1090" s="191">
        <v>7648748</v>
      </c>
      <c r="H1090" s="68"/>
      <c r="I1090" s="197" t="s">
        <v>3565</v>
      </c>
      <c r="J1090" s="68"/>
      <c r="K1090" s="68"/>
      <c r="L1090" s="68"/>
      <c r="M1090" s="68"/>
      <c r="N1090" s="358"/>
      <c r="O1090" s="358"/>
      <c r="P1090" s="214">
        <v>0</v>
      </c>
      <c r="Q1090" s="214">
        <v>25290.17</v>
      </c>
      <c r="R1090" s="68" t="s">
        <v>3632</v>
      </c>
      <c r="S1090" s="359"/>
      <c r="T1090" s="275"/>
    </row>
    <row r="1091" spans="1:20" ht="63.75">
      <c r="A1091" s="191">
        <v>862</v>
      </c>
      <c r="B1091" s="68"/>
      <c r="C1091" s="212" t="s">
        <v>187</v>
      </c>
      <c r="D1091" s="213">
        <v>45322</v>
      </c>
      <c r="E1091" s="191" t="s">
        <v>2541</v>
      </c>
      <c r="F1091" s="191" t="s">
        <v>637</v>
      </c>
      <c r="G1091" s="191">
        <v>7648756</v>
      </c>
      <c r="H1091" s="68"/>
      <c r="I1091" s="197" t="s">
        <v>3566</v>
      </c>
      <c r="J1091" s="68"/>
      <c r="K1091" s="68"/>
      <c r="L1091" s="68"/>
      <c r="M1091" s="68"/>
      <c r="N1091" s="358"/>
      <c r="O1091" s="358"/>
      <c r="P1091" s="214">
        <v>0</v>
      </c>
      <c r="Q1091" s="214">
        <v>86712.99</v>
      </c>
      <c r="R1091" s="68" t="s">
        <v>3632</v>
      </c>
      <c r="S1091" s="359"/>
      <c r="T1091" s="275"/>
    </row>
    <row r="1092" spans="1:20" ht="63.75">
      <c r="A1092" s="191" t="s">
        <v>542</v>
      </c>
      <c r="B1092" s="68"/>
      <c r="C1092" s="212" t="s">
        <v>689</v>
      </c>
      <c r="D1092" s="213">
        <v>45322</v>
      </c>
      <c r="E1092" s="191" t="s">
        <v>2541</v>
      </c>
      <c r="F1092" s="191" t="s">
        <v>637</v>
      </c>
      <c r="G1092" s="191">
        <v>7648739</v>
      </c>
      <c r="H1092" s="68"/>
      <c r="I1092" s="197" t="s">
        <v>3567</v>
      </c>
      <c r="J1092" s="68"/>
      <c r="K1092" s="68"/>
      <c r="L1092" s="68"/>
      <c r="M1092" s="68"/>
      <c r="N1092" s="358"/>
      <c r="O1092" s="358"/>
      <c r="P1092" s="214">
        <v>0</v>
      </c>
      <c r="Q1092" s="214">
        <v>8862843.0600000005</v>
      </c>
      <c r="R1092" s="68" t="s">
        <v>3632</v>
      </c>
      <c r="S1092" s="359"/>
      <c r="T1092" s="275"/>
    </row>
    <row r="1093" spans="1:20" ht="63.75">
      <c r="A1093" s="191">
        <v>862</v>
      </c>
      <c r="B1093" s="68"/>
      <c r="C1093" s="212" t="s">
        <v>187</v>
      </c>
      <c r="D1093" s="213">
        <v>45322</v>
      </c>
      <c r="E1093" s="191" t="s">
        <v>2542</v>
      </c>
      <c r="F1093" s="191" t="s">
        <v>637</v>
      </c>
      <c r="G1093" s="191">
        <v>7644546</v>
      </c>
      <c r="H1093" s="68"/>
      <c r="I1093" s="197" t="s">
        <v>3568</v>
      </c>
      <c r="J1093" s="68"/>
      <c r="K1093" s="68"/>
      <c r="L1093" s="68"/>
      <c r="M1093" s="68"/>
      <c r="N1093" s="358"/>
      <c r="O1093" s="358"/>
      <c r="P1093" s="214">
        <v>0</v>
      </c>
      <c r="Q1093" s="214">
        <v>71505.83</v>
      </c>
      <c r="R1093" s="68" t="s">
        <v>3632</v>
      </c>
      <c r="S1093" s="359"/>
      <c r="T1093" s="275"/>
    </row>
    <row r="1094" spans="1:20" ht="63.75">
      <c r="A1094" s="191">
        <v>862</v>
      </c>
      <c r="B1094" s="68"/>
      <c r="C1094" s="212" t="s">
        <v>187</v>
      </c>
      <c r="D1094" s="213">
        <v>45322</v>
      </c>
      <c r="E1094" s="191" t="s">
        <v>2542</v>
      </c>
      <c r="F1094" s="191" t="s">
        <v>637</v>
      </c>
      <c r="G1094" s="191">
        <v>7644537</v>
      </c>
      <c r="H1094" s="68"/>
      <c r="I1094" s="197" t="s">
        <v>3569</v>
      </c>
      <c r="J1094" s="68"/>
      <c r="K1094" s="68"/>
      <c r="L1094" s="68"/>
      <c r="M1094" s="68"/>
      <c r="N1094" s="358"/>
      <c r="O1094" s="358"/>
      <c r="P1094" s="214">
        <v>0</v>
      </c>
      <c r="Q1094" s="214">
        <v>364.66</v>
      </c>
      <c r="R1094" s="68" t="s">
        <v>3632</v>
      </c>
      <c r="S1094" s="359"/>
      <c r="T1094" s="275"/>
    </row>
    <row r="1095" spans="1:20" ht="63.75">
      <c r="A1095" s="191">
        <v>862</v>
      </c>
      <c r="B1095" s="68"/>
      <c r="C1095" s="212" t="s">
        <v>187</v>
      </c>
      <c r="D1095" s="213">
        <v>45322</v>
      </c>
      <c r="E1095" s="191" t="s">
        <v>2541</v>
      </c>
      <c r="F1095" s="191" t="s">
        <v>637</v>
      </c>
      <c r="G1095" s="191">
        <v>7644479</v>
      </c>
      <c r="H1095" s="68"/>
      <c r="I1095" s="197" t="s">
        <v>3570</v>
      </c>
      <c r="J1095" s="68"/>
      <c r="K1095" s="68"/>
      <c r="L1095" s="68"/>
      <c r="M1095" s="68"/>
      <c r="N1095" s="358"/>
      <c r="O1095" s="358"/>
      <c r="P1095" s="214">
        <v>0</v>
      </c>
      <c r="Q1095" s="214">
        <v>2372.34</v>
      </c>
      <c r="R1095" s="68" t="s">
        <v>3632</v>
      </c>
      <c r="S1095" s="359"/>
      <c r="T1095" s="275"/>
    </row>
    <row r="1096" spans="1:20" ht="63.75">
      <c r="A1096" s="191">
        <v>862</v>
      </c>
      <c r="B1096" s="68"/>
      <c r="C1096" s="212" t="s">
        <v>187</v>
      </c>
      <c r="D1096" s="213">
        <v>45322</v>
      </c>
      <c r="E1096" s="191" t="s">
        <v>2541</v>
      </c>
      <c r="F1096" s="191" t="s">
        <v>637</v>
      </c>
      <c r="G1096" s="191">
        <v>7644492</v>
      </c>
      <c r="H1096" s="68"/>
      <c r="I1096" s="197" t="s">
        <v>3571</v>
      </c>
      <c r="J1096" s="68"/>
      <c r="K1096" s="68"/>
      <c r="L1096" s="68"/>
      <c r="M1096" s="68"/>
      <c r="N1096" s="358"/>
      <c r="O1096" s="358"/>
      <c r="P1096" s="214">
        <v>0</v>
      </c>
      <c r="Q1096" s="214">
        <v>4829.1000000000004</v>
      </c>
      <c r="R1096" s="68" t="s">
        <v>3632</v>
      </c>
      <c r="S1096" s="359"/>
      <c r="T1096" s="275"/>
    </row>
    <row r="1097" spans="1:20" ht="63.75">
      <c r="A1097" s="191">
        <v>862</v>
      </c>
      <c r="B1097" s="68"/>
      <c r="C1097" s="212" t="s">
        <v>187</v>
      </c>
      <c r="D1097" s="213">
        <v>45322</v>
      </c>
      <c r="E1097" s="191" t="s">
        <v>2541</v>
      </c>
      <c r="F1097" s="191" t="s">
        <v>637</v>
      </c>
      <c r="G1097" s="191">
        <v>7644534</v>
      </c>
      <c r="H1097" s="68"/>
      <c r="I1097" s="197" t="s">
        <v>3572</v>
      </c>
      <c r="J1097" s="68"/>
      <c r="K1097" s="68"/>
      <c r="L1097" s="68"/>
      <c r="M1097" s="68"/>
      <c r="N1097" s="358"/>
      <c r="O1097" s="358"/>
      <c r="P1097" s="214">
        <v>0</v>
      </c>
      <c r="Q1097" s="214">
        <v>32210.26</v>
      </c>
      <c r="R1097" s="68" t="s">
        <v>3632</v>
      </c>
      <c r="S1097" s="359"/>
      <c r="T1097" s="275"/>
    </row>
    <row r="1098" spans="1:20" ht="63.75">
      <c r="A1098" s="191">
        <v>862</v>
      </c>
      <c r="B1098" s="68"/>
      <c r="C1098" s="212" t="s">
        <v>187</v>
      </c>
      <c r="D1098" s="213">
        <v>45322</v>
      </c>
      <c r="E1098" s="191" t="s">
        <v>2541</v>
      </c>
      <c r="F1098" s="191" t="s">
        <v>637</v>
      </c>
      <c r="G1098" s="191">
        <v>7644483</v>
      </c>
      <c r="H1098" s="68"/>
      <c r="I1098" s="197" t="s">
        <v>3573</v>
      </c>
      <c r="J1098" s="68"/>
      <c r="K1098" s="68"/>
      <c r="L1098" s="68"/>
      <c r="M1098" s="68"/>
      <c r="N1098" s="358"/>
      <c r="O1098" s="358"/>
      <c r="P1098" s="214">
        <v>0</v>
      </c>
      <c r="Q1098" s="214">
        <v>2976.55</v>
      </c>
      <c r="R1098" s="68" t="s">
        <v>3632</v>
      </c>
      <c r="S1098" s="359"/>
      <c r="T1098" s="275"/>
    </row>
    <row r="1099" spans="1:20" ht="63.75">
      <c r="A1099" s="191">
        <v>862</v>
      </c>
      <c r="B1099" s="68"/>
      <c r="C1099" s="212" t="s">
        <v>187</v>
      </c>
      <c r="D1099" s="213">
        <v>45322</v>
      </c>
      <c r="E1099" s="191" t="s">
        <v>2541</v>
      </c>
      <c r="F1099" s="191" t="s">
        <v>637</v>
      </c>
      <c r="G1099" s="191">
        <v>7644527</v>
      </c>
      <c r="H1099" s="68"/>
      <c r="I1099" s="197" t="s">
        <v>3574</v>
      </c>
      <c r="J1099" s="68"/>
      <c r="K1099" s="68"/>
      <c r="L1099" s="68"/>
      <c r="M1099" s="68"/>
      <c r="N1099" s="358"/>
      <c r="O1099" s="358"/>
      <c r="P1099" s="214">
        <v>0</v>
      </c>
      <c r="Q1099" s="214">
        <v>47862.2</v>
      </c>
      <c r="R1099" s="68" t="s">
        <v>3632</v>
      </c>
      <c r="S1099" s="359"/>
      <c r="T1099" s="275"/>
    </row>
    <row r="1100" spans="1:20" ht="63.75">
      <c r="A1100" s="191">
        <v>862</v>
      </c>
      <c r="B1100" s="68"/>
      <c r="C1100" s="212" t="s">
        <v>187</v>
      </c>
      <c r="D1100" s="213">
        <v>45322</v>
      </c>
      <c r="E1100" s="191" t="s">
        <v>2541</v>
      </c>
      <c r="F1100" s="191" t="s">
        <v>637</v>
      </c>
      <c r="G1100" s="191">
        <v>7649605</v>
      </c>
      <c r="H1100" s="68"/>
      <c r="I1100" s="197" t="s">
        <v>3575</v>
      </c>
      <c r="J1100" s="68"/>
      <c r="K1100" s="68"/>
      <c r="L1100" s="68"/>
      <c r="M1100" s="68"/>
      <c r="N1100" s="358"/>
      <c r="O1100" s="358"/>
      <c r="P1100" s="214">
        <v>0</v>
      </c>
      <c r="Q1100" s="214">
        <v>249.09</v>
      </c>
      <c r="R1100" s="68" t="s">
        <v>3632</v>
      </c>
      <c r="S1100" s="359"/>
      <c r="T1100" s="275"/>
    </row>
    <row r="1101" spans="1:20" ht="63.75">
      <c r="A1101" s="191">
        <v>862</v>
      </c>
      <c r="B1101" s="68"/>
      <c r="C1101" s="212" t="s">
        <v>187</v>
      </c>
      <c r="D1101" s="213">
        <v>45322</v>
      </c>
      <c r="E1101" s="191" t="s">
        <v>2541</v>
      </c>
      <c r="F1101" s="191" t="s">
        <v>637</v>
      </c>
      <c r="G1101" s="191">
        <v>7644522</v>
      </c>
      <c r="H1101" s="68"/>
      <c r="I1101" s="197" t="s">
        <v>3576</v>
      </c>
      <c r="J1101" s="68"/>
      <c r="K1101" s="68"/>
      <c r="L1101" s="68"/>
      <c r="M1101" s="68"/>
      <c r="N1101" s="358"/>
      <c r="O1101" s="358"/>
      <c r="P1101" s="214">
        <v>0</v>
      </c>
      <c r="Q1101" s="214">
        <v>329.15</v>
      </c>
      <c r="R1101" s="68" t="s">
        <v>3632</v>
      </c>
      <c r="S1101" s="359"/>
      <c r="T1101" s="275"/>
    </row>
    <row r="1102" spans="1:20" ht="63.75">
      <c r="A1102" s="191">
        <v>862</v>
      </c>
      <c r="B1102" s="68"/>
      <c r="C1102" s="212" t="s">
        <v>187</v>
      </c>
      <c r="D1102" s="213">
        <v>45322</v>
      </c>
      <c r="E1102" s="191" t="s">
        <v>2542</v>
      </c>
      <c r="F1102" s="191" t="s">
        <v>637</v>
      </c>
      <c r="G1102" s="191">
        <v>7647564</v>
      </c>
      <c r="H1102" s="68"/>
      <c r="I1102" s="197" t="s">
        <v>3577</v>
      </c>
      <c r="J1102" s="68"/>
      <c r="K1102" s="68"/>
      <c r="L1102" s="68"/>
      <c r="M1102" s="68"/>
      <c r="N1102" s="358"/>
      <c r="O1102" s="358"/>
      <c r="P1102" s="214">
        <v>0</v>
      </c>
      <c r="Q1102" s="214">
        <v>4608.1099999999997</v>
      </c>
      <c r="R1102" s="68" t="s">
        <v>3632</v>
      </c>
      <c r="S1102" s="359"/>
      <c r="T1102" s="275"/>
    </row>
    <row r="1103" spans="1:20" ht="63.75">
      <c r="A1103" s="191">
        <v>862</v>
      </c>
      <c r="B1103" s="68"/>
      <c r="C1103" s="212" t="s">
        <v>187</v>
      </c>
      <c r="D1103" s="213">
        <v>45322</v>
      </c>
      <c r="E1103" s="191" t="s">
        <v>2541</v>
      </c>
      <c r="F1103" s="191" t="s">
        <v>637</v>
      </c>
      <c r="G1103" s="191">
        <v>7644495</v>
      </c>
      <c r="H1103" s="68"/>
      <c r="I1103" s="197" t="s">
        <v>3578</v>
      </c>
      <c r="J1103" s="68"/>
      <c r="K1103" s="68"/>
      <c r="L1103" s="68"/>
      <c r="M1103" s="68"/>
      <c r="N1103" s="358"/>
      <c r="O1103" s="358"/>
      <c r="P1103" s="214">
        <v>0</v>
      </c>
      <c r="Q1103" s="214">
        <v>617.32000000000005</v>
      </c>
      <c r="R1103" s="68" t="s">
        <v>3632</v>
      </c>
      <c r="S1103" s="359"/>
      <c r="T1103" s="275"/>
    </row>
    <row r="1104" spans="1:20" ht="63.75">
      <c r="A1104" s="191">
        <v>862</v>
      </c>
      <c r="B1104" s="68"/>
      <c r="C1104" s="212" t="s">
        <v>187</v>
      </c>
      <c r="D1104" s="213">
        <v>45322</v>
      </c>
      <c r="E1104" s="191" t="s">
        <v>2541</v>
      </c>
      <c r="F1104" s="191" t="s">
        <v>637</v>
      </c>
      <c r="G1104" s="191">
        <v>7644501</v>
      </c>
      <c r="H1104" s="68"/>
      <c r="I1104" s="197" t="s">
        <v>3579</v>
      </c>
      <c r="J1104" s="68"/>
      <c r="K1104" s="68"/>
      <c r="L1104" s="68"/>
      <c r="M1104" s="68"/>
      <c r="N1104" s="358"/>
      <c r="O1104" s="358"/>
      <c r="P1104" s="214">
        <v>0</v>
      </c>
      <c r="Q1104" s="214">
        <v>6787.94</v>
      </c>
      <c r="R1104" s="68" t="s">
        <v>3632</v>
      </c>
      <c r="S1104" s="359"/>
      <c r="T1104" s="275"/>
    </row>
    <row r="1105" spans="1:20" ht="63.75">
      <c r="A1105" s="191">
        <v>862</v>
      </c>
      <c r="B1105" s="68"/>
      <c r="C1105" s="212" t="s">
        <v>187</v>
      </c>
      <c r="D1105" s="213">
        <v>45322</v>
      </c>
      <c r="E1105" s="191" t="s">
        <v>2542</v>
      </c>
      <c r="F1105" s="191" t="s">
        <v>637</v>
      </c>
      <c r="G1105" s="191">
        <v>7644542</v>
      </c>
      <c r="H1105" s="68"/>
      <c r="I1105" s="197" t="s">
        <v>3580</v>
      </c>
      <c r="J1105" s="68"/>
      <c r="K1105" s="68"/>
      <c r="L1105" s="68"/>
      <c r="M1105" s="68"/>
      <c r="N1105" s="358"/>
      <c r="O1105" s="358"/>
      <c r="P1105" s="214">
        <v>0</v>
      </c>
      <c r="Q1105" s="214">
        <v>968449.61</v>
      </c>
      <c r="R1105" s="68" t="s">
        <v>3632</v>
      </c>
      <c r="S1105" s="359"/>
      <c r="T1105" s="275"/>
    </row>
    <row r="1106" spans="1:20" ht="63.75">
      <c r="A1106" s="191">
        <v>862</v>
      </c>
      <c r="B1106" s="68"/>
      <c r="C1106" s="212" t="s">
        <v>187</v>
      </c>
      <c r="D1106" s="213">
        <v>45322</v>
      </c>
      <c r="E1106" s="191" t="s">
        <v>2541</v>
      </c>
      <c r="F1106" s="191" t="s">
        <v>637</v>
      </c>
      <c r="G1106" s="191">
        <v>7644503</v>
      </c>
      <c r="H1106" s="68"/>
      <c r="I1106" s="197" t="s">
        <v>3581</v>
      </c>
      <c r="J1106" s="68"/>
      <c r="K1106" s="68"/>
      <c r="L1106" s="68"/>
      <c r="M1106" s="68"/>
      <c r="N1106" s="358"/>
      <c r="O1106" s="358"/>
      <c r="P1106" s="214">
        <v>0</v>
      </c>
      <c r="Q1106" s="214">
        <v>848.84</v>
      </c>
      <c r="R1106" s="68" t="s">
        <v>3632</v>
      </c>
      <c r="S1106" s="359"/>
      <c r="T1106" s="275"/>
    </row>
    <row r="1107" spans="1:20" ht="63.75">
      <c r="A1107" s="191">
        <v>862</v>
      </c>
      <c r="B1107" s="68"/>
      <c r="C1107" s="212" t="s">
        <v>187</v>
      </c>
      <c r="D1107" s="213">
        <v>45322</v>
      </c>
      <c r="E1107" s="191" t="s">
        <v>2541</v>
      </c>
      <c r="F1107" s="191" t="s">
        <v>637</v>
      </c>
      <c r="G1107" s="191">
        <v>7644530</v>
      </c>
      <c r="H1107" s="68"/>
      <c r="I1107" s="197" t="s">
        <v>3582</v>
      </c>
      <c r="J1107" s="68"/>
      <c r="K1107" s="68"/>
      <c r="L1107" s="68"/>
      <c r="M1107" s="68"/>
      <c r="N1107" s="358"/>
      <c r="O1107" s="358"/>
      <c r="P1107" s="214">
        <v>0</v>
      </c>
      <c r="Q1107" s="214">
        <v>2349.27</v>
      </c>
      <c r="R1107" s="68" t="s">
        <v>3632</v>
      </c>
      <c r="S1107" s="359"/>
      <c r="T1107" s="275"/>
    </row>
    <row r="1108" spans="1:20" ht="63.75">
      <c r="A1108" s="191">
        <v>862</v>
      </c>
      <c r="B1108" s="68"/>
      <c r="C1108" s="212" t="s">
        <v>187</v>
      </c>
      <c r="D1108" s="213">
        <v>45322</v>
      </c>
      <c r="E1108" s="191" t="s">
        <v>2541</v>
      </c>
      <c r="F1108" s="191" t="s">
        <v>637</v>
      </c>
      <c r="G1108" s="191">
        <v>7644505</v>
      </c>
      <c r="H1108" s="68"/>
      <c r="I1108" s="197" t="s">
        <v>3583</v>
      </c>
      <c r="J1108" s="68"/>
      <c r="K1108" s="68"/>
      <c r="L1108" s="68"/>
      <c r="M1108" s="68"/>
      <c r="N1108" s="358"/>
      <c r="O1108" s="358"/>
      <c r="P1108" s="214">
        <v>0</v>
      </c>
      <c r="Q1108" s="214">
        <v>358.74</v>
      </c>
      <c r="R1108" s="68" t="s">
        <v>3632</v>
      </c>
      <c r="S1108" s="359"/>
      <c r="T1108" s="275"/>
    </row>
    <row r="1109" spans="1:20" ht="63.75">
      <c r="A1109" s="191">
        <v>862</v>
      </c>
      <c r="B1109" s="68"/>
      <c r="C1109" s="212" t="s">
        <v>187</v>
      </c>
      <c r="D1109" s="213">
        <v>45322</v>
      </c>
      <c r="E1109" s="191" t="s">
        <v>2541</v>
      </c>
      <c r="F1109" s="191" t="s">
        <v>637</v>
      </c>
      <c r="G1109" s="191">
        <v>7644516</v>
      </c>
      <c r="H1109" s="68"/>
      <c r="I1109" s="197" t="s">
        <v>3584</v>
      </c>
      <c r="J1109" s="68"/>
      <c r="K1109" s="68"/>
      <c r="L1109" s="68"/>
      <c r="M1109" s="68"/>
      <c r="N1109" s="358"/>
      <c r="O1109" s="358"/>
      <c r="P1109" s="214">
        <v>0</v>
      </c>
      <c r="Q1109" s="214">
        <v>2370.46</v>
      </c>
      <c r="R1109" s="68" t="s">
        <v>3632</v>
      </c>
      <c r="S1109" s="359"/>
      <c r="T1109" s="275"/>
    </row>
    <row r="1110" spans="1:20" ht="63.75">
      <c r="A1110" s="191">
        <v>862</v>
      </c>
      <c r="B1110" s="68"/>
      <c r="C1110" s="212" t="s">
        <v>187</v>
      </c>
      <c r="D1110" s="213">
        <v>45322</v>
      </c>
      <c r="E1110" s="191" t="s">
        <v>2541</v>
      </c>
      <c r="F1110" s="191" t="s">
        <v>637</v>
      </c>
      <c r="G1110" s="191">
        <v>7644510</v>
      </c>
      <c r="H1110" s="68"/>
      <c r="I1110" s="197" t="s">
        <v>3585</v>
      </c>
      <c r="J1110" s="68"/>
      <c r="K1110" s="68"/>
      <c r="L1110" s="68"/>
      <c r="M1110" s="68"/>
      <c r="N1110" s="358"/>
      <c r="O1110" s="358"/>
      <c r="P1110" s="214">
        <v>0</v>
      </c>
      <c r="Q1110" s="214">
        <v>37209.69</v>
      </c>
      <c r="R1110" s="68" t="s">
        <v>3632</v>
      </c>
      <c r="S1110" s="359"/>
      <c r="T1110" s="275"/>
    </row>
    <row r="1111" spans="1:20" ht="63.75">
      <c r="A1111" s="191">
        <v>862</v>
      </c>
      <c r="B1111" s="68"/>
      <c r="C1111" s="212" t="s">
        <v>187</v>
      </c>
      <c r="D1111" s="213">
        <v>45322</v>
      </c>
      <c r="E1111" s="191" t="s">
        <v>2542</v>
      </c>
      <c r="F1111" s="191" t="s">
        <v>637</v>
      </c>
      <c r="G1111" s="191">
        <v>7647555</v>
      </c>
      <c r="H1111" s="68"/>
      <c r="I1111" s="197" t="s">
        <v>3586</v>
      </c>
      <c r="J1111" s="68"/>
      <c r="K1111" s="68"/>
      <c r="L1111" s="68"/>
      <c r="M1111" s="68"/>
      <c r="N1111" s="358"/>
      <c r="O1111" s="358"/>
      <c r="P1111" s="214">
        <v>0</v>
      </c>
      <c r="Q1111" s="214">
        <v>1394.78</v>
      </c>
      <c r="R1111" s="68" t="s">
        <v>3632</v>
      </c>
      <c r="S1111" s="359"/>
      <c r="T1111" s="275"/>
    </row>
    <row r="1112" spans="1:20" ht="63.75">
      <c r="A1112" s="191" t="s">
        <v>544</v>
      </c>
      <c r="B1112" s="68"/>
      <c r="C1112" s="212" t="s">
        <v>681</v>
      </c>
      <c r="D1112" s="213">
        <v>45322</v>
      </c>
      <c r="E1112" s="191" t="s">
        <v>2543</v>
      </c>
      <c r="F1112" s="191" t="s">
        <v>6</v>
      </c>
      <c r="G1112" s="191">
        <v>1950496</v>
      </c>
      <c r="H1112" s="68"/>
      <c r="I1112" s="197" t="s">
        <v>3587</v>
      </c>
      <c r="J1112" s="68"/>
      <c r="K1112" s="68"/>
      <c r="L1112" s="68"/>
      <c r="M1112" s="68"/>
      <c r="N1112" s="358"/>
      <c r="O1112" s="358"/>
      <c r="P1112" s="214">
        <v>0</v>
      </c>
      <c r="Q1112" s="214">
        <v>178164.81</v>
      </c>
      <c r="R1112" s="68" t="s">
        <v>3632</v>
      </c>
      <c r="S1112" s="359"/>
      <c r="T1112" s="275"/>
    </row>
    <row r="1113" spans="1:20" ht="63.75">
      <c r="A1113" s="191" t="s">
        <v>544</v>
      </c>
      <c r="B1113" s="68"/>
      <c r="C1113" s="212" t="s">
        <v>681</v>
      </c>
      <c r="D1113" s="213">
        <v>45322</v>
      </c>
      <c r="E1113" s="191" t="s">
        <v>2544</v>
      </c>
      <c r="F1113" s="191" t="s">
        <v>6</v>
      </c>
      <c r="G1113" s="191">
        <v>1950492</v>
      </c>
      <c r="H1113" s="68"/>
      <c r="I1113" s="197" t="s">
        <v>3588</v>
      </c>
      <c r="J1113" s="68"/>
      <c r="K1113" s="68"/>
      <c r="L1113" s="68"/>
      <c r="M1113" s="68"/>
      <c r="N1113" s="358"/>
      <c r="O1113" s="358"/>
      <c r="P1113" s="214">
        <v>0</v>
      </c>
      <c r="Q1113" s="214">
        <v>219708.68</v>
      </c>
      <c r="R1113" s="68" t="s">
        <v>3632</v>
      </c>
      <c r="S1113" s="359"/>
      <c r="T1113" s="275"/>
    </row>
    <row r="1114" spans="1:20" ht="63.75">
      <c r="A1114" s="191" t="s">
        <v>544</v>
      </c>
      <c r="B1114" s="68"/>
      <c r="C1114" s="212" t="s">
        <v>681</v>
      </c>
      <c r="D1114" s="213">
        <v>45322</v>
      </c>
      <c r="E1114" s="191" t="s">
        <v>2545</v>
      </c>
      <c r="F1114" s="191" t="s">
        <v>6</v>
      </c>
      <c r="G1114" s="191">
        <v>1950494</v>
      </c>
      <c r="H1114" s="68"/>
      <c r="I1114" s="197" t="s">
        <v>3589</v>
      </c>
      <c r="J1114" s="68"/>
      <c r="K1114" s="68"/>
      <c r="L1114" s="68"/>
      <c r="M1114" s="68"/>
      <c r="N1114" s="358"/>
      <c r="O1114" s="358"/>
      <c r="P1114" s="214">
        <v>0</v>
      </c>
      <c r="Q1114" s="214">
        <v>659862.35</v>
      </c>
      <c r="R1114" s="68" t="s">
        <v>3632</v>
      </c>
      <c r="S1114" s="359"/>
      <c r="T1114" s="275"/>
    </row>
    <row r="1115" spans="1:20" ht="63.75">
      <c r="A1115" s="191" t="s">
        <v>544</v>
      </c>
      <c r="B1115" s="68"/>
      <c r="C1115" s="212" t="s">
        <v>681</v>
      </c>
      <c r="D1115" s="213">
        <v>45322</v>
      </c>
      <c r="E1115" s="191" t="s">
        <v>2546</v>
      </c>
      <c r="F1115" s="191" t="s">
        <v>6</v>
      </c>
      <c r="G1115" s="191">
        <v>1950495</v>
      </c>
      <c r="H1115" s="68"/>
      <c r="I1115" s="197" t="s">
        <v>3590</v>
      </c>
      <c r="J1115" s="68"/>
      <c r="K1115" s="68"/>
      <c r="L1115" s="68"/>
      <c r="M1115" s="68"/>
      <c r="N1115" s="358"/>
      <c r="O1115" s="358"/>
      <c r="P1115" s="214">
        <v>0</v>
      </c>
      <c r="Q1115" s="214">
        <v>132563.73000000001</v>
      </c>
      <c r="R1115" s="68" t="s">
        <v>3632</v>
      </c>
      <c r="S1115" s="359"/>
      <c r="T1115" s="275"/>
    </row>
    <row r="1116" spans="1:20" ht="63.75">
      <c r="A1116" s="191" t="s">
        <v>544</v>
      </c>
      <c r="B1116" s="68"/>
      <c r="C1116" s="212" t="s">
        <v>681</v>
      </c>
      <c r="D1116" s="213">
        <v>45322</v>
      </c>
      <c r="E1116" s="191" t="s">
        <v>2547</v>
      </c>
      <c r="F1116" s="191" t="s">
        <v>6</v>
      </c>
      <c r="G1116" s="191">
        <v>1950497</v>
      </c>
      <c r="H1116" s="68"/>
      <c r="I1116" s="197" t="s">
        <v>3591</v>
      </c>
      <c r="J1116" s="68"/>
      <c r="K1116" s="68"/>
      <c r="L1116" s="68"/>
      <c r="M1116" s="68"/>
      <c r="N1116" s="358"/>
      <c r="O1116" s="358"/>
      <c r="P1116" s="214">
        <v>0</v>
      </c>
      <c r="Q1116" s="214">
        <v>283559.01</v>
      </c>
      <c r="R1116" s="68" t="s">
        <v>3632</v>
      </c>
      <c r="S1116" s="359"/>
      <c r="T1116" s="275"/>
    </row>
    <row r="1117" spans="1:20" ht="89.25">
      <c r="A1117" s="191">
        <v>597</v>
      </c>
      <c r="B1117" s="68"/>
      <c r="C1117" s="212" t="s">
        <v>675</v>
      </c>
      <c r="D1117" s="213">
        <v>45322</v>
      </c>
      <c r="E1117" s="191" t="s">
        <v>2548</v>
      </c>
      <c r="F1117" s="191" t="s">
        <v>10</v>
      </c>
      <c r="G1117" s="191">
        <v>1082931</v>
      </c>
      <c r="H1117" s="68"/>
      <c r="I1117" s="197" t="s">
        <v>3592</v>
      </c>
      <c r="J1117" s="68"/>
      <c r="K1117" s="68"/>
      <c r="L1117" s="68"/>
      <c r="M1117" s="68"/>
      <c r="N1117" s="358"/>
      <c r="O1117" s="358"/>
      <c r="P1117" s="214">
        <v>270</v>
      </c>
      <c r="Q1117" s="214">
        <v>0</v>
      </c>
      <c r="R1117" s="68" t="s">
        <v>3632</v>
      </c>
      <c r="S1117" s="359"/>
      <c r="T1117" s="275"/>
    </row>
    <row r="1118" spans="1:20" ht="76.5">
      <c r="A1118" s="191">
        <v>862</v>
      </c>
      <c r="B1118" s="68"/>
      <c r="C1118" s="212" t="s">
        <v>187</v>
      </c>
      <c r="D1118" s="213">
        <v>45322</v>
      </c>
      <c r="E1118" s="191" t="s">
        <v>2542</v>
      </c>
      <c r="F1118" s="191" t="s">
        <v>637</v>
      </c>
      <c r="G1118" s="191">
        <v>7649572</v>
      </c>
      <c r="H1118" s="68"/>
      <c r="I1118" s="197" t="s">
        <v>3593</v>
      </c>
      <c r="J1118" s="68"/>
      <c r="K1118" s="68"/>
      <c r="L1118" s="68"/>
      <c r="M1118" s="68"/>
      <c r="N1118" s="358"/>
      <c r="O1118" s="358"/>
      <c r="P1118" s="214">
        <v>0</v>
      </c>
      <c r="Q1118" s="214">
        <v>220.77</v>
      </c>
      <c r="R1118" s="68" t="s">
        <v>3632</v>
      </c>
      <c r="S1118" s="359"/>
      <c r="T1118" s="275"/>
    </row>
    <row r="1119" spans="1:20" ht="76.5">
      <c r="A1119" s="191">
        <v>862</v>
      </c>
      <c r="B1119" s="68"/>
      <c r="C1119" s="212" t="s">
        <v>187</v>
      </c>
      <c r="D1119" s="213">
        <v>45322</v>
      </c>
      <c r="E1119" s="191" t="s">
        <v>2542</v>
      </c>
      <c r="F1119" s="191" t="s">
        <v>637</v>
      </c>
      <c r="G1119" s="191">
        <v>7649602</v>
      </c>
      <c r="H1119" s="68"/>
      <c r="I1119" s="197" t="s">
        <v>3593</v>
      </c>
      <c r="J1119" s="68"/>
      <c r="K1119" s="68"/>
      <c r="L1119" s="68"/>
      <c r="M1119" s="68"/>
      <c r="N1119" s="358"/>
      <c r="O1119" s="358"/>
      <c r="P1119" s="214">
        <v>0</v>
      </c>
      <c r="Q1119" s="214">
        <v>230.98</v>
      </c>
      <c r="R1119" s="68" t="s">
        <v>3632</v>
      </c>
      <c r="S1119" s="359"/>
      <c r="T1119" s="275"/>
    </row>
    <row r="1120" spans="1:20" ht="89.25">
      <c r="A1120" s="191">
        <v>293</v>
      </c>
      <c r="B1120" s="68"/>
      <c r="C1120" s="212" t="s">
        <v>121</v>
      </c>
      <c r="D1120" s="213">
        <v>45322</v>
      </c>
      <c r="E1120" s="191" t="s">
        <v>2549</v>
      </c>
      <c r="F1120" s="191" t="s">
        <v>6</v>
      </c>
      <c r="G1120" s="191">
        <v>293014201</v>
      </c>
      <c r="H1120" s="68"/>
      <c r="I1120" s="197" t="s">
        <v>3594</v>
      </c>
      <c r="J1120" s="68"/>
      <c r="K1120" s="68"/>
      <c r="L1120" s="68"/>
      <c r="M1120" s="68"/>
      <c r="N1120" s="358"/>
      <c r="O1120" s="358"/>
      <c r="P1120" s="214">
        <v>0</v>
      </c>
      <c r="Q1120" s="214">
        <v>10339499.310000001</v>
      </c>
      <c r="R1120" s="68" t="s">
        <v>3632</v>
      </c>
      <c r="S1120" s="359"/>
      <c r="T1120" s="275"/>
    </row>
    <row r="1121" spans="1:20" ht="63.75">
      <c r="A1121" s="191">
        <v>599</v>
      </c>
      <c r="B1121" s="68"/>
      <c r="C1121" s="212" t="s">
        <v>1247</v>
      </c>
      <c r="D1121" s="213">
        <v>45322</v>
      </c>
      <c r="E1121" s="191" t="s">
        <v>2550</v>
      </c>
      <c r="F1121" s="191" t="s">
        <v>6</v>
      </c>
      <c r="G1121" s="191">
        <v>1950944</v>
      </c>
      <c r="H1121" s="68"/>
      <c r="I1121" s="197" t="s">
        <v>3595</v>
      </c>
      <c r="J1121" s="68"/>
      <c r="K1121" s="68"/>
      <c r="L1121" s="68"/>
      <c r="M1121" s="68"/>
      <c r="N1121" s="358"/>
      <c r="O1121" s="358"/>
      <c r="P1121" s="214">
        <v>0</v>
      </c>
      <c r="Q1121" s="214">
        <v>7694729.7999999998</v>
      </c>
      <c r="R1121" s="68" t="s">
        <v>3632</v>
      </c>
      <c r="S1121" s="359"/>
      <c r="T1121" s="275"/>
    </row>
    <row r="1122" spans="1:20" ht="63.75">
      <c r="A1122" s="191">
        <v>862</v>
      </c>
      <c r="B1122" s="68"/>
      <c r="C1122" s="212" t="s">
        <v>187</v>
      </c>
      <c r="D1122" s="213">
        <v>45322</v>
      </c>
      <c r="E1122" s="191" t="s">
        <v>2551</v>
      </c>
      <c r="F1122" s="191" t="s">
        <v>637</v>
      </c>
      <c r="G1122" s="191">
        <v>7648393</v>
      </c>
      <c r="H1122" s="68"/>
      <c r="I1122" s="197" t="s">
        <v>3596</v>
      </c>
      <c r="J1122" s="68"/>
      <c r="K1122" s="68"/>
      <c r="L1122" s="68"/>
      <c r="M1122" s="68"/>
      <c r="N1122" s="358"/>
      <c r="O1122" s="358"/>
      <c r="P1122" s="214">
        <v>0</v>
      </c>
      <c r="Q1122" s="214">
        <v>254163.62</v>
      </c>
      <c r="R1122" s="68" t="s">
        <v>3632</v>
      </c>
      <c r="S1122" s="359"/>
      <c r="T1122" s="275"/>
    </row>
    <row r="1123" spans="1:20" ht="63.75">
      <c r="A1123" s="191">
        <v>862</v>
      </c>
      <c r="B1123" s="68"/>
      <c r="C1123" s="212" t="s">
        <v>187</v>
      </c>
      <c r="D1123" s="213">
        <v>45322</v>
      </c>
      <c r="E1123" s="191" t="s">
        <v>2551</v>
      </c>
      <c r="F1123" s="191" t="s">
        <v>637</v>
      </c>
      <c r="G1123" s="191">
        <v>7648382</v>
      </c>
      <c r="H1123" s="68"/>
      <c r="I1123" s="197" t="s">
        <v>3597</v>
      </c>
      <c r="J1123" s="68"/>
      <c r="K1123" s="68"/>
      <c r="L1123" s="68"/>
      <c r="M1123" s="68"/>
      <c r="N1123" s="358"/>
      <c r="O1123" s="358"/>
      <c r="P1123" s="214">
        <v>0</v>
      </c>
      <c r="Q1123" s="214">
        <v>5236.75</v>
      </c>
      <c r="R1123" s="68" t="s">
        <v>3632</v>
      </c>
      <c r="S1123" s="359"/>
      <c r="T1123" s="275"/>
    </row>
    <row r="1124" spans="1:20" ht="63.75">
      <c r="A1124" s="191">
        <v>862</v>
      </c>
      <c r="B1124" s="68"/>
      <c r="C1124" s="212" t="s">
        <v>187</v>
      </c>
      <c r="D1124" s="213">
        <v>45322</v>
      </c>
      <c r="E1124" s="191" t="s">
        <v>2551</v>
      </c>
      <c r="F1124" s="191" t="s">
        <v>637</v>
      </c>
      <c r="G1124" s="191">
        <v>7648389</v>
      </c>
      <c r="H1124" s="68"/>
      <c r="I1124" s="197" t="s">
        <v>3598</v>
      </c>
      <c r="J1124" s="68"/>
      <c r="K1124" s="68"/>
      <c r="L1124" s="68"/>
      <c r="M1124" s="68"/>
      <c r="N1124" s="358"/>
      <c r="O1124" s="358"/>
      <c r="P1124" s="214">
        <v>0</v>
      </c>
      <c r="Q1124" s="214">
        <v>1596.23</v>
      </c>
      <c r="R1124" s="68" t="s">
        <v>3632</v>
      </c>
      <c r="S1124" s="359"/>
      <c r="T1124" s="275"/>
    </row>
    <row r="1125" spans="1:20" ht="63.75">
      <c r="A1125" s="191">
        <v>862</v>
      </c>
      <c r="B1125" s="68"/>
      <c r="C1125" s="212" t="s">
        <v>187</v>
      </c>
      <c r="D1125" s="213">
        <v>45322</v>
      </c>
      <c r="E1125" s="191" t="s">
        <v>2551</v>
      </c>
      <c r="F1125" s="191" t="s">
        <v>637</v>
      </c>
      <c r="G1125" s="191">
        <v>7648395</v>
      </c>
      <c r="H1125" s="68"/>
      <c r="I1125" s="197" t="s">
        <v>3599</v>
      </c>
      <c r="J1125" s="68"/>
      <c r="K1125" s="68"/>
      <c r="L1125" s="68"/>
      <c r="M1125" s="68"/>
      <c r="N1125" s="358"/>
      <c r="O1125" s="358"/>
      <c r="P1125" s="214">
        <v>0</v>
      </c>
      <c r="Q1125" s="214">
        <v>353384.65</v>
      </c>
      <c r="R1125" s="68" t="s">
        <v>3632</v>
      </c>
      <c r="S1125" s="359"/>
      <c r="T1125" s="275"/>
    </row>
    <row r="1126" spans="1:20" ht="51">
      <c r="A1126" s="191">
        <v>35</v>
      </c>
      <c r="B1126" s="68"/>
      <c r="C1126" s="212" t="s">
        <v>43</v>
      </c>
      <c r="D1126" s="213">
        <v>45322</v>
      </c>
      <c r="E1126" s="191" t="s">
        <v>2551</v>
      </c>
      <c r="F1126" s="191" t="s">
        <v>637</v>
      </c>
      <c r="G1126" s="191">
        <v>7648699</v>
      </c>
      <c r="H1126" s="68"/>
      <c r="I1126" s="197" t="s">
        <v>3600</v>
      </c>
      <c r="J1126" s="68"/>
      <c r="K1126" s="68"/>
      <c r="L1126" s="68"/>
      <c r="M1126" s="68"/>
      <c r="N1126" s="358"/>
      <c r="O1126" s="358"/>
      <c r="P1126" s="214">
        <v>0</v>
      </c>
      <c r="Q1126" s="214">
        <v>1027.3499999999999</v>
      </c>
      <c r="R1126" s="68" t="s">
        <v>3632</v>
      </c>
      <c r="S1126" s="359"/>
      <c r="T1126" s="275"/>
    </row>
    <row r="1127" spans="1:20" ht="76.5">
      <c r="A1127" s="191">
        <v>862</v>
      </c>
      <c r="B1127" s="68"/>
      <c r="C1127" s="212" t="s">
        <v>187</v>
      </c>
      <c r="D1127" s="213">
        <v>45322</v>
      </c>
      <c r="E1127" s="191" t="s">
        <v>2551</v>
      </c>
      <c r="F1127" s="191" t="s">
        <v>637</v>
      </c>
      <c r="G1127" s="191">
        <v>7649563</v>
      </c>
      <c r="H1127" s="68"/>
      <c r="I1127" s="197" t="s">
        <v>3601</v>
      </c>
      <c r="J1127" s="68"/>
      <c r="K1127" s="68"/>
      <c r="L1127" s="68"/>
      <c r="M1127" s="68"/>
      <c r="N1127" s="358"/>
      <c r="O1127" s="358"/>
      <c r="P1127" s="214">
        <v>0</v>
      </c>
      <c r="Q1127" s="214">
        <v>6438.36</v>
      </c>
      <c r="R1127" s="68" t="s">
        <v>3632</v>
      </c>
      <c r="S1127" s="359"/>
      <c r="T1127" s="275"/>
    </row>
    <row r="1128" spans="1:20" ht="63.75">
      <c r="A1128" s="191">
        <v>862</v>
      </c>
      <c r="B1128" s="68"/>
      <c r="C1128" s="212" t="s">
        <v>187</v>
      </c>
      <c r="D1128" s="213">
        <v>45322</v>
      </c>
      <c r="E1128" s="191" t="s">
        <v>2551</v>
      </c>
      <c r="F1128" s="191" t="s">
        <v>637</v>
      </c>
      <c r="G1128" s="191">
        <v>7648391</v>
      </c>
      <c r="H1128" s="68"/>
      <c r="I1128" s="197" t="s">
        <v>3602</v>
      </c>
      <c r="J1128" s="68"/>
      <c r="K1128" s="68"/>
      <c r="L1128" s="68"/>
      <c r="M1128" s="68"/>
      <c r="N1128" s="358"/>
      <c r="O1128" s="358"/>
      <c r="P1128" s="214">
        <v>0</v>
      </c>
      <c r="Q1128" s="214">
        <v>3084.25</v>
      </c>
      <c r="R1128" s="68" t="s">
        <v>3632</v>
      </c>
      <c r="S1128" s="359"/>
      <c r="T1128" s="275"/>
    </row>
    <row r="1129" spans="1:20" ht="76.5">
      <c r="A1129" s="191">
        <v>862</v>
      </c>
      <c r="B1129" s="68"/>
      <c r="C1129" s="212" t="s">
        <v>187</v>
      </c>
      <c r="D1129" s="213">
        <v>45322</v>
      </c>
      <c r="E1129" s="191" t="s">
        <v>2551</v>
      </c>
      <c r="F1129" s="191" t="s">
        <v>637</v>
      </c>
      <c r="G1129" s="191">
        <v>7648744</v>
      </c>
      <c r="H1129" s="68"/>
      <c r="I1129" s="197" t="s">
        <v>3603</v>
      </c>
      <c r="J1129" s="68"/>
      <c r="K1129" s="68"/>
      <c r="L1129" s="68"/>
      <c r="M1129" s="68"/>
      <c r="N1129" s="358"/>
      <c r="O1129" s="358"/>
      <c r="P1129" s="214">
        <v>0</v>
      </c>
      <c r="Q1129" s="214">
        <v>806338.83</v>
      </c>
      <c r="R1129" s="68" t="s">
        <v>3632</v>
      </c>
      <c r="S1129" s="359"/>
      <c r="T1129" s="275"/>
    </row>
    <row r="1130" spans="1:20" ht="63.75">
      <c r="A1130" s="191">
        <v>862</v>
      </c>
      <c r="B1130" s="68"/>
      <c r="C1130" s="212" t="s">
        <v>187</v>
      </c>
      <c r="D1130" s="213">
        <v>45322</v>
      </c>
      <c r="E1130" s="191" t="s">
        <v>2551</v>
      </c>
      <c r="F1130" s="191" t="s">
        <v>637</v>
      </c>
      <c r="G1130" s="191">
        <v>7649552</v>
      </c>
      <c r="H1130" s="68"/>
      <c r="I1130" s="197" t="s">
        <v>3604</v>
      </c>
      <c r="J1130" s="68"/>
      <c r="K1130" s="68"/>
      <c r="L1130" s="68"/>
      <c r="M1130" s="68"/>
      <c r="N1130" s="358"/>
      <c r="O1130" s="358"/>
      <c r="P1130" s="214">
        <v>0</v>
      </c>
      <c r="Q1130" s="214">
        <v>439.63</v>
      </c>
      <c r="R1130" s="68" t="s">
        <v>3632</v>
      </c>
      <c r="S1130" s="359"/>
      <c r="T1130" s="275"/>
    </row>
    <row r="1131" spans="1:20" ht="63.75">
      <c r="A1131" s="191" t="s">
        <v>542</v>
      </c>
      <c r="B1131" s="68"/>
      <c r="C1131" s="212" t="s">
        <v>689</v>
      </c>
      <c r="D1131" s="213">
        <v>45322</v>
      </c>
      <c r="E1131" s="191" t="s">
        <v>2551</v>
      </c>
      <c r="F1131" s="191" t="s">
        <v>637</v>
      </c>
      <c r="G1131" s="191">
        <v>7648755</v>
      </c>
      <c r="H1131" s="68"/>
      <c r="I1131" s="197" t="s">
        <v>3605</v>
      </c>
      <c r="J1131" s="68"/>
      <c r="K1131" s="68"/>
      <c r="L1131" s="68"/>
      <c r="M1131" s="68"/>
      <c r="N1131" s="358"/>
      <c r="O1131" s="358"/>
      <c r="P1131" s="214">
        <v>0</v>
      </c>
      <c r="Q1131" s="214">
        <v>910532.47</v>
      </c>
      <c r="R1131" s="68" t="s">
        <v>3632</v>
      </c>
      <c r="S1131" s="359"/>
      <c r="T1131" s="275"/>
    </row>
    <row r="1132" spans="1:20" ht="76.5">
      <c r="A1132" s="191">
        <v>862</v>
      </c>
      <c r="B1132" s="68"/>
      <c r="C1132" s="212" t="s">
        <v>187</v>
      </c>
      <c r="D1132" s="213">
        <v>45322</v>
      </c>
      <c r="E1132" s="191" t="s">
        <v>2551</v>
      </c>
      <c r="F1132" s="191" t="s">
        <v>637</v>
      </c>
      <c r="G1132" s="191">
        <v>7649561</v>
      </c>
      <c r="H1132" s="68"/>
      <c r="I1132" s="197" t="s">
        <v>3606</v>
      </c>
      <c r="J1132" s="68"/>
      <c r="K1132" s="68"/>
      <c r="L1132" s="68"/>
      <c r="M1132" s="68"/>
      <c r="N1132" s="358"/>
      <c r="O1132" s="358"/>
      <c r="P1132" s="214">
        <v>0</v>
      </c>
      <c r="Q1132" s="214">
        <v>200.99</v>
      </c>
      <c r="R1132" s="68" t="s">
        <v>3632</v>
      </c>
      <c r="S1132" s="359"/>
      <c r="T1132" s="275"/>
    </row>
    <row r="1133" spans="1:20" ht="63.75">
      <c r="A1133" s="191">
        <v>862</v>
      </c>
      <c r="B1133" s="68"/>
      <c r="C1133" s="212" t="s">
        <v>187</v>
      </c>
      <c r="D1133" s="213">
        <v>45322</v>
      </c>
      <c r="E1133" s="191" t="s">
        <v>2551</v>
      </c>
      <c r="F1133" s="191" t="s">
        <v>637</v>
      </c>
      <c r="G1133" s="191">
        <v>7649554</v>
      </c>
      <c r="H1133" s="68"/>
      <c r="I1133" s="197" t="s">
        <v>3607</v>
      </c>
      <c r="J1133" s="68"/>
      <c r="K1133" s="68"/>
      <c r="L1133" s="68"/>
      <c r="M1133" s="68"/>
      <c r="N1133" s="358"/>
      <c r="O1133" s="358"/>
      <c r="P1133" s="214">
        <v>0</v>
      </c>
      <c r="Q1133" s="214">
        <v>1058.6099999999999</v>
      </c>
      <c r="R1133" s="68" t="s">
        <v>3632</v>
      </c>
      <c r="S1133" s="359"/>
      <c r="T1133" s="275"/>
    </row>
    <row r="1134" spans="1:20" ht="63.75">
      <c r="A1134" s="191">
        <v>862</v>
      </c>
      <c r="B1134" s="68"/>
      <c r="C1134" s="212" t="s">
        <v>187</v>
      </c>
      <c r="D1134" s="213">
        <v>45322</v>
      </c>
      <c r="E1134" s="191" t="s">
        <v>2551</v>
      </c>
      <c r="F1134" s="191" t="s">
        <v>637</v>
      </c>
      <c r="G1134" s="191">
        <v>7649558</v>
      </c>
      <c r="H1134" s="68"/>
      <c r="I1134" s="197" t="s">
        <v>3608</v>
      </c>
      <c r="J1134" s="68"/>
      <c r="K1134" s="68"/>
      <c r="L1134" s="68"/>
      <c r="M1134" s="68"/>
      <c r="N1134" s="358"/>
      <c r="O1134" s="358"/>
      <c r="P1134" s="214">
        <v>0</v>
      </c>
      <c r="Q1134" s="214">
        <v>2991</v>
      </c>
      <c r="R1134" s="68" t="s">
        <v>3632</v>
      </c>
      <c r="S1134" s="359"/>
      <c r="T1134" s="275"/>
    </row>
    <row r="1135" spans="1:20" ht="63.75">
      <c r="A1135" s="191">
        <v>862</v>
      </c>
      <c r="B1135" s="68"/>
      <c r="C1135" s="212" t="s">
        <v>187</v>
      </c>
      <c r="D1135" s="213">
        <v>45322</v>
      </c>
      <c r="E1135" s="191" t="s">
        <v>2551</v>
      </c>
      <c r="F1135" s="191" t="s">
        <v>637</v>
      </c>
      <c r="G1135" s="191">
        <v>7649567</v>
      </c>
      <c r="H1135" s="68"/>
      <c r="I1135" s="197" t="s">
        <v>3609</v>
      </c>
      <c r="J1135" s="68"/>
      <c r="K1135" s="68"/>
      <c r="L1135" s="68"/>
      <c r="M1135" s="68"/>
      <c r="N1135" s="358"/>
      <c r="O1135" s="358"/>
      <c r="P1135" s="214">
        <v>0</v>
      </c>
      <c r="Q1135" s="214">
        <v>11967.29</v>
      </c>
      <c r="R1135" s="68" t="s">
        <v>3632</v>
      </c>
      <c r="S1135" s="359"/>
      <c r="T1135" s="275"/>
    </row>
    <row r="1136" spans="1:20" ht="76.5">
      <c r="A1136" s="191">
        <v>389</v>
      </c>
      <c r="B1136" s="68"/>
      <c r="C1136" s="212" t="s">
        <v>1405</v>
      </c>
      <c r="D1136" s="213">
        <v>45322</v>
      </c>
      <c r="E1136" s="191" t="s">
        <v>2552</v>
      </c>
      <c r="F1136" s="191" t="s">
        <v>10</v>
      </c>
      <c r="G1136" s="191">
        <v>1083022</v>
      </c>
      <c r="H1136" s="68"/>
      <c r="I1136" s="197" t="s">
        <v>3610</v>
      </c>
      <c r="J1136" s="68"/>
      <c r="K1136" s="68"/>
      <c r="L1136" s="68"/>
      <c r="M1136" s="68"/>
      <c r="N1136" s="358"/>
      <c r="O1136" s="358"/>
      <c r="P1136" s="214">
        <v>50</v>
      </c>
      <c r="Q1136" s="214">
        <v>0</v>
      </c>
      <c r="R1136" s="68" t="s">
        <v>3632</v>
      </c>
      <c r="S1136" s="359"/>
      <c r="T1136" s="275"/>
    </row>
    <row r="1137" spans="1:20" ht="76.5">
      <c r="A1137" s="191">
        <v>117</v>
      </c>
      <c r="B1137" s="68"/>
      <c r="C1137" s="212" t="s">
        <v>54</v>
      </c>
      <c r="D1137" s="213">
        <v>45322</v>
      </c>
      <c r="E1137" s="191" t="s">
        <v>2553</v>
      </c>
      <c r="F1137" s="191" t="s">
        <v>10</v>
      </c>
      <c r="G1137" s="191">
        <v>1083023</v>
      </c>
      <c r="H1137" s="68"/>
      <c r="I1137" s="197" t="s">
        <v>3611</v>
      </c>
      <c r="J1137" s="68"/>
      <c r="K1137" s="68"/>
      <c r="L1137" s="68"/>
      <c r="M1137" s="68"/>
      <c r="N1137" s="358"/>
      <c r="O1137" s="358"/>
      <c r="P1137" s="214">
        <v>50</v>
      </c>
      <c r="Q1137" s="214">
        <v>0</v>
      </c>
      <c r="R1137" s="68" t="s">
        <v>3632</v>
      </c>
      <c r="S1137" s="359"/>
      <c r="T1137" s="275"/>
    </row>
    <row r="1138" spans="1:20" ht="76.5">
      <c r="A1138" s="191">
        <v>117</v>
      </c>
      <c r="B1138" s="68"/>
      <c r="C1138" s="212" t="s">
        <v>54</v>
      </c>
      <c r="D1138" s="213">
        <v>45322</v>
      </c>
      <c r="E1138" s="191" t="s">
        <v>2554</v>
      </c>
      <c r="F1138" s="191" t="s">
        <v>10</v>
      </c>
      <c r="G1138" s="191">
        <v>1083025</v>
      </c>
      <c r="H1138" s="68"/>
      <c r="I1138" s="197" t="s">
        <v>3612</v>
      </c>
      <c r="J1138" s="68"/>
      <c r="K1138" s="68"/>
      <c r="L1138" s="68"/>
      <c r="M1138" s="68"/>
      <c r="N1138" s="358"/>
      <c r="O1138" s="358"/>
      <c r="P1138" s="214">
        <v>50</v>
      </c>
      <c r="Q1138" s="214">
        <v>0</v>
      </c>
      <c r="R1138" s="68" t="s">
        <v>3632</v>
      </c>
      <c r="S1138" s="359"/>
      <c r="T1138" s="275"/>
    </row>
    <row r="1139" spans="1:20" ht="76.5">
      <c r="A1139" s="191">
        <v>389</v>
      </c>
      <c r="B1139" s="68"/>
      <c r="C1139" s="212" t="s">
        <v>1405</v>
      </c>
      <c r="D1139" s="213">
        <v>45322</v>
      </c>
      <c r="E1139" s="191" t="s">
        <v>2555</v>
      </c>
      <c r="F1139" s="191" t="s">
        <v>10</v>
      </c>
      <c r="G1139" s="191">
        <v>1083055</v>
      </c>
      <c r="H1139" s="68"/>
      <c r="I1139" s="197" t="s">
        <v>3613</v>
      </c>
      <c r="J1139" s="68"/>
      <c r="K1139" s="68"/>
      <c r="L1139" s="68"/>
      <c r="M1139" s="68"/>
      <c r="N1139" s="358"/>
      <c r="O1139" s="358"/>
      <c r="P1139" s="214">
        <v>50</v>
      </c>
      <c r="Q1139" s="214">
        <v>0</v>
      </c>
      <c r="R1139" s="68" t="s">
        <v>3632</v>
      </c>
      <c r="S1139" s="359"/>
      <c r="T1139" s="275"/>
    </row>
    <row r="1140" spans="1:20" ht="63.75">
      <c r="A1140" s="191">
        <v>117</v>
      </c>
      <c r="B1140" s="68"/>
      <c r="C1140" s="212" t="s">
        <v>54</v>
      </c>
      <c r="D1140" s="213">
        <v>45322</v>
      </c>
      <c r="E1140" s="191" t="s">
        <v>2556</v>
      </c>
      <c r="F1140" s="191" t="s">
        <v>10</v>
      </c>
      <c r="G1140" s="191">
        <v>1083065</v>
      </c>
      <c r="H1140" s="68"/>
      <c r="I1140" s="197" t="s">
        <v>3614</v>
      </c>
      <c r="J1140" s="68"/>
      <c r="K1140" s="68"/>
      <c r="L1140" s="68"/>
      <c r="M1140" s="68"/>
      <c r="N1140" s="358"/>
      <c r="O1140" s="358"/>
      <c r="P1140" s="214">
        <v>50</v>
      </c>
      <c r="Q1140" s="214">
        <v>0</v>
      </c>
      <c r="R1140" s="68" t="s">
        <v>3632</v>
      </c>
      <c r="S1140" s="359"/>
      <c r="T1140" s="275"/>
    </row>
    <row r="1141" spans="1:20" ht="76.5">
      <c r="A1141" s="191">
        <v>389</v>
      </c>
      <c r="B1141" s="68"/>
      <c r="C1141" s="212" t="s">
        <v>1405</v>
      </c>
      <c r="D1141" s="213">
        <v>45322</v>
      </c>
      <c r="E1141" s="191" t="s">
        <v>2557</v>
      </c>
      <c r="F1141" s="191" t="s">
        <v>10</v>
      </c>
      <c r="G1141" s="191">
        <v>1083068</v>
      </c>
      <c r="H1141" s="68"/>
      <c r="I1141" s="197" t="s">
        <v>3615</v>
      </c>
      <c r="J1141" s="68"/>
      <c r="K1141" s="68"/>
      <c r="L1141" s="68"/>
      <c r="M1141" s="68"/>
      <c r="N1141" s="358"/>
      <c r="O1141" s="358"/>
      <c r="P1141" s="214">
        <v>50</v>
      </c>
      <c r="Q1141" s="214">
        <v>0</v>
      </c>
      <c r="R1141" s="68" t="s">
        <v>3632</v>
      </c>
      <c r="S1141" s="359"/>
      <c r="T1141" s="275"/>
    </row>
    <row r="1142" spans="1:20" ht="76.5">
      <c r="A1142" s="191">
        <v>389</v>
      </c>
      <c r="B1142" s="68"/>
      <c r="C1142" s="212" t="s">
        <v>1405</v>
      </c>
      <c r="D1142" s="213">
        <v>45322</v>
      </c>
      <c r="E1142" s="191" t="s">
        <v>2558</v>
      </c>
      <c r="F1142" s="191" t="s">
        <v>10</v>
      </c>
      <c r="G1142" s="191">
        <v>1083073</v>
      </c>
      <c r="H1142" s="68"/>
      <c r="I1142" s="197" t="s">
        <v>3616</v>
      </c>
      <c r="J1142" s="68"/>
      <c r="K1142" s="68"/>
      <c r="L1142" s="68"/>
      <c r="M1142" s="68"/>
      <c r="N1142" s="358"/>
      <c r="O1142" s="358"/>
      <c r="P1142" s="214">
        <v>50</v>
      </c>
      <c r="Q1142" s="214">
        <v>0</v>
      </c>
      <c r="R1142" s="68" t="s">
        <v>3632</v>
      </c>
      <c r="S1142" s="359"/>
      <c r="T1142" s="275"/>
    </row>
    <row r="1143" spans="1:20" ht="89.25">
      <c r="A1143" s="191">
        <v>389</v>
      </c>
      <c r="B1143" s="68"/>
      <c r="C1143" s="212" t="s">
        <v>1405</v>
      </c>
      <c r="D1143" s="213">
        <v>45322</v>
      </c>
      <c r="E1143" s="191" t="s">
        <v>2559</v>
      </c>
      <c r="F1143" s="191" t="s">
        <v>10</v>
      </c>
      <c r="G1143" s="191">
        <v>1082992</v>
      </c>
      <c r="H1143" s="68"/>
      <c r="I1143" s="197" t="s">
        <v>3617</v>
      </c>
      <c r="J1143" s="68"/>
      <c r="K1143" s="68"/>
      <c r="L1143" s="68"/>
      <c r="M1143" s="68"/>
      <c r="N1143" s="358"/>
      <c r="O1143" s="358"/>
      <c r="P1143" s="214">
        <v>50</v>
      </c>
      <c r="Q1143" s="214">
        <v>0</v>
      </c>
      <c r="R1143" s="68" t="s">
        <v>3632</v>
      </c>
      <c r="S1143" s="359"/>
      <c r="T1143" s="275"/>
    </row>
    <row r="1144" spans="1:20" ht="76.5">
      <c r="A1144" s="191">
        <v>389</v>
      </c>
      <c r="B1144" s="68"/>
      <c r="C1144" s="212" t="s">
        <v>1405</v>
      </c>
      <c r="D1144" s="213">
        <v>45322</v>
      </c>
      <c r="E1144" s="191" t="s">
        <v>2560</v>
      </c>
      <c r="F1144" s="191" t="s">
        <v>10</v>
      </c>
      <c r="G1144" s="191">
        <v>1083018</v>
      </c>
      <c r="H1144" s="68"/>
      <c r="I1144" s="197" t="s">
        <v>3618</v>
      </c>
      <c r="J1144" s="68"/>
      <c r="K1144" s="68"/>
      <c r="L1144" s="68"/>
      <c r="M1144" s="68"/>
      <c r="N1144" s="358"/>
      <c r="O1144" s="358"/>
      <c r="P1144" s="214">
        <v>50</v>
      </c>
      <c r="Q1144" s="214">
        <v>0</v>
      </c>
      <c r="R1144" s="68" t="s">
        <v>3632</v>
      </c>
      <c r="S1144" s="359"/>
      <c r="T1144" s="275"/>
    </row>
    <row r="1145" spans="1:20" ht="63.75">
      <c r="A1145" s="191">
        <v>862</v>
      </c>
      <c r="B1145" s="68"/>
      <c r="C1145" s="212" t="s">
        <v>187</v>
      </c>
      <c r="D1145" s="213">
        <v>45322</v>
      </c>
      <c r="E1145" s="191" t="s">
        <v>2561</v>
      </c>
      <c r="F1145" s="191" t="s">
        <v>637</v>
      </c>
      <c r="G1145" s="191">
        <v>7648369</v>
      </c>
      <c r="H1145" s="68"/>
      <c r="I1145" s="197" t="s">
        <v>3619</v>
      </c>
      <c r="J1145" s="68"/>
      <c r="K1145" s="68"/>
      <c r="L1145" s="68"/>
      <c r="M1145" s="68"/>
      <c r="N1145" s="358"/>
      <c r="O1145" s="358"/>
      <c r="P1145" s="214">
        <v>0</v>
      </c>
      <c r="Q1145" s="214">
        <v>17300.189999999999</v>
      </c>
      <c r="R1145" s="68" t="s">
        <v>3632</v>
      </c>
      <c r="S1145" s="359"/>
      <c r="T1145" s="275"/>
    </row>
    <row r="1146" spans="1:20" ht="63.75">
      <c r="A1146" s="191">
        <v>862</v>
      </c>
      <c r="B1146" s="68"/>
      <c r="C1146" s="212" t="s">
        <v>187</v>
      </c>
      <c r="D1146" s="213">
        <v>45322</v>
      </c>
      <c r="E1146" s="191" t="s">
        <v>2561</v>
      </c>
      <c r="F1146" s="191" t="s">
        <v>637</v>
      </c>
      <c r="G1146" s="191">
        <v>7648359</v>
      </c>
      <c r="H1146" s="68"/>
      <c r="I1146" s="197" t="s">
        <v>3620</v>
      </c>
      <c r="J1146" s="68"/>
      <c r="K1146" s="68"/>
      <c r="L1146" s="68"/>
      <c r="M1146" s="68"/>
      <c r="N1146" s="358"/>
      <c r="O1146" s="358"/>
      <c r="P1146" s="214">
        <v>0</v>
      </c>
      <c r="Q1146" s="214">
        <v>1223.9100000000001</v>
      </c>
      <c r="R1146" s="68" t="s">
        <v>3632</v>
      </c>
      <c r="S1146" s="359"/>
      <c r="T1146" s="275"/>
    </row>
    <row r="1147" spans="1:20" ht="63.75">
      <c r="A1147" s="191">
        <v>862</v>
      </c>
      <c r="B1147" s="68"/>
      <c r="C1147" s="212" t="s">
        <v>187</v>
      </c>
      <c r="D1147" s="213">
        <v>45322</v>
      </c>
      <c r="E1147" s="191" t="s">
        <v>2561</v>
      </c>
      <c r="F1147" s="191" t="s">
        <v>637</v>
      </c>
      <c r="G1147" s="191">
        <v>7648352</v>
      </c>
      <c r="H1147" s="68"/>
      <c r="I1147" s="197" t="s">
        <v>3621</v>
      </c>
      <c r="J1147" s="68"/>
      <c r="K1147" s="68"/>
      <c r="L1147" s="68"/>
      <c r="M1147" s="68"/>
      <c r="N1147" s="358"/>
      <c r="O1147" s="358"/>
      <c r="P1147" s="214">
        <v>0</v>
      </c>
      <c r="Q1147" s="214">
        <v>976.77</v>
      </c>
      <c r="R1147" s="68" t="s">
        <v>3632</v>
      </c>
      <c r="S1147" s="359"/>
      <c r="T1147" s="275"/>
    </row>
    <row r="1148" spans="1:20" ht="63.75">
      <c r="A1148" s="191">
        <v>862</v>
      </c>
      <c r="B1148" s="68"/>
      <c r="C1148" s="212" t="s">
        <v>187</v>
      </c>
      <c r="D1148" s="213">
        <v>45322</v>
      </c>
      <c r="E1148" s="191" t="s">
        <v>2561</v>
      </c>
      <c r="F1148" s="191" t="s">
        <v>637</v>
      </c>
      <c r="G1148" s="191">
        <v>7648364</v>
      </c>
      <c r="H1148" s="68"/>
      <c r="I1148" s="197" t="s">
        <v>3622</v>
      </c>
      <c r="J1148" s="68"/>
      <c r="K1148" s="68"/>
      <c r="L1148" s="68"/>
      <c r="M1148" s="68"/>
      <c r="N1148" s="358"/>
      <c r="O1148" s="358"/>
      <c r="P1148" s="214">
        <v>0</v>
      </c>
      <c r="Q1148" s="214">
        <v>1520.69</v>
      </c>
      <c r="R1148" s="68" t="s">
        <v>3632</v>
      </c>
      <c r="S1148" s="359"/>
      <c r="T1148" s="275"/>
    </row>
    <row r="1149" spans="1:20" ht="63.75">
      <c r="A1149" s="191">
        <v>862</v>
      </c>
      <c r="B1149" s="68"/>
      <c r="C1149" s="212" t="s">
        <v>187</v>
      </c>
      <c r="D1149" s="213">
        <v>45322</v>
      </c>
      <c r="E1149" s="191" t="s">
        <v>2561</v>
      </c>
      <c r="F1149" s="191" t="s">
        <v>637</v>
      </c>
      <c r="G1149" s="191">
        <v>7648372</v>
      </c>
      <c r="H1149" s="68"/>
      <c r="I1149" s="197" t="s">
        <v>3623</v>
      </c>
      <c r="J1149" s="68"/>
      <c r="K1149" s="68"/>
      <c r="L1149" s="68"/>
      <c r="M1149" s="68"/>
      <c r="N1149" s="358"/>
      <c r="O1149" s="358"/>
      <c r="P1149" s="214">
        <v>0</v>
      </c>
      <c r="Q1149" s="214">
        <v>1051.83</v>
      </c>
      <c r="R1149" s="68" t="s">
        <v>3632</v>
      </c>
      <c r="S1149" s="359"/>
      <c r="T1149" s="275"/>
    </row>
    <row r="1150" spans="1:20" ht="76.5">
      <c r="A1150" s="191">
        <v>862</v>
      </c>
      <c r="B1150" s="68"/>
      <c r="C1150" s="212" t="s">
        <v>187</v>
      </c>
      <c r="D1150" s="213">
        <v>45322</v>
      </c>
      <c r="E1150" s="191" t="s">
        <v>2561</v>
      </c>
      <c r="F1150" s="191" t="s">
        <v>637</v>
      </c>
      <c r="G1150" s="191">
        <v>7648367</v>
      </c>
      <c r="H1150" s="68"/>
      <c r="I1150" s="197" t="s">
        <v>3624</v>
      </c>
      <c r="J1150" s="68"/>
      <c r="K1150" s="68"/>
      <c r="L1150" s="68"/>
      <c r="M1150" s="68"/>
      <c r="N1150" s="358"/>
      <c r="O1150" s="358"/>
      <c r="P1150" s="214">
        <v>0</v>
      </c>
      <c r="Q1150" s="214">
        <v>403.32</v>
      </c>
      <c r="R1150" s="68" t="s">
        <v>3632</v>
      </c>
      <c r="S1150" s="359"/>
      <c r="T1150" s="275"/>
    </row>
    <row r="1151" spans="1:20" ht="63.75">
      <c r="A1151" s="191">
        <v>862</v>
      </c>
      <c r="B1151" s="68"/>
      <c r="C1151" s="212" t="s">
        <v>187</v>
      </c>
      <c r="D1151" s="213">
        <v>45322</v>
      </c>
      <c r="E1151" s="191" t="s">
        <v>2561</v>
      </c>
      <c r="F1151" s="191" t="s">
        <v>637</v>
      </c>
      <c r="G1151" s="191">
        <v>7648378</v>
      </c>
      <c r="H1151" s="68"/>
      <c r="I1151" s="197" t="s">
        <v>3625</v>
      </c>
      <c r="J1151" s="68"/>
      <c r="K1151" s="68"/>
      <c r="L1151" s="68"/>
      <c r="M1151" s="68"/>
      <c r="N1151" s="358"/>
      <c r="O1151" s="358"/>
      <c r="P1151" s="214">
        <v>0</v>
      </c>
      <c r="Q1151" s="214">
        <v>5067.33</v>
      </c>
      <c r="R1151" s="68" t="s">
        <v>3632</v>
      </c>
      <c r="S1151" s="359"/>
      <c r="T1151" s="275"/>
    </row>
    <row r="1152" spans="1:20" ht="63.75">
      <c r="A1152" s="191">
        <v>862</v>
      </c>
      <c r="B1152" s="68"/>
      <c r="C1152" s="212" t="s">
        <v>187</v>
      </c>
      <c r="D1152" s="213">
        <v>45322</v>
      </c>
      <c r="E1152" s="191" t="s">
        <v>2561</v>
      </c>
      <c r="F1152" s="191" t="s">
        <v>637</v>
      </c>
      <c r="G1152" s="191">
        <v>7648354</v>
      </c>
      <c r="H1152" s="68"/>
      <c r="I1152" s="197" t="s">
        <v>3626</v>
      </c>
      <c r="J1152" s="68"/>
      <c r="K1152" s="68"/>
      <c r="L1152" s="68"/>
      <c r="M1152" s="68"/>
      <c r="N1152" s="358"/>
      <c r="O1152" s="358"/>
      <c r="P1152" s="214">
        <v>0</v>
      </c>
      <c r="Q1152" s="214">
        <v>368.68</v>
      </c>
      <c r="R1152" s="68" t="s">
        <v>3632</v>
      </c>
      <c r="S1152" s="359"/>
      <c r="T1152" s="275"/>
    </row>
    <row r="1153" spans="1:20" ht="63.75">
      <c r="A1153" s="191">
        <v>862</v>
      </c>
      <c r="B1153" s="68"/>
      <c r="C1153" s="212" t="s">
        <v>187</v>
      </c>
      <c r="D1153" s="213">
        <v>45322</v>
      </c>
      <c r="E1153" s="191" t="s">
        <v>2561</v>
      </c>
      <c r="F1153" s="191" t="s">
        <v>637</v>
      </c>
      <c r="G1153" s="191">
        <v>7648375</v>
      </c>
      <c r="H1153" s="68"/>
      <c r="I1153" s="197" t="s">
        <v>3627</v>
      </c>
      <c r="J1153" s="68"/>
      <c r="K1153" s="68"/>
      <c r="L1153" s="68"/>
      <c r="M1153" s="68"/>
      <c r="N1153" s="358"/>
      <c r="O1153" s="358"/>
      <c r="P1153" s="214">
        <v>0</v>
      </c>
      <c r="Q1153" s="214">
        <v>2909.41</v>
      </c>
      <c r="R1153" s="68" t="s">
        <v>3632</v>
      </c>
      <c r="S1153" s="359"/>
      <c r="T1153" s="275"/>
    </row>
    <row r="1154" spans="1:20" ht="63.75">
      <c r="A1154" s="191">
        <v>862</v>
      </c>
      <c r="B1154" s="68"/>
      <c r="C1154" s="212" t="s">
        <v>187</v>
      </c>
      <c r="D1154" s="213">
        <v>45322</v>
      </c>
      <c r="E1154" s="191" t="s">
        <v>2561</v>
      </c>
      <c r="F1154" s="191" t="s">
        <v>637</v>
      </c>
      <c r="G1154" s="191">
        <v>7647566</v>
      </c>
      <c r="H1154" s="68"/>
      <c r="I1154" s="197" t="s">
        <v>3628</v>
      </c>
      <c r="J1154" s="68"/>
      <c r="K1154" s="68"/>
      <c r="L1154" s="68"/>
      <c r="M1154" s="68"/>
      <c r="N1154" s="358"/>
      <c r="O1154" s="358"/>
      <c r="P1154" s="214">
        <v>0</v>
      </c>
      <c r="Q1154" s="214">
        <v>2758.33</v>
      </c>
      <c r="R1154" s="68" t="s">
        <v>3632</v>
      </c>
      <c r="S1154" s="359"/>
      <c r="T1154" s="275"/>
    </row>
    <row r="1155" spans="1:20" ht="63.75">
      <c r="A1155" s="191">
        <v>525</v>
      </c>
      <c r="B1155" s="68"/>
      <c r="C1155" s="212" t="s">
        <v>164</v>
      </c>
      <c r="D1155" s="213">
        <v>45322</v>
      </c>
      <c r="E1155" s="191" t="s">
        <v>2562</v>
      </c>
      <c r="F1155" s="191" t="s">
        <v>6</v>
      </c>
      <c r="G1155" s="191">
        <v>2574189</v>
      </c>
      <c r="H1155" s="68"/>
      <c r="I1155" s="197" t="s">
        <v>3629</v>
      </c>
      <c r="J1155" s="68"/>
      <c r="K1155" s="68"/>
      <c r="L1155" s="68"/>
      <c r="M1155" s="68"/>
      <c r="N1155" s="358"/>
      <c r="O1155" s="358"/>
      <c r="P1155" s="214">
        <v>0</v>
      </c>
      <c r="Q1155" s="214">
        <v>490326.73</v>
      </c>
      <c r="R1155" s="68" t="s">
        <v>3632</v>
      </c>
      <c r="S1155" s="359"/>
      <c r="T1155" s="275"/>
    </row>
    <row r="1156" spans="1:20" ht="76.5">
      <c r="A1156" s="191">
        <v>513</v>
      </c>
      <c r="B1156" s="68"/>
      <c r="C1156" s="212" t="s">
        <v>160</v>
      </c>
      <c r="D1156" s="213">
        <v>45322</v>
      </c>
      <c r="E1156" s="191" t="s">
        <v>2563</v>
      </c>
      <c r="F1156" s="191" t="s">
        <v>10</v>
      </c>
      <c r="G1156" s="191">
        <v>1083151</v>
      </c>
      <c r="H1156" s="68"/>
      <c r="I1156" s="197" t="s">
        <v>3630</v>
      </c>
      <c r="J1156" s="68"/>
      <c r="K1156" s="68"/>
      <c r="L1156" s="68"/>
      <c r="M1156" s="68"/>
      <c r="N1156" s="358"/>
      <c r="O1156" s="358"/>
      <c r="P1156" s="214">
        <v>50</v>
      </c>
      <c r="Q1156" s="214">
        <v>0</v>
      </c>
      <c r="R1156" s="68" t="s">
        <v>3632</v>
      </c>
      <c r="S1156" s="359"/>
      <c r="T1156" s="275"/>
    </row>
    <row r="1157" spans="1:20" ht="89.25">
      <c r="A1157" s="191">
        <v>862</v>
      </c>
      <c r="B1157" s="68"/>
      <c r="C1157" s="212" t="s">
        <v>187</v>
      </c>
      <c r="D1157" s="213">
        <v>45322</v>
      </c>
      <c r="E1157" s="191" t="s">
        <v>2564</v>
      </c>
      <c r="F1157" s="191" t="s">
        <v>10</v>
      </c>
      <c r="G1157" s="191">
        <v>1083162</v>
      </c>
      <c r="H1157" s="68"/>
      <c r="I1157" s="197" t="s">
        <v>3631</v>
      </c>
      <c r="J1157" s="68"/>
      <c r="K1157" s="68"/>
      <c r="L1157" s="68"/>
      <c r="M1157" s="68"/>
      <c r="N1157" s="358"/>
      <c r="O1157" s="358"/>
      <c r="P1157" s="214">
        <v>50</v>
      </c>
      <c r="Q1157" s="214">
        <v>0</v>
      </c>
      <c r="R1157" s="68" t="s">
        <v>3632</v>
      </c>
      <c r="S1157" s="359"/>
      <c r="T1157" s="275"/>
    </row>
    <row r="1158" spans="1:20">
      <c r="A1158" s="380"/>
      <c r="C1158" s="381"/>
      <c r="D1158" s="382"/>
      <c r="E1158" s="380"/>
      <c r="F1158" s="380"/>
      <c r="G1158" s="380"/>
      <c r="I1158" s="383"/>
      <c r="N1158" s="373"/>
      <c r="O1158" s="373"/>
      <c r="P1158" s="232"/>
      <c r="Q1158" s="232"/>
      <c r="S1158" s="387"/>
    </row>
    <row r="1159" spans="1:20" ht="18.75">
      <c r="A1159" s="178"/>
      <c r="B1159" s="179"/>
      <c r="I1159" s="462" t="s">
        <v>554</v>
      </c>
      <c r="J1159" s="462"/>
      <c r="K1159" s="462"/>
      <c r="L1159" s="462"/>
      <c r="M1159" s="462"/>
      <c r="N1159" s="176">
        <f>+SUBTOTAL(9,N8:N959)</f>
        <v>0</v>
      </c>
      <c r="O1159" s="176">
        <f>+SUBTOTAL(9,O8:O959)</f>
        <v>0</v>
      </c>
      <c r="P1159" s="176">
        <f>+SUBTOTAL(9,P8:P1157)</f>
        <v>2304286233.8000007</v>
      </c>
      <c r="Q1159" s="176">
        <f>+SUBTOTAL(9,Q8:Q1157)</f>
        <v>152611064.19000003</v>
      </c>
    </row>
    <row r="1160" spans="1:20">
      <c r="N1160" s="157"/>
      <c r="O1160" s="157"/>
      <c r="P1160" s="157"/>
      <c r="Q1160" s="157"/>
    </row>
    <row r="1161" spans="1:20">
      <c r="N1161" s="157"/>
      <c r="O1161" s="157"/>
      <c r="P1161" s="157"/>
      <c r="Q1161" s="157"/>
    </row>
    <row r="1162" spans="1:20">
      <c r="N1162" s="157"/>
      <c r="O1162" s="157"/>
      <c r="P1162" s="157"/>
      <c r="Q1162" s="157"/>
    </row>
    <row r="1163" spans="1:20">
      <c r="N1163" s="157"/>
      <c r="O1163" s="157"/>
      <c r="P1163" s="157"/>
      <c r="Q1163" s="157"/>
    </row>
    <row r="1164" spans="1:20">
      <c r="N1164" s="157"/>
      <c r="O1164" s="157"/>
      <c r="P1164" s="157"/>
      <c r="Q1164" s="157"/>
    </row>
    <row r="1165" spans="1:20">
      <c r="N1165" s="157"/>
      <c r="O1165" s="157"/>
      <c r="P1165" s="157"/>
      <c r="Q1165" s="157"/>
    </row>
    <row r="1166" spans="1:20">
      <c r="N1166" s="157"/>
      <c r="O1166" s="157"/>
      <c r="P1166" s="157"/>
      <c r="Q1166" s="157"/>
    </row>
    <row r="1167" spans="1:20">
      <c r="N1167" s="157"/>
      <c r="O1167" s="157"/>
      <c r="P1167" s="157"/>
      <c r="Q1167" s="157"/>
    </row>
    <row r="1168" spans="1:20">
      <c r="N1168" s="157"/>
      <c r="O1168" s="157"/>
      <c r="P1168" s="157"/>
      <c r="Q1168" s="157"/>
    </row>
    <row r="1169" spans="1:17">
      <c r="N1169" s="157"/>
      <c r="O1169" s="157"/>
      <c r="P1169" s="157"/>
      <c r="Q1169" s="157"/>
    </row>
    <row r="1170" spans="1:17">
      <c r="N1170" s="157"/>
      <c r="O1170" s="157"/>
      <c r="P1170" s="157"/>
      <c r="Q1170" s="157"/>
    </row>
    <row r="1171" spans="1:17">
      <c r="N1171" s="157"/>
      <c r="O1171" s="157"/>
      <c r="P1171" s="157"/>
      <c r="Q1171" s="157"/>
    </row>
    <row r="1172" spans="1:17">
      <c r="A1172" s="362" t="s">
        <v>1487</v>
      </c>
    </row>
    <row r="1173" spans="1:17">
      <c r="A1173" s="361" t="s">
        <v>1488</v>
      </c>
    </row>
    <row r="1174" spans="1:17">
      <c r="A1174" s="361" t="s">
        <v>1489</v>
      </c>
    </row>
    <row r="1175" spans="1:17">
      <c r="A1175" s="361"/>
    </row>
    <row r="1176" spans="1:17">
      <c r="A1176" s="361" t="s">
        <v>1490</v>
      </c>
    </row>
    <row r="1177" spans="1:17">
      <c r="A1177" s="361" t="s">
        <v>1491</v>
      </c>
    </row>
  </sheetData>
  <sheetProtection formatCells="0" formatColumns="0" formatRows="0" autoFilter="0"/>
  <protectedRanges>
    <protectedRange sqref="B8:B1158" name="Rango2"/>
    <protectedRange sqref="J8:M1158" name="Compr"/>
    <protectedRange sqref="H8:H1158" name="Rango3"/>
    <protectedRange sqref="T8:T1158" name="Rango4"/>
  </protectedRanges>
  <autoFilter ref="A7:T1157" xr:uid="{00000000-0001-0000-0400-000000000000}"/>
  <mergeCells count="6">
    <mergeCell ref="I1159:M1159"/>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18"/>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674</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DE 2024</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febrero de 2024 Hrs. 15:00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5" t="s">
        <v>1480</v>
      </c>
      <c r="B6" s="466"/>
      <c r="C6" s="103"/>
      <c r="D6" s="122"/>
      <c r="E6" s="122"/>
      <c r="F6" s="67"/>
      <c r="G6" s="67"/>
      <c r="H6" s="67"/>
      <c r="I6" s="71"/>
      <c r="J6" s="465" t="s">
        <v>1482</v>
      </c>
      <c r="K6" s="466"/>
      <c r="L6" s="465" t="s">
        <v>1483</v>
      </c>
      <c r="M6" s="466"/>
      <c r="N6" s="463" t="s">
        <v>1484</v>
      </c>
      <c r="O6" s="464"/>
      <c r="P6" s="463" t="s">
        <v>1485</v>
      </c>
      <c r="Q6" s="464"/>
      <c r="R6" s="67"/>
      <c r="S6" s="67"/>
    </row>
    <row r="7" spans="1:20" s="66" customFormat="1" ht="44.25" customHeight="1">
      <c r="A7" s="347" t="s">
        <v>655</v>
      </c>
      <c r="B7" s="347" t="s">
        <v>656</v>
      </c>
      <c r="C7" s="348" t="s">
        <v>662</v>
      </c>
      <c r="D7" s="348" t="s">
        <v>1479</v>
      </c>
      <c r="E7" s="366" t="s">
        <v>650</v>
      </c>
      <c r="F7" s="348" t="s">
        <v>651</v>
      </c>
      <c r="G7" s="348" t="s">
        <v>653</v>
      </c>
      <c r="H7" s="350" t="s">
        <v>1481</v>
      </c>
      <c r="I7" s="348" t="s">
        <v>654</v>
      </c>
      <c r="J7" s="347" t="s">
        <v>657</v>
      </c>
      <c r="K7" s="347" t="s">
        <v>660</v>
      </c>
      <c r="L7" s="347" t="s">
        <v>658</v>
      </c>
      <c r="M7" s="347" t="s">
        <v>659</v>
      </c>
      <c r="N7" s="349" t="s">
        <v>1305</v>
      </c>
      <c r="O7" s="349" t="s">
        <v>1306</v>
      </c>
      <c r="P7" s="349" t="s">
        <v>1291</v>
      </c>
      <c r="Q7" s="349" t="s">
        <v>1292</v>
      </c>
      <c r="R7" s="348" t="s">
        <v>664</v>
      </c>
      <c r="S7" s="348" t="s">
        <v>1486</v>
      </c>
      <c r="T7" s="350" t="s">
        <v>1357</v>
      </c>
    </row>
    <row r="8" spans="1:20" ht="51">
      <c r="A8" s="68" t="s">
        <v>541</v>
      </c>
      <c r="B8" s="68"/>
      <c r="C8" s="69" t="s">
        <v>590</v>
      </c>
      <c r="D8" s="108">
        <v>45293</v>
      </c>
      <c r="E8" s="108" t="s">
        <v>3908</v>
      </c>
      <c r="F8" s="191" t="s">
        <v>22</v>
      </c>
      <c r="G8" s="191">
        <v>24120</v>
      </c>
      <c r="H8" s="68"/>
      <c r="I8" s="338" t="s">
        <v>3634</v>
      </c>
      <c r="J8" s="68"/>
      <c r="K8" s="68"/>
      <c r="L8" s="68"/>
      <c r="M8" s="68"/>
      <c r="N8" s="339">
        <v>0</v>
      </c>
      <c r="O8" s="339">
        <v>0</v>
      </c>
      <c r="P8" s="340">
        <v>0</v>
      </c>
      <c r="Q8" s="340">
        <v>0.01</v>
      </c>
      <c r="R8" s="341" t="s">
        <v>3632</v>
      </c>
      <c r="S8" s="360"/>
      <c r="T8" s="275"/>
    </row>
    <row r="9" spans="1:20" ht="51">
      <c r="A9" s="68" t="s">
        <v>541</v>
      </c>
      <c r="B9" s="68"/>
      <c r="C9" s="69" t="s">
        <v>590</v>
      </c>
      <c r="D9" s="108">
        <v>45294</v>
      </c>
      <c r="E9" s="108" t="s">
        <v>3909</v>
      </c>
      <c r="F9" s="191" t="s">
        <v>22</v>
      </c>
      <c r="G9" s="191">
        <v>24126</v>
      </c>
      <c r="H9" s="68"/>
      <c r="I9" s="338" t="s">
        <v>3635</v>
      </c>
      <c r="J9" s="68"/>
      <c r="K9" s="68"/>
      <c r="L9" s="68"/>
      <c r="M9" s="68"/>
      <c r="N9" s="339">
        <v>0</v>
      </c>
      <c r="O9" s="339">
        <v>0</v>
      </c>
      <c r="P9" s="340">
        <v>0</v>
      </c>
      <c r="Q9" s="340">
        <v>0.01</v>
      </c>
      <c r="R9" s="341" t="s">
        <v>3632</v>
      </c>
      <c r="S9" s="360"/>
      <c r="T9" s="275"/>
    </row>
    <row r="10" spans="1:20" ht="76.5">
      <c r="A10" s="68">
        <v>10</v>
      </c>
      <c r="B10" s="68"/>
      <c r="C10" s="69" t="s">
        <v>38</v>
      </c>
      <c r="D10" s="108">
        <v>45295</v>
      </c>
      <c r="E10" s="108" t="s">
        <v>3910</v>
      </c>
      <c r="F10" s="191" t="s">
        <v>6</v>
      </c>
      <c r="G10" s="191">
        <v>2542215</v>
      </c>
      <c r="H10" s="68"/>
      <c r="I10" s="338" t="s">
        <v>3636</v>
      </c>
      <c r="J10" s="68"/>
      <c r="K10" s="68"/>
      <c r="L10" s="68"/>
      <c r="M10" s="68"/>
      <c r="N10" s="339">
        <v>0</v>
      </c>
      <c r="O10" s="339">
        <v>2634.74</v>
      </c>
      <c r="P10" s="340">
        <v>0</v>
      </c>
      <c r="Q10" s="340">
        <v>18074.32</v>
      </c>
      <c r="R10" s="341" t="s">
        <v>3632</v>
      </c>
      <c r="S10" s="360"/>
      <c r="T10" s="275"/>
    </row>
    <row r="11" spans="1:20" ht="76.5">
      <c r="A11" s="68">
        <v>10</v>
      </c>
      <c r="B11" s="68"/>
      <c r="C11" s="69" t="s">
        <v>38</v>
      </c>
      <c r="D11" s="108">
        <v>45295</v>
      </c>
      <c r="E11" s="108" t="s">
        <v>3911</v>
      </c>
      <c r="F11" s="191" t="s">
        <v>6</v>
      </c>
      <c r="G11" s="191">
        <v>2542217</v>
      </c>
      <c r="H11" s="68"/>
      <c r="I11" s="338" t="s">
        <v>3637</v>
      </c>
      <c r="J11" s="68"/>
      <c r="K11" s="68"/>
      <c r="L11" s="68"/>
      <c r="M11" s="68"/>
      <c r="N11" s="339">
        <v>0</v>
      </c>
      <c r="O11" s="339">
        <v>5557.07</v>
      </c>
      <c r="P11" s="340">
        <v>0</v>
      </c>
      <c r="Q11" s="340">
        <v>38121.5</v>
      </c>
      <c r="R11" s="341" t="s">
        <v>3632</v>
      </c>
      <c r="S11" s="360"/>
      <c r="T11" s="275"/>
    </row>
    <row r="12" spans="1:20" ht="76.5">
      <c r="A12" s="68">
        <v>10</v>
      </c>
      <c r="B12" s="68"/>
      <c r="C12" s="69" t="s">
        <v>38</v>
      </c>
      <c r="D12" s="108">
        <v>45295</v>
      </c>
      <c r="E12" s="108" t="s">
        <v>3912</v>
      </c>
      <c r="F12" s="191" t="s">
        <v>6</v>
      </c>
      <c r="G12" s="191">
        <v>2542219</v>
      </c>
      <c r="H12" s="68"/>
      <c r="I12" s="338" t="s">
        <v>3638</v>
      </c>
      <c r="J12" s="68"/>
      <c r="K12" s="68"/>
      <c r="L12" s="68"/>
      <c r="M12" s="68"/>
      <c r="N12" s="339">
        <v>0</v>
      </c>
      <c r="O12" s="339">
        <v>910</v>
      </c>
      <c r="P12" s="340">
        <v>0</v>
      </c>
      <c r="Q12" s="340">
        <v>6242.6</v>
      </c>
      <c r="R12" s="341" t="s">
        <v>3632</v>
      </c>
      <c r="S12" s="360"/>
      <c r="T12" s="275"/>
    </row>
    <row r="13" spans="1:20" ht="51">
      <c r="A13" s="68" t="s">
        <v>541</v>
      </c>
      <c r="B13" s="68"/>
      <c r="C13" s="69" t="s">
        <v>590</v>
      </c>
      <c r="D13" s="108">
        <v>45295</v>
      </c>
      <c r="E13" s="108" t="s">
        <v>3913</v>
      </c>
      <c r="F13" s="191" t="s">
        <v>22</v>
      </c>
      <c r="G13" s="191">
        <v>24132</v>
      </c>
      <c r="H13" s="68"/>
      <c r="I13" s="338" t="s">
        <v>3639</v>
      </c>
      <c r="J13" s="68"/>
      <c r="K13" s="68"/>
      <c r="L13" s="68"/>
      <c r="M13" s="68"/>
      <c r="N13" s="339">
        <v>0</v>
      </c>
      <c r="O13" s="339">
        <v>0</v>
      </c>
      <c r="P13" s="340">
        <v>0.01</v>
      </c>
      <c r="Q13" s="340">
        <v>0</v>
      </c>
      <c r="R13" s="341" t="s">
        <v>3632</v>
      </c>
      <c r="S13" s="360"/>
      <c r="T13" s="275"/>
    </row>
    <row r="14" spans="1:20" ht="63.75">
      <c r="A14" s="68">
        <v>10</v>
      </c>
      <c r="B14" s="68"/>
      <c r="C14" s="69" t="s">
        <v>38</v>
      </c>
      <c r="D14" s="108">
        <v>45296</v>
      </c>
      <c r="E14" s="108" t="s">
        <v>3914</v>
      </c>
      <c r="F14" s="191" t="s">
        <v>6</v>
      </c>
      <c r="G14" s="191">
        <v>2543850</v>
      </c>
      <c r="H14" s="68"/>
      <c r="I14" s="338" t="s">
        <v>3640</v>
      </c>
      <c r="J14" s="68"/>
      <c r="K14" s="68"/>
      <c r="L14" s="68"/>
      <c r="M14" s="68"/>
      <c r="N14" s="339">
        <v>0</v>
      </c>
      <c r="O14" s="339">
        <v>1095</v>
      </c>
      <c r="P14" s="340">
        <v>0</v>
      </c>
      <c r="Q14" s="340">
        <v>7511.7</v>
      </c>
      <c r="R14" s="341" t="s">
        <v>3632</v>
      </c>
      <c r="S14" s="360"/>
      <c r="T14" s="275"/>
    </row>
    <row r="15" spans="1:20" ht="76.5">
      <c r="A15" s="68">
        <v>10</v>
      </c>
      <c r="B15" s="68"/>
      <c r="C15" s="69" t="s">
        <v>38</v>
      </c>
      <c r="D15" s="108">
        <v>45299</v>
      </c>
      <c r="E15" s="108" t="s">
        <v>3915</v>
      </c>
      <c r="F15" s="191" t="s">
        <v>6</v>
      </c>
      <c r="G15" s="191">
        <v>2545153</v>
      </c>
      <c r="H15" s="68"/>
      <c r="I15" s="338" t="s">
        <v>3641</v>
      </c>
      <c r="J15" s="68"/>
      <c r="K15" s="68"/>
      <c r="L15" s="68"/>
      <c r="M15" s="68"/>
      <c r="N15" s="339">
        <v>0</v>
      </c>
      <c r="O15" s="339">
        <v>1764.14</v>
      </c>
      <c r="P15" s="340">
        <v>0</v>
      </c>
      <c r="Q15" s="340">
        <v>12102</v>
      </c>
      <c r="R15" s="341" t="s">
        <v>3632</v>
      </c>
      <c r="S15" s="360"/>
      <c r="T15" s="275"/>
    </row>
    <row r="16" spans="1:20" ht="89.25">
      <c r="A16" s="68">
        <v>10</v>
      </c>
      <c r="B16" s="68"/>
      <c r="C16" s="69" t="s">
        <v>38</v>
      </c>
      <c r="D16" s="108">
        <v>45299</v>
      </c>
      <c r="E16" s="108" t="s">
        <v>3916</v>
      </c>
      <c r="F16" s="191" t="s">
        <v>6</v>
      </c>
      <c r="G16" s="191">
        <v>1080783</v>
      </c>
      <c r="H16" s="68"/>
      <c r="I16" s="338" t="s">
        <v>3642</v>
      </c>
      <c r="J16" s="68"/>
      <c r="K16" s="68"/>
      <c r="L16" s="68"/>
      <c r="M16" s="68"/>
      <c r="N16" s="339">
        <v>0</v>
      </c>
      <c r="O16" s="339">
        <v>2099.3200000000002</v>
      </c>
      <c r="P16" s="340">
        <v>0</v>
      </c>
      <c r="Q16" s="340">
        <v>14401.34</v>
      </c>
      <c r="R16" s="341" t="s">
        <v>3632</v>
      </c>
      <c r="S16" s="360"/>
      <c r="T16" s="275"/>
    </row>
    <row r="17" spans="1:20" ht="63.75">
      <c r="A17" s="68">
        <v>513</v>
      </c>
      <c r="B17" s="68"/>
      <c r="C17" s="69" t="s">
        <v>160</v>
      </c>
      <c r="D17" s="108">
        <v>45299</v>
      </c>
      <c r="E17" s="108" t="s">
        <v>3917</v>
      </c>
      <c r="F17" s="191" t="s">
        <v>6</v>
      </c>
      <c r="G17" s="191">
        <v>2545933</v>
      </c>
      <c r="H17" s="68"/>
      <c r="I17" s="338" t="s">
        <v>3643</v>
      </c>
      <c r="J17" s="68"/>
      <c r="K17" s="68"/>
      <c r="L17" s="68"/>
      <c r="M17" s="68"/>
      <c r="N17" s="339">
        <v>0</v>
      </c>
      <c r="O17" s="339">
        <v>58204.01</v>
      </c>
      <c r="P17" s="340">
        <v>0</v>
      </c>
      <c r="Q17" s="340">
        <v>399279.51</v>
      </c>
      <c r="R17" s="341" t="s">
        <v>3632</v>
      </c>
      <c r="S17" s="360"/>
      <c r="T17" s="275"/>
    </row>
    <row r="18" spans="1:20" ht="51">
      <c r="A18" s="68" t="s">
        <v>541</v>
      </c>
      <c r="B18" s="68"/>
      <c r="C18" s="69" t="s">
        <v>590</v>
      </c>
      <c r="D18" s="108">
        <v>45299</v>
      </c>
      <c r="E18" s="108" t="s">
        <v>3918</v>
      </c>
      <c r="F18" s="191" t="s">
        <v>22</v>
      </c>
      <c r="G18" s="191">
        <v>24148</v>
      </c>
      <c r="H18" s="68"/>
      <c r="I18" s="338" t="s">
        <v>3644</v>
      </c>
      <c r="J18" s="68"/>
      <c r="K18" s="68"/>
      <c r="L18" s="68"/>
      <c r="M18" s="68"/>
      <c r="N18" s="339">
        <v>0</v>
      </c>
      <c r="O18" s="339">
        <v>0</v>
      </c>
      <c r="P18" s="340">
        <v>0</v>
      </c>
      <c r="Q18" s="340">
        <v>0.01</v>
      </c>
      <c r="R18" s="341" t="s">
        <v>3632</v>
      </c>
      <c r="S18" s="360"/>
      <c r="T18" s="275"/>
    </row>
    <row r="19" spans="1:20" ht="89.25">
      <c r="A19" s="68">
        <v>513</v>
      </c>
      <c r="B19" s="68"/>
      <c r="C19" s="69" t="s">
        <v>160</v>
      </c>
      <c r="D19" s="108">
        <v>45300</v>
      </c>
      <c r="E19" s="108" t="s">
        <v>3919</v>
      </c>
      <c r="F19" s="191" t="s">
        <v>6</v>
      </c>
      <c r="G19" s="191">
        <v>2546719</v>
      </c>
      <c r="H19" s="68"/>
      <c r="I19" s="338" t="s">
        <v>3645</v>
      </c>
      <c r="J19" s="68"/>
      <c r="K19" s="68"/>
      <c r="L19" s="68"/>
      <c r="M19" s="68"/>
      <c r="N19" s="339">
        <v>0</v>
      </c>
      <c r="O19" s="339">
        <v>58500</v>
      </c>
      <c r="P19" s="340">
        <v>0</v>
      </c>
      <c r="Q19" s="340">
        <v>401310</v>
      </c>
      <c r="R19" s="341" t="s">
        <v>3632</v>
      </c>
      <c r="S19" s="360"/>
      <c r="T19" s="275"/>
    </row>
    <row r="20" spans="1:20" ht="76.5">
      <c r="A20" s="68">
        <v>10</v>
      </c>
      <c r="B20" s="68"/>
      <c r="C20" s="69" t="s">
        <v>38</v>
      </c>
      <c r="D20" s="108">
        <v>45300</v>
      </c>
      <c r="E20" s="108" t="s">
        <v>3920</v>
      </c>
      <c r="F20" s="191" t="s">
        <v>6</v>
      </c>
      <c r="G20" s="191">
        <v>2546727</v>
      </c>
      <c r="H20" s="68"/>
      <c r="I20" s="338" t="s">
        <v>3646</v>
      </c>
      <c r="J20" s="68"/>
      <c r="K20" s="68"/>
      <c r="L20" s="68"/>
      <c r="M20" s="68"/>
      <c r="N20" s="339">
        <v>0</v>
      </c>
      <c r="O20" s="339">
        <v>1180</v>
      </c>
      <c r="P20" s="340">
        <v>0</v>
      </c>
      <c r="Q20" s="340">
        <v>8094.8</v>
      </c>
      <c r="R20" s="341" t="s">
        <v>3632</v>
      </c>
      <c r="S20" s="360"/>
      <c r="T20" s="275"/>
    </row>
    <row r="21" spans="1:20" ht="89.25">
      <c r="A21" s="68">
        <v>513</v>
      </c>
      <c r="B21" s="68"/>
      <c r="C21" s="69" t="s">
        <v>160</v>
      </c>
      <c r="D21" s="108">
        <v>45300</v>
      </c>
      <c r="E21" s="108" t="s">
        <v>3921</v>
      </c>
      <c r="F21" s="191" t="s">
        <v>6</v>
      </c>
      <c r="G21" s="191">
        <v>2546721</v>
      </c>
      <c r="H21" s="68"/>
      <c r="I21" s="338" t="s">
        <v>3647</v>
      </c>
      <c r="J21" s="68"/>
      <c r="K21" s="68"/>
      <c r="L21" s="68"/>
      <c r="M21" s="68"/>
      <c r="N21" s="339">
        <v>0</v>
      </c>
      <c r="O21" s="339">
        <v>19300</v>
      </c>
      <c r="P21" s="340">
        <v>0</v>
      </c>
      <c r="Q21" s="340">
        <v>132398</v>
      </c>
      <c r="R21" s="341" t="s">
        <v>3632</v>
      </c>
      <c r="S21" s="360"/>
      <c r="T21" s="275"/>
    </row>
    <row r="22" spans="1:20" ht="76.5">
      <c r="A22" s="68">
        <v>10</v>
      </c>
      <c r="B22" s="68"/>
      <c r="C22" s="69" t="s">
        <v>38</v>
      </c>
      <c r="D22" s="108">
        <v>45300</v>
      </c>
      <c r="E22" s="108" t="s">
        <v>3922</v>
      </c>
      <c r="F22" s="191" t="s">
        <v>6</v>
      </c>
      <c r="G22" s="191">
        <v>2546729</v>
      </c>
      <c r="H22" s="68"/>
      <c r="I22" s="338" t="s">
        <v>3648</v>
      </c>
      <c r="J22" s="68"/>
      <c r="K22" s="68"/>
      <c r="L22" s="68"/>
      <c r="M22" s="68"/>
      <c r="N22" s="339">
        <v>0</v>
      </c>
      <c r="O22" s="339">
        <v>28799</v>
      </c>
      <c r="P22" s="340">
        <v>0</v>
      </c>
      <c r="Q22" s="340">
        <v>197561.14</v>
      </c>
      <c r="R22" s="341" t="s">
        <v>3632</v>
      </c>
      <c r="S22" s="360"/>
      <c r="T22" s="275"/>
    </row>
    <row r="23" spans="1:20" ht="76.5">
      <c r="A23" s="68">
        <v>10</v>
      </c>
      <c r="B23" s="68"/>
      <c r="C23" s="69" t="s">
        <v>38</v>
      </c>
      <c r="D23" s="108">
        <v>45300</v>
      </c>
      <c r="E23" s="108" t="s">
        <v>3923</v>
      </c>
      <c r="F23" s="191" t="s">
        <v>6</v>
      </c>
      <c r="G23" s="191">
        <v>2546731</v>
      </c>
      <c r="H23" s="68"/>
      <c r="I23" s="338" t="s">
        <v>3649</v>
      </c>
      <c r="J23" s="68"/>
      <c r="K23" s="68"/>
      <c r="L23" s="68"/>
      <c r="M23" s="68"/>
      <c r="N23" s="339">
        <v>0</v>
      </c>
      <c r="O23" s="339">
        <v>872.69</v>
      </c>
      <c r="P23" s="340">
        <v>0</v>
      </c>
      <c r="Q23" s="340">
        <v>5986.65</v>
      </c>
      <c r="R23" s="341" t="s">
        <v>3632</v>
      </c>
      <c r="S23" s="360"/>
      <c r="T23" s="275"/>
    </row>
    <row r="24" spans="1:20" ht="63.75">
      <c r="A24" s="68">
        <v>10</v>
      </c>
      <c r="B24" s="68"/>
      <c r="C24" s="69" t="s">
        <v>38</v>
      </c>
      <c r="D24" s="108">
        <v>45300</v>
      </c>
      <c r="E24" s="108" t="s">
        <v>3924</v>
      </c>
      <c r="F24" s="191" t="s">
        <v>6</v>
      </c>
      <c r="G24" s="191">
        <v>2546733</v>
      </c>
      <c r="H24" s="68"/>
      <c r="I24" s="338" t="s">
        <v>3650</v>
      </c>
      <c r="J24" s="68"/>
      <c r="K24" s="68"/>
      <c r="L24" s="68"/>
      <c r="M24" s="68"/>
      <c r="N24" s="339">
        <v>0</v>
      </c>
      <c r="O24" s="339">
        <v>1005.68</v>
      </c>
      <c r="P24" s="340">
        <v>0</v>
      </c>
      <c r="Q24" s="340">
        <v>6898.96</v>
      </c>
      <c r="R24" s="341" t="s">
        <v>3632</v>
      </c>
      <c r="S24" s="360"/>
      <c r="T24" s="275"/>
    </row>
    <row r="25" spans="1:20" ht="89.25">
      <c r="A25" s="68">
        <v>513</v>
      </c>
      <c r="B25" s="68"/>
      <c r="C25" s="69" t="s">
        <v>160</v>
      </c>
      <c r="D25" s="108">
        <v>45300</v>
      </c>
      <c r="E25" s="108" t="s">
        <v>3925</v>
      </c>
      <c r="F25" s="191" t="s">
        <v>6</v>
      </c>
      <c r="G25" s="191">
        <v>2546899</v>
      </c>
      <c r="H25" s="68"/>
      <c r="I25" s="338" t="s">
        <v>3651</v>
      </c>
      <c r="J25" s="68"/>
      <c r="K25" s="68"/>
      <c r="L25" s="68"/>
      <c r="M25" s="68"/>
      <c r="N25" s="339">
        <v>0</v>
      </c>
      <c r="O25" s="339">
        <v>12800</v>
      </c>
      <c r="P25" s="340">
        <v>0</v>
      </c>
      <c r="Q25" s="340">
        <v>87808</v>
      </c>
      <c r="R25" s="341" t="s">
        <v>3632</v>
      </c>
      <c r="S25" s="360"/>
      <c r="T25" s="275"/>
    </row>
    <row r="26" spans="1:20" ht="76.5">
      <c r="A26" s="68">
        <v>10</v>
      </c>
      <c r="B26" s="68"/>
      <c r="C26" s="69" t="s">
        <v>38</v>
      </c>
      <c r="D26" s="108">
        <v>45300</v>
      </c>
      <c r="E26" s="108" t="s">
        <v>3926</v>
      </c>
      <c r="F26" s="191" t="s">
        <v>6</v>
      </c>
      <c r="G26" s="191">
        <v>2547560</v>
      </c>
      <c r="H26" s="68"/>
      <c r="I26" s="338" t="s">
        <v>3652</v>
      </c>
      <c r="J26" s="68"/>
      <c r="K26" s="68"/>
      <c r="L26" s="68"/>
      <c r="M26" s="68"/>
      <c r="N26" s="339">
        <v>0</v>
      </c>
      <c r="O26" s="339">
        <v>18761.89</v>
      </c>
      <c r="P26" s="340">
        <v>0</v>
      </c>
      <c r="Q26" s="340">
        <v>128706.57</v>
      </c>
      <c r="R26" s="341" t="s">
        <v>3632</v>
      </c>
      <c r="S26" s="360"/>
      <c r="T26" s="275"/>
    </row>
    <row r="27" spans="1:20" ht="76.5">
      <c r="A27" s="68">
        <v>10</v>
      </c>
      <c r="B27" s="68"/>
      <c r="C27" s="69" t="s">
        <v>38</v>
      </c>
      <c r="D27" s="108">
        <v>45300</v>
      </c>
      <c r="E27" s="108" t="s">
        <v>3927</v>
      </c>
      <c r="F27" s="191" t="s">
        <v>6</v>
      </c>
      <c r="G27" s="191">
        <v>2547558</v>
      </c>
      <c r="H27" s="68"/>
      <c r="I27" s="338" t="s">
        <v>3653</v>
      </c>
      <c r="J27" s="68"/>
      <c r="K27" s="68"/>
      <c r="L27" s="68"/>
      <c r="M27" s="68"/>
      <c r="N27" s="339">
        <v>0</v>
      </c>
      <c r="O27" s="339">
        <v>4398.1400000000003</v>
      </c>
      <c r="P27" s="340">
        <v>0</v>
      </c>
      <c r="Q27" s="340">
        <v>30171.24</v>
      </c>
      <c r="R27" s="341" t="s">
        <v>3632</v>
      </c>
      <c r="S27" s="360"/>
      <c r="T27" s="275"/>
    </row>
    <row r="28" spans="1:20" ht="63.75">
      <c r="A28" s="68">
        <v>10</v>
      </c>
      <c r="B28" s="68"/>
      <c r="C28" s="69" t="s">
        <v>38</v>
      </c>
      <c r="D28" s="108">
        <v>45300</v>
      </c>
      <c r="E28" s="108" t="s">
        <v>3928</v>
      </c>
      <c r="F28" s="191" t="s">
        <v>6</v>
      </c>
      <c r="G28" s="191">
        <v>2547556</v>
      </c>
      <c r="H28" s="68"/>
      <c r="I28" s="338" t="s">
        <v>3654</v>
      </c>
      <c r="J28" s="68"/>
      <c r="K28" s="68"/>
      <c r="L28" s="68"/>
      <c r="M28" s="68"/>
      <c r="N28" s="339">
        <v>0</v>
      </c>
      <c r="O28" s="339">
        <v>1546.76</v>
      </c>
      <c r="P28" s="340">
        <v>0</v>
      </c>
      <c r="Q28" s="340">
        <v>10610.77</v>
      </c>
      <c r="R28" s="341" t="s">
        <v>3632</v>
      </c>
      <c r="S28" s="360"/>
      <c r="T28" s="275"/>
    </row>
    <row r="29" spans="1:20" ht="63.75">
      <c r="A29" s="68">
        <v>10</v>
      </c>
      <c r="B29" s="68"/>
      <c r="C29" s="69" t="s">
        <v>38</v>
      </c>
      <c r="D29" s="108">
        <v>45300</v>
      </c>
      <c r="E29" s="108" t="s">
        <v>3929</v>
      </c>
      <c r="F29" s="191" t="s">
        <v>6</v>
      </c>
      <c r="G29" s="191">
        <v>2547564</v>
      </c>
      <c r="H29" s="68"/>
      <c r="I29" s="338" t="s">
        <v>3655</v>
      </c>
      <c r="J29" s="68"/>
      <c r="K29" s="68"/>
      <c r="L29" s="68"/>
      <c r="M29" s="68"/>
      <c r="N29" s="339">
        <v>0</v>
      </c>
      <c r="O29" s="339">
        <v>2486.21</v>
      </c>
      <c r="P29" s="340">
        <v>0</v>
      </c>
      <c r="Q29" s="340">
        <v>17055.400000000001</v>
      </c>
      <c r="R29" s="341" t="s">
        <v>3632</v>
      </c>
      <c r="S29" s="360"/>
      <c r="T29" s="275"/>
    </row>
    <row r="30" spans="1:20" ht="63.75">
      <c r="A30" s="68">
        <v>10</v>
      </c>
      <c r="B30" s="68"/>
      <c r="C30" s="69" t="s">
        <v>38</v>
      </c>
      <c r="D30" s="108">
        <v>45300</v>
      </c>
      <c r="E30" s="108" t="s">
        <v>3930</v>
      </c>
      <c r="F30" s="191" t="s">
        <v>6</v>
      </c>
      <c r="G30" s="191">
        <v>2547568</v>
      </c>
      <c r="H30" s="68"/>
      <c r="I30" s="338" t="s">
        <v>3656</v>
      </c>
      <c r="J30" s="68"/>
      <c r="K30" s="68"/>
      <c r="L30" s="68"/>
      <c r="M30" s="68"/>
      <c r="N30" s="339">
        <v>0</v>
      </c>
      <c r="O30" s="339">
        <v>19093.5</v>
      </c>
      <c r="P30" s="340">
        <v>0</v>
      </c>
      <c r="Q30" s="340">
        <v>130981.41</v>
      </c>
      <c r="R30" s="341" t="s">
        <v>3632</v>
      </c>
      <c r="S30" s="360"/>
      <c r="T30" s="275"/>
    </row>
    <row r="31" spans="1:20" ht="63.75">
      <c r="A31" s="68">
        <v>10</v>
      </c>
      <c r="B31" s="68"/>
      <c r="C31" s="69" t="s">
        <v>38</v>
      </c>
      <c r="D31" s="108">
        <v>45300</v>
      </c>
      <c r="E31" s="108" t="s">
        <v>3931</v>
      </c>
      <c r="F31" s="191" t="s">
        <v>6</v>
      </c>
      <c r="G31" s="191">
        <v>2547566</v>
      </c>
      <c r="H31" s="68"/>
      <c r="I31" s="338" t="s">
        <v>3657</v>
      </c>
      <c r="J31" s="68"/>
      <c r="K31" s="68"/>
      <c r="L31" s="68"/>
      <c r="M31" s="68"/>
      <c r="N31" s="339">
        <v>0</v>
      </c>
      <c r="O31" s="339">
        <v>1120</v>
      </c>
      <c r="P31" s="340">
        <v>0</v>
      </c>
      <c r="Q31" s="340">
        <v>7683.2</v>
      </c>
      <c r="R31" s="341" t="s">
        <v>3632</v>
      </c>
      <c r="S31" s="360"/>
      <c r="T31" s="275"/>
    </row>
    <row r="32" spans="1:20" ht="76.5">
      <c r="A32" s="68">
        <v>10</v>
      </c>
      <c r="B32" s="68"/>
      <c r="C32" s="69" t="s">
        <v>38</v>
      </c>
      <c r="D32" s="108">
        <v>45301</v>
      </c>
      <c r="E32" s="108" t="s">
        <v>3932</v>
      </c>
      <c r="F32" s="191" t="s">
        <v>6</v>
      </c>
      <c r="G32" s="191">
        <v>2548700</v>
      </c>
      <c r="H32" s="68"/>
      <c r="I32" s="338" t="s">
        <v>3658</v>
      </c>
      <c r="J32" s="68"/>
      <c r="K32" s="68"/>
      <c r="L32" s="68"/>
      <c r="M32" s="68"/>
      <c r="N32" s="339">
        <v>0</v>
      </c>
      <c r="O32" s="339">
        <v>13100.09</v>
      </c>
      <c r="P32" s="340">
        <v>0</v>
      </c>
      <c r="Q32" s="340">
        <v>89866.62</v>
      </c>
      <c r="R32" s="341" t="s">
        <v>3632</v>
      </c>
      <c r="S32" s="360"/>
      <c r="T32" s="275"/>
    </row>
    <row r="33" spans="1:20" ht="63.75">
      <c r="A33" s="68">
        <v>10</v>
      </c>
      <c r="B33" s="68"/>
      <c r="C33" s="69" t="s">
        <v>38</v>
      </c>
      <c r="D33" s="108">
        <v>45301</v>
      </c>
      <c r="E33" s="108" t="s">
        <v>3933</v>
      </c>
      <c r="F33" s="191" t="s">
        <v>6</v>
      </c>
      <c r="G33" s="191">
        <v>2549304</v>
      </c>
      <c r="H33" s="68"/>
      <c r="I33" s="338" t="s">
        <v>3659</v>
      </c>
      <c r="J33" s="68"/>
      <c r="K33" s="68"/>
      <c r="L33" s="68"/>
      <c r="M33" s="68"/>
      <c r="N33" s="339">
        <v>0</v>
      </c>
      <c r="O33" s="339">
        <v>13574.27</v>
      </c>
      <c r="P33" s="340">
        <v>0</v>
      </c>
      <c r="Q33" s="340">
        <v>93119.49</v>
      </c>
      <c r="R33" s="341" t="s">
        <v>3632</v>
      </c>
      <c r="S33" s="360"/>
      <c r="T33" s="275"/>
    </row>
    <row r="34" spans="1:20" ht="51">
      <c r="A34" s="68" t="s">
        <v>541</v>
      </c>
      <c r="B34" s="68"/>
      <c r="C34" s="69" t="s">
        <v>590</v>
      </c>
      <c r="D34" s="108">
        <v>45301</v>
      </c>
      <c r="E34" s="108" t="s">
        <v>3934</v>
      </c>
      <c r="F34" s="191" t="s">
        <v>22</v>
      </c>
      <c r="G34" s="191">
        <v>24159</v>
      </c>
      <c r="H34" s="68"/>
      <c r="I34" s="338" t="s">
        <v>3660</v>
      </c>
      <c r="J34" s="68"/>
      <c r="K34" s="68"/>
      <c r="L34" s="68"/>
      <c r="M34" s="68"/>
      <c r="N34" s="339">
        <v>0</v>
      </c>
      <c r="O34" s="339">
        <v>0</v>
      </c>
      <c r="P34" s="340">
        <v>0.01</v>
      </c>
      <c r="Q34" s="340">
        <v>0</v>
      </c>
      <c r="R34" s="341" t="s">
        <v>3632</v>
      </c>
      <c r="S34" s="360"/>
      <c r="T34" s="275"/>
    </row>
    <row r="35" spans="1:20" ht="89.25">
      <c r="A35" s="68">
        <v>10</v>
      </c>
      <c r="B35" s="68"/>
      <c r="C35" s="69" t="s">
        <v>38</v>
      </c>
      <c r="D35" s="108">
        <v>45302</v>
      </c>
      <c r="E35" s="108" t="s">
        <v>3935</v>
      </c>
      <c r="F35" s="191" t="s">
        <v>6</v>
      </c>
      <c r="G35" s="191">
        <v>1081422</v>
      </c>
      <c r="H35" s="68"/>
      <c r="I35" s="338" t="s">
        <v>3661</v>
      </c>
      <c r="J35" s="68"/>
      <c r="K35" s="68"/>
      <c r="L35" s="68"/>
      <c r="M35" s="68"/>
      <c r="N35" s="339">
        <v>0</v>
      </c>
      <c r="O35" s="339">
        <v>8729.17</v>
      </c>
      <c r="P35" s="340">
        <v>0</v>
      </c>
      <c r="Q35" s="340">
        <v>59882.11</v>
      </c>
      <c r="R35" s="341" t="s">
        <v>3632</v>
      </c>
      <c r="S35" s="360"/>
      <c r="T35" s="275"/>
    </row>
    <row r="36" spans="1:20" ht="76.5">
      <c r="A36" s="68">
        <v>10</v>
      </c>
      <c r="B36" s="68"/>
      <c r="C36" s="69" t="s">
        <v>38</v>
      </c>
      <c r="D36" s="108">
        <v>45302</v>
      </c>
      <c r="E36" s="108" t="s">
        <v>3936</v>
      </c>
      <c r="F36" s="191" t="s">
        <v>6</v>
      </c>
      <c r="G36" s="191">
        <v>2551161</v>
      </c>
      <c r="H36" s="68"/>
      <c r="I36" s="338" t="s">
        <v>3662</v>
      </c>
      <c r="J36" s="68"/>
      <c r="K36" s="68"/>
      <c r="L36" s="68"/>
      <c r="M36" s="68"/>
      <c r="N36" s="339">
        <v>0</v>
      </c>
      <c r="O36" s="339">
        <v>1570</v>
      </c>
      <c r="P36" s="340">
        <v>0</v>
      </c>
      <c r="Q36" s="340">
        <v>10770.2</v>
      </c>
      <c r="R36" s="341" t="s">
        <v>3632</v>
      </c>
      <c r="S36" s="360"/>
      <c r="T36" s="275"/>
    </row>
    <row r="37" spans="1:20" ht="76.5">
      <c r="A37" s="68">
        <v>10</v>
      </c>
      <c r="B37" s="68"/>
      <c r="C37" s="69" t="s">
        <v>38</v>
      </c>
      <c r="D37" s="108">
        <v>45302</v>
      </c>
      <c r="E37" s="108" t="s">
        <v>3937</v>
      </c>
      <c r="F37" s="191" t="s">
        <v>6</v>
      </c>
      <c r="G37" s="191">
        <v>2551163</v>
      </c>
      <c r="H37" s="68"/>
      <c r="I37" s="338" t="s">
        <v>3663</v>
      </c>
      <c r="J37" s="68"/>
      <c r="K37" s="68"/>
      <c r="L37" s="68"/>
      <c r="M37" s="68"/>
      <c r="N37" s="339">
        <v>0</v>
      </c>
      <c r="O37" s="339">
        <v>1005</v>
      </c>
      <c r="P37" s="340">
        <v>0</v>
      </c>
      <c r="Q37" s="340">
        <v>6894.3</v>
      </c>
      <c r="R37" s="341" t="s">
        <v>3632</v>
      </c>
      <c r="S37" s="360"/>
      <c r="T37" s="275"/>
    </row>
    <row r="38" spans="1:20" ht="76.5">
      <c r="A38" s="68">
        <v>10</v>
      </c>
      <c r="B38" s="68"/>
      <c r="C38" s="69" t="s">
        <v>38</v>
      </c>
      <c r="D38" s="108">
        <v>45302</v>
      </c>
      <c r="E38" s="108" t="s">
        <v>3938</v>
      </c>
      <c r="F38" s="191" t="s">
        <v>6</v>
      </c>
      <c r="G38" s="191">
        <v>2551165</v>
      </c>
      <c r="H38" s="68"/>
      <c r="I38" s="338" t="s">
        <v>3664</v>
      </c>
      <c r="J38" s="68"/>
      <c r="K38" s="68"/>
      <c r="L38" s="68"/>
      <c r="M38" s="68"/>
      <c r="N38" s="339">
        <v>0</v>
      </c>
      <c r="O38" s="339">
        <v>60642.27</v>
      </c>
      <c r="P38" s="340">
        <v>0</v>
      </c>
      <c r="Q38" s="340">
        <v>416005.97</v>
      </c>
      <c r="R38" s="341" t="s">
        <v>3632</v>
      </c>
      <c r="S38" s="360"/>
      <c r="T38" s="275"/>
    </row>
    <row r="39" spans="1:20" ht="76.5">
      <c r="A39" s="68">
        <v>10</v>
      </c>
      <c r="B39" s="68"/>
      <c r="C39" s="69" t="s">
        <v>38</v>
      </c>
      <c r="D39" s="108">
        <v>45302</v>
      </c>
      <c r="E39" s="108" t="s">
        <v>3939</v>
      </c>
      <c r="F39" s="191" t="s">
        <v>6</v>
      </c>
      <c r="G39" s="191">
        <v>2551167</v>
      </c>
      <c r="H39" s="68"/>
      <c r="I39" s="338" t="s">
        <v>3665</v>
      </c>
      <c r="J39" s="68"/>
      <c r="K39" s="68"/>
      <c r="L39" s="68"/>
      <c r="M39" s="68"/>
      <c r="N39" s="339">
        <v>0</v>
      </c>
      <c r="O39" s="339">
        <v>10023.86</v>
      </c>
      <c r="P39" s="340">
        <v>0</v>
      </c>
      <c r="Q39" s="340">
        <v>68763.679999999993</v>
      </c>
      <c r="R39" s="341" t="s">
        <v>3632</v>
      </c>
      <c r="S39" s="360"/>
      <c r="T39" s="275"/>
    </row>
    <row r="40" spans="1:20" ht="51">
      <c r="A40" s="68" t="s">
        <v>541</v>
      </c>
      <c r="B40" s="68"/>
      <c r="C40" s="69" t="s">
        <v>590</v>
      </c>
      <c r="D40" s="108">
        <v>45302</v>
      </c>
      <c r="E40" s="108" t="s">
        <v>3940</v>
      </c>
      <c r="F40" s="191" t="s">
        <v>22</v>
      </c>
      <c r="G40" s="191">
        <v>24163</v>
      </c>
      <c r="H40" s="68"/>
      <c r="I40" s="338" t="s">
        <v>3666</v>
      </c>
      <c r="J40" s="68"/>
      <c r="K40" s="68"/>
      <c r="L40" s="68"/>
      <c r="M40" s="68"/>
      <c r="N40" s="339">
        <v>0</v>
      </c>
      <c r="O40" s="339">
        <v>0</v>
      </c>
      <c r="P40" s="340">
        <v>0.01</v>
      </c>
      <c r="Q40" s="340">
        <v>0</v>
      </c>
      <c r="R40" s="341" t="s">
        <v>3632</v>
      </c>
      <c r="S40" s="360"/>
      <c r="T40" s="275"/>
    </row>
    <row r="41" spans="1:20" ht="51">
      <c r="A41" s="68">
        <v>47</v>
      </c>
      <c r="B41" s="68"/>
      <c r="C41" s="69" t="s">
        <v>45</v>
      </c>
      <c r="D41" s="108">
        <v>45303</v>
      </c>
      <c r="E41" s="108" t="s">
        <v>3941</v>
      </c>
      <c r="F41" s="191" t="s">
        <v>3</v>
      </c>
      <c r="G41" s="191">
        <v>2168800</v>
      </c>
      <c r="H41" s="68"/>
      <c r="I41" s="338" t="s">
        <v>3667</v>
      </c>
      <c r="J41" s="68"/>
      <c r="K41" s="68"/>
      <c r="L41" s="68"/>
      <c r="M41" s="68"/>
      <c r="N41" s="339">
        <v>0</v>
      </c>
      <c r="O41" s="339">
        <v>7.29</v>
      </c>
      <c r="P41" s="340">
        <v>0</v>
      </c>
      <c r="Q41" s="340">
        <v>50.01</v>
      </c>
      <c r="R41" s="341" t="s">
        <v>3632</v>
      </c>
      <c r="S41" s="360"/>
      <c r="T41" s="275"/>
    </row>
    <row r="42" spans="1:20" ht="76.5">
      <c r="A42" s="68">
        <v>10</v>
      </c>
      <c r="B42" s="68"/>
      <c r="C42" s="69" t="s">
        <v>38</v>
      </c>
      <c r="D42" s="108">
        <v>45303</v>
      </c>
      <c r="E42" s="108" t="s">
        <v>3942</v>
      </c>
      <c r="F42" s="191" t="s">
        <v>6</v>
      </c>
      <c r="G42" s="191">
        <v>2552198</v>
      </c>
      <c r="H42" s="68"/>
      <c r="I42" s="338" t="s">
        <v>3668</v>
      </c>
      <c r="J42" s="68"/>
      <c r="K42" s="68"/>
      <c r="L42" s="68"/>
      <c r="M42" s="68"/>
      <c r="N42" s="339">
        <v>0</v>
      </c>
      <c r="O42" s="339">
        <v>274</v>
      </c>
      <c r="P42" s="340">
        <v>0</v>
      </c>
      <c r="Q42" s="340">
        <v>1879.64</v>
      </c>
      <c r="R42" s="341" t="s">
        <v>3632</v>
      </c>
      <c r="S42" s="360"/>
      <c r="T42" s="275"/>
    </row>
    <row r="43" spans="1:20" ht="76.5">
      <c r="A43" s="68">
        <v>10</v>
      </c>
      <c r="B43" s="68"/>
      <c r="C43" s="69" t="s">
        <v>38</v>
      </c>
      <c r="D43" s="108">
        <v>45303</v>
      </c>
      <c r="E43" s="108" t="s">
        <v>3943</v>
      </c>
      <c r="F43" s="191" t="s">
        <v>6</v>
      </c>
      <c r="G43" s="191">
        <v>2552046</v>
      </c>
      <c r="H43" s="68"/>
      <c r="I43" s="338" t="s">
        <v>3669</v>
      </c>
      <c r="J43" s="68"/>
      <c r="K43" s="68"/>
      <c r="L43" s="68"/>
      <c r="M43" s="68"/>
      <c r="N43" s="339">
        <v>0</v>
      </c>
      <c r="O43" s="339">
        <v>350</v>
      </c>
      <c r="P43" s="340">
        <v>0</v>
      </c>
      <c r="Q43" s="340">
        <v>2401</v>
      </c>
      <c r="R43" s="341" t="s">
        <v>3632</v>
      </c>
      <c r="S43" s="360"/>
      <c r="T43" s="275"/>
    </row>
    <row r="44" spans="1:20" ht="76.5">
      <c r="A44" s="68">
        <v>10</v>
      </c>
      <c r="B44" s="68"/>
      <c r="C44" s="69" t="s">
        <v>38</v>
      </c>
      <c r="D44" s="108">
        <v>45303</v>
      </c>
      <c r="E44" s="108" t="s">
        <v>3944</v>
      </c>
      <c r="F44" s="191" t="s">
        <v>6</v>
      </c>
      <c r="G44" s="191">
        <v>2552200</v>
      </c>
      <c r="H44" s="68"/>
      <c r="I44" s="338" t="s">
        <v>3670</v>
      </c>
      <c r="J44" s="68"/>
      <c r="K44" s="68"/>
      <c r="L44" s="68"/>
      <c r="M44" s="68"/>
      <c r="N44" s="339">
        <v>0</v>
      </c>
      <c r="O44" s="339">
        <v>2325.9499999999998</v>
      </c>
      <c r="P44" s="340">
        <v>0</v>
      </c>
      <c r="Q44" s="340">
        <v>15956.02</v>
      </c>
      <c r="R44" s="341" t="s">
        <v>3632</v>
      </c>
      <c r="S44" s="360"/>
      <c r="T44" s="275"/>
    </row>
    <row r="45" spans="1:20" ht="76.5">
      <c r="A45" s="68">
        <v>10</v>
      </c>
      <c r="B45" s="68"/>
      <c r="C45" s="69" t="s">
        <v>38</v>
      </c>
      <c r="D45" s="108">
        <v>45303</v>
      </c>
      <c r="E45" s="108" t="s">
        <v>3945</v>
      </c>
      <c r="F45" s="191" t="s">
        <v>6</v>
      </c>
      <c r="G45" s="191">
        <v>2552196</v>
      </c>
      <c r="H45" s="68"/>
      <c r="I45" s="338" t="s">
        <v>3671</v>
      </c>
      <c r="J45" s="68"/>
      <c r="K45" s="68"/>
      <c r="L45" s="68"/>
      <c r="M45" s="68"/>
      <c r="N45" s="339">
        <v>0</v>
      </c>
      <c r="O45" s="339">
        <v>5112.1099999999997</v>
      </c>
      <c r="P45" s="340">
        <v>0</v>
      </c>
      <c r="Q45" s="340">
        <v>35069.07</v>
      </c>
      <c r="R45" s="341" t="s">
        <v>3632</v>
      </c>
      <c r="S45" s="360"/>
      <c r="T45" s="275"/>
    </row>
    <row r="46" spans="1:20" ht="51">
      <c r="A46" s="68" t="s">
        <v>541</v>
      </c>
      <c r="B46" s="68"/>
      <c r="C46" s="69" t="s">
        <v>590</v>
      </c>
      <c r="D46" s="108">
        <v>45305</v>
      </c>
      <c r="E46" s="108" t="s">
        <v>3946</v>
      </c>
      <c r="F46" s="191" t="s">
        <v>22</v>
      </c>
      <c r="G46" s="191">
        <v>24177</v>
      </c>
      <c r="H46" s="68"/>
      <c r="I46" s="338" t="s">
        <v>3672</v>
      </c>
      <c r="J46" s="68"/>
      <c r="K46" s="68"/>
      <c r="L46" s="68"/>
      <c r="M46" s="68"/>
      <c r="N46" s="339">
        <v>0</v>
      </c>
      <c r="O46" s="339">
        <v>0</v>
      </c>
      <c r="P46" s="340">
        <v>0.01</v>
      </c>
      <c r="Q46" s="340">
        <v>0</v>
      </c>
      <c r="R46" s="341" t="s">
        <v>3632</v>
      </c>
      <c r="S46" s="360"/>
      <c r="T46" s="275"/>
    </row>
    <row r="47" spans="1:20" ht="76.5">
      <c r="A47" s="68">
        <v>10</v>
      </c>
      <c r="B47" s="68"/>
      <c r="C47" s="69" t="s">
        <v>38</v>
      </c>
      <c r="D47" s="108">
        <v>45306</v>
      </c>
      <c r="E47" s="108" t="s">
        <v>3947</v>
      </c>
      <c r="F47" s="191" t="s">
        <v>6</v>
      </c>
      <c r="G47" s="191">
        <v>2554575</v>
      </c>
      <c r="H47" s="68"/>
      <c r="I47" s="338" t="s">
        <v>3673</v>
      </c>
      <c r="J47" s="68"/>
      <c r="K47" s="68"/>
      <c r="L47" s="68"/>
      <c r="M47" s="68"/>
      <c r="N47" s="339">
        <v>0</v>
      </c>
      <c r="O47" s="339">
        <v>15891.01</v>
      </c>
      <c r="P47" s="340">
        <v>0</v>
      </c>
      <c r="Q47" s="340">
        <v>109012.33</v>
      </c>
      <c r="R47" s="341" t="s">
        <v>3632</v>
      </c>
      <c r="S47" s="360"/>
      <c r="T47" s="275"/>
    </row>
    <row r="48" spans="1:20" ht="63.75">
      <c r="A48" s="68">
        <v>10</v>
      </c>
      <c r="B48" s="68"/>
      <c r="C48" s="69" t="s">
        <v>38</v>
      </c>
      <c r="D48" s="108">
        <v>45306</v>
      </c>
      <c r="E48" s="108" t="s">
        <v>3948</v>
      </c>
      <c r="F48" s="191" t="s">
        <v>6</v>
      </c>
      <c r="G48" s="191">
        <v>2554581</v>
      </c>
      <c r="H48" s="68"/>
      <c r="I48" s="338" t="s">
        <v>3674</v>
      </c>
      <c r="J48" s="68"/>
      <c r="K48" s="68"/>
      <c r="L48" s="68"/>
      <c r="M48" s="68"/>
      <c r="N48" s="339">
        <v>0</v>
      </c>
      <c r="O48" s="339">
        <v>3875.1</v>
      </c>
      <c r="P48" s="340">
        <v>0</v>
      </c>
      <c r="Q48" s="340">
        <v>26583.19</v>
      </c>
      <c r="R48" s="341" t="s">
        <v>3632</v>
      </c>
      <c r="S48" s="360"/>
      <c r="T48" s="275"/>
    </row>
    <row r="49" spans="1:20" ht="63.75">
      <c r="A49" s="68">
        <v>10</v>
      </c>
      <c r="B49" s="68"/>
      <c r="C49" s="69" t="s">
        <v>38</v>
      </c>
      <c r="D49" s="108">
        <v>45307</v>
      </c>
      <c r="E49" s="108" t="s">
        <v>3949</v>
      </c>
      <c r="F49" s="191" t="s">
        <v>6</v>
      </c>
      <c r="G49" s="191">
        <v>2555300</v>
      </c>
      <c r="H49" s="68"/>
      <c r="I49" s="338" t="s">
        <v>3675</v>
      </c>
      <c r="J49" s="68"/>
      <c r="K49" s="68"/>
      <c r="L49" s="68"/>
      <c r="M49" s="68"/>
      <c r="N49" s="339">
        <v>0</v>
      </c>
      <c r="O49" s="339">
        <v>1316</v>
      </c>
      <c r="P49" s="340">
        <v>0</v>
      </c>
      <c r="Q49" s="340">
        <v>9027.76</v>
      </c>
      <c r="R49" s="341" t="s">
        <v>3632</v>
      </c>
      <c r="S49" s="360"/>
      <c r="T49" s="275"/>
    </row>
    <row r="50" spans="1:20" ht="63.75">
      <c r="A50" s="68" t="s">
        <v>542</v>
      </c>
      <c r="B50" s="68"/>
      <c r="C50" s="69" t="s">
        <v>689</v>
      </c>
      <c r="D50" s="108">
        <v>45307</v>
      </c>
      <c r="E50" s="108" t="s">
        <v>3950</v>
      </c>
      <c r="F50" s="191" t="s">
        <v>19</v>
      </c>
      <c r="G50" s="191">
        <v>18311</v>
      </c>
      <c r="H50" s="68"/>
      <c r="I50" s="338" t="s">
        <v>3676</v>
      </c>
      <c r="J50" s="68"/>
      <c r="K50" s="68"/>
      <c r="L50" s="68"/>
      <c r="M50" s="68"/>
      <c r="N50" s="339">
        <v>1149615.6599999999</v>
      </c>
      <c r="O50" s="339">
        <v>0</v>
      </c>
      <c r="P50" s="340">
        <v>7886363.4299999997</v>
      </c>
      <c r="Q50" s="340">
        <v>0</v>
      </c>
      <c r="R50" s="341" t="s">
        <v>3632</v>
      </c>
      <c r="S50" s="360"/>
      <c r="T50" s="275"/>
    </row>
    <row r="51" spans="1:20" ht="51">
      <c r="A51" s="68" t="s">
        <v>542</v>
      </c>
      <c r="B51" s="68"/>
      <c r="C51" s="69" t="s">
        <v>689</v>
      </c>
      <c r="D51" s="108">
        <v>45307</v>
      </c>
      <c r="E51" s="108" t="s">
        <v>3951</v>
      </c>
      <c r="F51" s="191" t="s">
        <v>19</v>
      </c>
      <c r="G51" s="191">
        <v>18220</v>
      </c>
      <c r="H51" s="68"/>
      <c r="I51" s="338" t="s">
        <v>3677</v>
      </c>
      <c r="J51" s="68"/>
      <c r="K51" s="68"/>
      <c r="L51" s="68"/>
      <c r="M51" s="68"/>
      <c r="N51" s="339">
        <v>1125.4100000000001</v>
      </c>
      <c r="O51" s="339">
        <v>0</v>
      </c>
      <c r="P51" s="340">
        <v>7720.31</v>
      </c>
      <c r="Q51" s="340">
        <v>0</v>
      </c>
      <c r="R51" s="341" t="s">
        <v>3632</v>
      </c>
      <c r="S51" s="360"/>
      <c r="T51" s="275"/>
    </row>
    <row r="52" spans="1:20" ht="51">
      <c r="A52" s="68" t="s">
        <v>542</v>
      </c>
      <c r="B52" s="68"/>
      <c r="C52" s="69" t="s">
        <v>689</v>
      </c>
      <c r="D52" s="108">
        <v>45307</v>
      </c>
      <c r="E52" s="108" t="s">
        <v>3952</v>
      </c>
      <c r="F52" s="191" t="s">
        <v>19</v>
      </c>
      <c r="G52" s="191">
        <v>18270</v>
      </c>
      <c r="H52" s="68"/>
      <c r="I52" s="338" t="s">
        <v>3678</v>
      </c>
      <c r="J52" s="68"/>
      <c r="K52" s="68"/>
      <c r="L52" s="68"/>
      <c r="M52" s="68"/>
      <c r="N52" s="339">
        <v>15437.47</v>
      </c>
      <c r="O52" s="339">
        <v>0</v>
      </c>
      <c r="P52" s="340">
        <v>105901.04</v>
      </c>
      <c r="Q52" s="340">
        <v>0</v>
      </c>
      <c r="R52" s="341" t="s">
        <v>3632</v>
      </c>
      <c r="S52" s="360"/>
      <c r="T52" s="275"/>
    </row>
    <row r="53" spans="1:20" ht="76.5">
      <c r="A53" s="68">
        <v>10</v>
      </c>
      <c r="B53" s="68"/>
      <c r="C53" s="69" t="s">
        <v>38</v>
      </c>
      <c r="D53" s="108">
        <v>45307</v>
      </c>
      <c r="E53" s="108" t="s">
        <v>3953</v>
      </c>
      <c r="F53" s="191" t="s">
        <v>6</v>
      </c>
      <c r="G53" s="191">
        <v>2556286</v>
      </c>
      <c r="H53" s="68"/>
      <c r="I53" s="338" t="s">
        <v>3679</v>
      </c>
      <c r="J53" s="68"/>
      <c r="K53" s="68"/>
      <c r="L53" s="68"/>
      <c r="M53" s="68"/>
      <c r="N53" s="339">
        <v>0</v>
      </c>
      <c r="O53" s="339">
        <v>11691.25</v>
      </c>
      <c r="P53" s="340">
        <v>0</v>
      </c>
      <c r="Q53" s="340">
        <v>80201.98</v>
      </c>
      <c r="R53" s="341" t="s">
        <v>3632</v>
      </c>
      <c r="S53" s="360"/>
      <c r="T53" s="275"/>
    </row>
    <row r="54" spans="1:20" ht="89.25">
      <c r="A54" s="68">
        <v>10</v>
      </c>
      <c r="B54" s="68"/>
      <c r="C54" s="69" t="s">
        <v>38</v>
      </c>
      <c r="D54" s="108">
        <v>45307</v>
      </c>
      <c r="E54" s="108" t="s">
        <v>3954</v>
      </c>
      <c r="F54" s="191" t="s">
        <v>6</v>
      </c>
      <c r="G54" s="191">
        <v>2556288</v>
      </c>
      <c r="H54" s="68"/>
      <c r="I54" s="338" t="s">
        <v>3680</v>
      </c>
      <c r="J54" s="68"/>
      <c r="K54" s="68"/>
      <c r="L54" s="68"/>
      <c r="M54" s="68"/>
      <c r="N54" s="339">
        <v>0</v>
      </c>
      <c r="O54" s="339">
        <v>80183.509999999995</v>
      </c>
      <c r="P54" s="340">
        <v>0</v>
      </c>
      <c r="Q54" s="340">
        <v>550058.88</v>
      </c>
      <c r="R54" s="341" t="s">
        <v>3632</v>
      </c>
      <c r="S54" s="360"/>
      <c r="T54" s="275"/>
    </row>
    <row r="55" spans="1:20" ht="102">
      <c r="A55" s="68" t="s">
        <v>542</v>
      </c>
      <c r="B55" s="68"/>
      <c r="C55" s="69" t="s">
        <v>689</v>
      </c>
      <c r="D55" s="108">
        <v>45307</v>
      </c>
      <c r="E55" s="108" t="s">
        <v>3955</v>
      </c>
      <c r="F55" s="191" t="s">
        <v>6</v>
      </c>
      <c r="G55" s="191">
        <v>1081862</v>
      </c>
      <c r="H55" s="68"/>
      <c r="I55" s="338" t="s">
        <v>3681</v>
      </c>
      <c r="J55" s="68"/>
      <c r="K55" s="68"/>
      <c r="L55" s="68"/>
      <c r="M55" s="68"/>
      <c r="N55" s="339">
        <v>0</v>
      </c>
      <c r="O55" s="339">
        <v>36399.870000000003</v>
      </c>
      <c r="P55" s="340">
        <v>0</v>
      </c>
      <c r="Q55" s="340">
        <v>249703.11</v>
      </c>
      <c r="R55" s="341" t="s">
        <v>3632</v>
      </c>
      <c r="S55" s="360"/>
      <c r="T55" s="275"/>
    </row>
    <row r="56" spans="1:20" ht="102">
      <c r="A56" s="68" t="s">
        <v>542</v>
      </c>
      <c r="B56" s="68"/>
      <c r="C56" s="69" t="s">
        <v>689</v>
      </c>
      <c r="D56" s="108">
        <v>45307</v>
      </c>
      <c r="E56" s="108" t="s">
        <v>3956</v>
      </c>
      <c r="F56" s="191" t="s">
        <v>6</v>
      </c>
      <c r="G56" s="191">
        <v>1081863</v>
      </c>
      <c r="H56" s="68"/>
      <c r="I56" s="338" t="s">
        <v>3681</v>
      </c>
      <c r="J56" s="68"/>
      <c r="K56" s="68"/>
      <c r="L56" s="68"/>
      <c r="M56" s="68"/>
      <c r="N56" s="339">
        <v>0</v>
      </c>
      <c r="O56" s="339">
        <v>13023.06</v>
      </c>
      <c r="P56" s="340">
        <v>0</v>
      </c>
      <c r="Q56" s="340">
        <v>89338.19</v>
      </c>
      <c r="R56" s="341" t="s">
        <v>3632</v>
      </c>
      <c r="S56" s="360"/>
      <c r="T56" s="275"/>
    </row>
    <row r="57" spans="1:20" ht="51">
      <c r="A57" s="68" t="s">
        <v>541</v>
      </c>
      <c r="B57" s="68"/>
      <c r="C57" s="69" t="s">
        <v>590</v>
      </c>
      <c r="D57" s="108">
        <v>45307</v>
      </c>
      <c r="E57" s="108" t="s">
        <v>3957</v>
      </c>
      <c r="F57" s="191" t="s">
        <v>22</v>
      </c>
      <c r="G57" s="191">
        <v>24187</v>
      </c>
      <c r="H57" s="68"/>
      <c r="I57" s="338" t="s">
        <v>3682</v>
      </c>
      <c r="J57" s="68"/>
      <c r="K57" s="68"/>
      <c r="L57" s="68"/>
      <c r="M57" s="68"/>
      <c r="N57" s="339">
        <v>0</v>
      </c>
      <c r="O57" s="339">
        <v>0</v>
      </c>
      <c r="P57" s="340">
        <v>0.02</v>
      </c>
      <c r="Q57" s="340">
        <v>0</v>
      </c>
      <c r="R57" s="341" t="s">
        <v>3632</v>
      </c>
      <c r="S57" s="360"/>
      <c r="T57" s="275"/>
    </row>
    <row r="58" spans="1:20" ht="76.5">
      <c r="A58" s="68">
        <v>10</v>
      </c>
      <c r="B58" s="68"/>
      <c r="C58" s="69" t="s">
        <v>38</v>
      </c>
      <c r="D58" s="108">
        <v>45308</v>
      </c>
      <c r="E58" s="108" t="s">
        <v>3958</v>
      </c>
      <c r="F58" s="191" t="s">
        <v>6</v>
      </c>
      <c r="G58" s="191">
        <v>2557740</v>
      </c>
      <c r="H58" s="68"/>
      <c r="I58" s="338" t="s">
        <v>3683</v>
      </c>
      <c r="J58" s="68"/>
      <c r="K58" s="68"/>
      <c r="L58" s="68"/>
      <c r="M58" s="68"/>
      <c r="N58" s="339">
        <v>0</v>
      </c>
      <c r="O58" s="339">
        <v>15418.65</v>
      </c>
      <c r="P58" s="340">
        <v>0</v>
      </c>
      <c r="Q58" s="340">
        <v>105771.94</v>
      </c>
      <c r="R58" s="341" t="s">
        <v>3632</v>
      </c>
      <c r="S58" s="360"/>
      <c r="T58" s="275"/>
    </row>
    <row r="59" spans="1:20" ht="76.5">
      <c r="A59" s="68">
        <v>10</v>
      </c>
      <c r="B59" s="68"/>
      <c r="C59" s="69" t="s">
        <v>38</v>
      </c>
      <c r="D59" s="108">
        <v>45308</v>
      </c>
      <c r="E59" s="108" t="s">
        <v>3959</v>
      </c>
      <c r="F59" s="191" t="s">
        <v>6</v>
      </c>
      <c r="G59" s="191">
        <v>2557742</v>
      </c>
      <c r="H59" s="68"/>
      <c r="I59" s="338" t="s">
        <v>3684</v>
      </c>
      <c r="J59" s="68"/>
      <c r="K59" s="68"/>
      <c r="L59" s="68"/>
      <c r="M59" s="68"/>
      <c r="N59" s="339">
        <v>0</v>
      </c>
      <c r="O59" s="339">
        <v>12923.68</v>
      </c>
      <c r="P59" s="340">
        <v>0</v>
      </c>
      <c r="Q59" s="340">
        <v>88656.44</v>
      </c>
      <c r="R59" s="341" t="s">
        <v>3632</v>
      </c>
      <c r="S59" s="360"/>
      <c r="T59" s="275"/>
    </row>
    <row r="60" spans="1:20" ht="63.75">
      <c r="A60" s="68">
        <v>10</v>
      </c>
      <c r="B60" s="68"/>
      <c r="C60" s="69" t="s">
        <v>38</v>
      </c>
      <c r="D60" s="108">
        <v>45308</v>
      </c>
      <c r="E60" s="108" t="s">
        <v>3960</v>
      </c>
      <c r="F60" s="191" t="s">
        <v>6</v>
      </c>
      <c r="G60" s="191">
        <v>2557744</v>
      </c>
      <c r="H60" s="68"/>
      <c r="I60" s="338" t="s">
        <v>3685</v>
      </c>
      <c r="J60" s="68"/>
      <c r="K60" s="68"/>
      <c r="L60" s="68"/>
      <c r="M60" s="68"/>
      <c r="N60" s="339">
        <v>0</v>
      </c>
      <c r="O60" s="339">
        <v>14339.72</v>
      </c>
      <c r="P60" s="340">
        <v>0</v>
      </c>
      <c r="Q60" s="340">
        <v>98370.48</v>
      </c>
      <c r="R60" s="341" t="s">
        <v>3632</v>
      </c>
      <c r="S60" s="360"/>
      <c r="T60" s="275"/>
    </row>
    <row r="61" spans="1:20" ht="76.5">
      <c r="A61" s="68">
        <v>10</v>
      </c>
      <c r="B61" s="68"/>
      <c r="C61" s="69" t="s">
        <v>38</v>
      </c>
      <c r="D61" s="108">
        <v>45308</v>
      </c>
      <c r="E61" s="108" t="s">
        <v>3961</v>
      </c>
      <c r="F61" s="191" t="s">
        <v>6</v>
      </c>
      <c r="G61" s="191">
        <v>2557746</v>
      </c>
      <c r="H61" s="68"/>
      <c r="I61" s="338" t="s">
        <v>3686</v>
      </c>
      <c r="J61" s="68"/>
      <c r="K61" s="68"/>
      <c r="L61" s="68"/>
      <c r="M61" s="68"/>
      <c r="N61" s="339">
        <v>0</v>
      </c>
      <c r="O61" s="339">
        <v>30996.44</v>
      </c>
      <c r="P61" s="340">
        <v>0</v>
      </c>
      <c r="Q61" s="340">
        <v>212635.58</v>
      </c>
      <c r="R61" s="341" t="s">
        <v>3632</v>
      </c>
      <c r="S61" s="360"/>
      <c r="T61" s="275"/>
    </row>
    <row r="62" spans="1:20" ht="76.5">
      <c r="A62" s="68">
        <v>10</v>
      </c>
      <c r="B62" s="68"/>
      <c r="C62" s="69" t="s">
        <v>38</v>
      </c>
      <c r="D62" s="108">
        <v>45308</v>
      </c>
      <c r="E62" s="108" t="s">
        <v>3962</v>
      </c>
      <c r="F62" s="191" t="s">
        <v>6</v>
      </c>
      <c r="G62" s="191">
        <v>2558066</v>
      </c>
      <c r="H62" s="68"/>
      <c r="I62" s="338" t="s">
        <v>3687</v>
      </c>
      <c r="J62" s="68"/>
      <c r="K62" s="68"/>
      <c r="L62" s="68"/>
      <c r="M62" s="68"/>
      <c r="N62" s="339">
        <v>0</v>
      </c>
      <c r="O62" s="339">
        <v>1556.2</v>
      </c>
      <c r="P62" s="340">
        <v>0</v>
      </c>
      <c r="Q62" s="340">
        <v>10675.53</v>
      </c>
      <c r="R62" s="341" t="s">
        <v>3632</v>
      </c>
      <c r="S62" s="360"/>
      <c r="T62" s="275"/>
    </row>
    <row r="63" spans="1:20" ht="76.5">
      <c r="A63" s="68">
        <v>10</v>
      </c>
      <c r="B63" s="68"/>
      <c r="C63" s="69" t="s">
        <v>38</v>
      </c>
      <c r="D63" s="108">
        <v>45308</v>
      </c>
      <c r="E63" s="108" t="s">
        <v>3963</v>
      </c>
      <c r="F63" s="191" t="s">
        <v>6</v>
      </c>
      <c r="G63" s="191">
        <v>2558078</v>
      </c>
      <c r="H63" s="68"/>
      <c r="I63" s="338" t="s">
        <v>3688</v>
      </c>
      <c r="J63" s="68"/>
      <c r="K63" s="68"/>
      <c r="L63" s="68"/>
      <c r="M63" s="68"/>
      <c r="N63" s="339">
        <v>0</v>
      </c>
      <c r="O63" s="339">
        <v>2529.42</v>
      </c>
      <c r="P63" s="340">
        <v>0</v>
      </c>
      <c r="Q63" s="340">
        <v>17351.82</v>
      </c>
      <c r="R63" s="341" t="s">
        <v>3632</v>
      </c>
      <c r="S63" s="360"/>
      <c r="T63" s="275"/>
    </row>
    <row r="64" spans="1:20" ht="63.75">
      <c r="A64" s="68">
        <v>10</v>
      </c>
      <c r="B64" s="68"/>
      <c r="C64" s="69" t="s">
        <v>38</v>
      </c>
      <c r="D64" s="108">
        <v>45308</v>
      </c>
      <c r="E64" s="108" t="s">
        <v>3964</v>
      </c>
      <c r="F64" s="191" t="s">
        <v>6</v>
      </c>
      <c r="G64" s="191">
        <v>2558076</v>
      </c>
      <c r="H64" s="68"/>
      <c r="I64" s="338" t="s">
        <v>3689</v>
      </c>
      <c r="J64" s="68"/>
      <c r="K64" s="68"/>
      <c r="L64" s="68"/>
      <c r="M64" s="68"/>
      <c r="N64" s="339">
        <v>0</v>
      </c>
      <c r="O64" s="339">
        <v>1541.63</v>
      </c>
      <c r="P64" s="340">
        <v>0</v>
      </c>
      <c r="Q64" s="340">
        <v>10575.58</v>
      </c>
      <c r="R64" s="341" t="s">
        <v>3632</v>
      </c>
      <c r="S64" s="360"/>
      <c r="T64" s="275"/>
    </row>
    <row r="65" spans="1:20" ht="76.5">
      <c r="A65" s="68">
        <v>10</v>
      </c>
      <c r="B65" s="68"/>
      <c r="C65" s="69" t="s">
        <v>38</v>
      </c>
      <c r="D65" s="108">
        <v>45308</v>
      </c>
      <c r="E65" s="108" t="s">
        <v>3965</v>
      </c>
      <c r="F65" s="191" t="s">
        <v>6</v>
      </c>
      <c r="G65" s="191">
        <v>2558074</v>
      </c>
      <c r="H65" s="68"/>
      <c r="I65" s="338" t="s">
        <v>3690</v>
      </c>
      <c r="J65" s="68"/>
      <c r="K65" s="68"/>
      <c r="L65" s="68"/>
      <c r="M65" s="68"/>
      <c r="N65" s="339">
        <v>0</v>
      </c>
      <c r="O65" s="339">
        <v>2020.8</v>
      </c>
      <c r="P65" s="340">
        <v>0</v>
      </c>
      <c r="Q65" s="340">
        <v>13862.69</v>
      </c>
      <c r="R65" s="341" t="s">
        <v>3632</v>
      </c>
      <c r="S65" s="360"/>
      <c r="T65" s="275"/>
    </row>
    <row r="66" spans="1:20" ht="76.5">
      <c r="A66" s="68">
        <v>10</v>
      </c>
      <c r="B66" s="68"/>
      <c r="C66" s="69" t="s">
        <v>38</v>
      </c>
      <c r="D66" s="108">
        <v>45308</v>
      </c>
      <c r="E66" s="108" t="s">
        <v>3966</v>
      </c>
      <c r="F66" s="191" t="s">
        <v>6</v>
      </c>
      <c r="G66" s="191">
        <v>2558072</v>
      </c>
      <c r="H66" s="68"/>
      <c r="I66" s="338" t="s">
        <v>3691</v>
      </c>
      <c r="J66" s="68"/>
      <c r="K66" s="68"/>
      <c r="L66" s="68"/>
      <c r="M66" s="68"/>
      <c r="N66" s="339">
        <v>0</v>
      </c>
      <c r="O66" s="339">
        <v>48990.75</v>
      </c>
      <c r="P66" s="340">
        <v>0</v>
      </c>
      <c r="Q66" s="340">
        <v>336076.55</v>
      </c>
      <c r="R66" s="341" t="s">
        <v>3632</v>
      </c>
      <c r="S66" s="360"/>
      <c r="T66" s="275"/>
    </row>
    <row r="67" spans="1:20" ht="63.75">
      <c r="A67" s="68">
        <v>10</v>
      </c>
      <c r="B67" s="68"/>
      <c r="C67" s="69" t="s">
        <v>38</v>
      </c>
      <c r="D67" s="108">
        <v>45308</v>
      </c>
      <c r="E67" s="108" t="s">
        <v>3967</v>
      </c>
      <c r="F67" s="191" t="s">
        <v>6</v>
      </c>
      <c r="G67" s="191">
        <v>2558070</v>
      </c>
      <c r="H67" s="68"/>
      <c r="I67" s="338" t="s">
        <v>3692</v>
      </c>
      <c r="J67" s="68"/>
      <c r="K67" s="68"/>
      <c r="L67" s="68"/>
      <c r="M67" s="68"/>
      <c r="N67" s="339">
        <v>0</v>
      </c>
      <c r="O67" s="339">
        <v>7239.25</v>
      </c>
      <c r="P67" s="340">
        <v>0</v>
      </c>
      <c r="Q67" s="340">
        <v>49661.26</v>
      </c>
      <c r="R67" s="341" t="s">
        <v>3632</v>
      </c>
      <c r="S67" s="360"/>
      <c r="T67" s="275"/>
    </row>
    <row r="68" spans="1:20" ht="76.5">
      <c r="A68" s="68">
        <v>10</v>
      </c>
      <c r="B68" s="68"/>
      <c r="C68" s="69" t="s">
        <v>38</v>
      </c>
      <c r="D68" s="108">
        <v>45308</v>
      </c>
      <c r="E68" s="108" t="s">
        <v>3968</v>
      </c>
      <c r="F68" s="191" t="s">
        <v>6</v>
      </c>
      <c r="G68" s="191">
        <v>2558068</v>
      </c>
      <c r="H68" s="68"/>
      <c r="I68" s="338" t="s">
        <v>3693</v>
      </c>
      <c r="J68" s="68"/>
      <c r="K68" s="68"/>
      <c r="L68" s="68"/>
      <c r="M68" s="68"/>
      <c r="N68" s="339">
        <v>0</v>
      </c>
      <c r="O68" s="339">
        <v>1953.61</v>
      </c>
      <c r="P68" s="340">
        <v>0</v>
      </c>
      <c r="Q68" s="340">
        <v>13401.76</v>
      </c>
      <c r="R68" s="341" t="s">
        <v>3632</v>
      </c>
      <c r="S68" s="360"/>
      <c r="T68" s="275"/>
    </row>
    <row r="69" spans="1:20" ht="102">
      <c r="A69" s="68">
        <v>16</v>
      </c>
      <c r="B69" s="68"/>
      <c r="C69" s="69" t="s">
        <v>40</v>
      </c>
      <c r="D69" s="108">
        <v>45308</v>
      </c>
      <c r="E69" s="108" t="s">
        <v>3969</v>
      </c>
      <c r="F69" s="191" t="s">
        <v>601</v>
      </c>
      <c r="G69" s="191">
        <v>20174</v>
      </c>
      <c r="H69" s="68"/>
      <c r="I69" s="338" t="s">
        <v>3694</v>
      </c>
      <c r="J69" s="68"/>
      <c r="K69" s="68"/>
      <c r="L69" s="68"/>
      <c r="M69" s="68"/>
      <c r="N69" s="339">
        <v>259.58999999999997</v>
      </c>
      <c r="O69" s="339">
        <v>0</v>
      </c>
      <c r="P69" s="340">
        <v>1780.79</v>
      </c>
      <c r="Q69" s="340">
        <v>0</v>
      </c>
      <c r="R69" s="341" t="s">
        <v>3632</v>
      </c>
      <c r="S69" s="360"/>
      <c r="T69" s="275"/>
    </row>
    <row r="70" spans="1:20" ht="63.75">
      <c r="A70" s="68">
        <v>10</v>
      </c>
      <c r="B70" s="68"/>
      <c r="C70" s="69" t="s">
        <v>38</v>
      </c>
      <c r="D70" s="108">
        <v>45308</v>
      </c>
      <c r="E70" s="108" t="s">
        <v>3970</v>
      </c>
      <c r="F70" s="191" t="s">
        <v>6</v>
      </c>
      <c r="G70" s="191">
        <v>2558084</v>
      </c>
      <c r="H70" s="68"/>
      <c r="I70" s="338" t="s">
        <v>3695</v>
      </c>
      <c r="J70" s="68"/>
      <c r="K70" s="68"/>
      <c r="L70" s="68"/>
      <c r="M70" s="68"/>
      <c r="N70" s="339">
        <v>0</v>
      </c>
      <c r="O70" s="339">
        <v>2101.19</v>
      </c>
      <c r="P70" s="340">
        <v>0</v>
      </c>
      <c r="Q70" s="340">
        <v>14414.16</v>
      </c>
      <c r="R70" s="341" t="s">
        <v>3632</v>
      </c>
      <c r="S70" s="360"/>
      <c r="T70" s="275"/>
    </row>
    <row r="71" spans="1:20" ht="51">
      <c r="A71" s="68" t="s">
        <v>541</v>
      </c>
      <c r="B71" s="68"/>
      <c r="C71" s="69" t="s">
        <v>590</v>
      </c>
      <c r="D71" s="108">
        <v>45308</v>
      </c>
      <c r="E71" s="108" t="s">
        <v>3971</v>
      </c>
      <c r="F71" s="191" t="s">
        <v>22</v>
      </c>
      <c r="G71" s="191">
        <v>24191</v>
      </c>
      <c r="H71" s="68"/>
      <c r="I71" s="338" t="s">
        <v>3696</v>
      </c>
      <c r="J71" s="68"/>
      <c r="K71" s="68"/>
      <c r="L71" s="68"/>
      <c r="M71" s="68"/>
      <c r="N71" s="339">
        <v>0</v>
      </c>
      <c r="O71" s="339">
        <v>0</v>
      </c>
      <c r="P71" s="340">
        <v>0</v>
      </c>
      <c r="Q71" s="340">
        <v>0.02</v>
      </c>
      <c r="R71" s="341" t="s">
        <v>3632</v>
      </c>
      <c r="S71" s="360"/>
      <c r="T71" s="275"/>
    </row>
    <row r="72" spans="1:20" ht="76.5">
      <c r="A72" s="68">
        <v>10</v>
      </c>
      <c r="B72" s="68"/>
      <c r="C72" s="69" t="s">
        <v>38</v>
      </c>
      <c r="D72" s="108">
        <v>45309</v>
      </c>
      <c r="E72" s="108" t="s">
        <v>3972</v>
      </c>
      <c r="F72" s="191" t="s">
        <v>6</v>
      </c>
      <c r="G72" s="191">
        <v>2559699</v>
      </c>
      <c r="H72" s="68"/>
      <c r="I72" s="338" t="s">
        <v>3697</v>
      </c>
      <c r="J72" s="68"/>
      <c r="K72" s="68"/>
      <c r="L72" s="68"/>
      <c r="M72" s="68"/>
      <c r="N72" s="339">
        <v>0</v>
      </c>
      <c r="O72" s="339">
        <v>982</v>
      </c>
      <c r="P72" s="340">
        <v>0</v>
      </c>
      <c r="Q72" s="340">
        <v>6736.52</v>
      </c>
      <c r="R72" s="341" t="s">
        <v>3632</v>
      </c>
      <c r="S72" s="360"/>
      <c r="T72" s="275"/>
    </row>
    <row r="73" spans="1:20" ht="76.5">
      <c r="A73" s="68">
        <v>10</v>
      </c>
      <c r="B73" s="68"/>
      <c r="C73" s="69" t="s">
        <v>38</v>
      </c>
      <c r="D73" s="108">
        <v>45309</v>
      </c>
      <c r="E73" s="108" t="s">
        <v>3973</v>
      </c>
      <c r="F73" s="191" t="s">
        <v>6</v>
      </c>
      <c r="G73" s="191">
        <v>2559703</v>
      </c>
      <c r="H73" s="68"/>
      <c r="I73" s="338" t="s">
        <v>3698</v>
      </c>
      <c r="J73" s="68"/>
      <c r="K73" s="68"/>
      <c r="L73" s="68"/>
      <c r="M73" s="68"/>
      <c r="N73" s="339">
        <v>0</v>
      </c>
      <c r="O73" s="339">
        <v>1621.28</v>
      </c>
      <c r="P73" s="340">
        <v>0</v>
      </c>
      <c r="Q73" s="340">
        <v>11121.98</v>
      </c>
      <c r="R73" s="341" t="s">
        <v>3632</v>
      </c>
      <c r="S73" s="360"/>
      <c r="T73" s="275"/>
    </row>
    <row r="74" spans="1:20" ht="51">
      <c r="A74" s="68" t="s">
        <v>541</v>
      </c>
      <c r="B74" s="68"/>
      <c r="C74" s="69" t="s">
        <v>590</v>
      </c>
      <c r="D74" s="108">
        <v>45309</v>
      </c>
      <c r="E74" s="108" t="s">
        <v>3974</v>
      </c>
      <c r="F74" s="191" t="s">
        <v>22</v>
      </c>
      <c r="G74" s="191">
        <v>24196</v>
      </c>
      <c r="H74" s="68"/>
      <c r="I74" s="338" t="s">
        <v>3699</v>
      </c>
      <c r="J74" s="68"/>
      <c r="K74" s="68"/>
      <c r="L74" s="68"/>
      <c r="M74" s="68"/>
      <c r="N74" s="339">
        <v>0</v>
      </c>
      <c r="O74" s="339">
        <v>0</v>
      </c>
      <c r="P74" s="340">
        <v>0</v>
      </c>
      <c r="Q74" s="340">
        <v>0.01</v>
      </c>
      <c r="R74" s="341" t="s">
        <v>3632</v>
      </c>
      <c r="S74" s="360"/>
      <c r="T74" s="275"/>
    </row>
    <row r="75" spans="1:20" ht="76.5">
      <c r="A75" s="68" t="s">
        <v>542</v>
      </c>
      <c r="B75" s="68"/>
      <c r="C75" s="69" t="s">
        <v>689</v>
      </c>
      <c r="D75" s="108">
        <v>45310</v>
      </c>
      <c r="E75" s="108" t="s">
        <v>3975</v>
      </c>
      <c r="F75" s="191" t="s">
        <v>12</v>
      </c>
      <c r="G75" s="191">
        <v>18389</v>
      </c>
      <c r="H75" s="68"/>
      <c r="I75" s="338" t="s">
        <v>3700</v>
      </c>
      <c r="J75" s="68"/>
      <c r="K75" s="68"/>
      <c r="L75" s="68"/>
      <c r="M75" s="68"/>
      <c r="N75" s="339">
        <v>10</v>
      </c>
      <c r="O75" s="339">
        <v>0</v>
      </c>
      <c r="P75" s="340">
        <v>68.599999999999994</v>
      </c>
      <c r="Q75" s="340">
        <v>0</v>
      </c>
      <c r="R75" s="341" t="s">
        <v>3632</v>
      </c>
      <c r="S75" s="360"/>
      <c r="T75" s="275"/>
    </row>
    <row r="76" spans="1:20" ht="76.5">
      <c r="A76" s="68" t="s">
        <v>542</v>
      </c>
      <c r="B76" s="68"/>
      <c r="C76" s="69" t="s">
        <v>689</v>
      </c>
      <c r="D76" s="108">
        <v>45310</v>
      </c>
      <c r="E76" s="108" t="s">
        <v>3976</v>
      </c>
      <c r="F76" s="191" t="s">
        <v>19</v>
      </c>
      <c r="G76" s="191">
        <v>18239</v>
      </c>
      <c r="H76" s="68"/>
      <c r="I76" s="338" t="s">
        <v>3701</v>
      </c>
      <c r="J76" s="68"/>
      <c r="K76" s="68"/>
      <c r="L76" s="68"/>
      <c r="M76" s="68"/>
      <c r="N76" s="339">
        <v>24963984.239999998</v>
      </c>
      <c r="O76" s="339">
        <v>0</v>
      </c>
      <c r="P76" s="340">
        <v>171252931.88999999</v>
      </c>
      <c r="Q76" s="340">
        <v>0</v>
      </c>
      <c r="R76" s="341" t="s">
        <v>3632</v>
      </c>
      <c r="S76" s="360"/>
      <c r="T76" s="275"/>
    </row>
    <row r="77" spans="1:20" ht="89.25">
      <c r="A77" s="68" t="s">
        <v>542</v>
      </c>
      <c r="B77" s="68"/>
      <c r="C77" s="69" t="s">
        <v>689</v>
      </c>
      <c r="D77" s="108">
        <v>45310</v>
      </c>
      <c r="E77" s="108" t="s">
        <v>3977</v>
      </c>
      <c r="F77" s="191" t="s">
        <v>12</v>
      </c>
      <c r="G77" s="191">
        <v>18239</v>
      </c>
      <c r="H77" s="68"/>
      <c r="I77" s="338" t="s">
        <v>3702</v>
      </c>
      <c r="J77" s="68"/>
      <c r="K77" s="68"/>
      <c r="L77" s="68"/>
      <c r="M77" s="68"/>
      <c r="N77" s="339">
        <v>10</v>
      </c>
      <c r="O77" s="339">
        <v>0</v>
      </c>
      <c r="P77" s="340">
        <v>68.599999999999994</v>
      </c>
      <c r="Q77" s="340">
        <v>0</v>
      </c>
      <c r="R77" s="341" t="s">
        <v>3632</v>
      </c>
      <c r="S77" s="360"/>
      <c r="T77" s="275"/>
    </row>
    <row r="78" spans="1:20" ht="76.5">
      <c r="A78" s="68">
        <v>10</v>
      </c>
      <c r="B78" s="68"/>
      <c r="C78" s="69" t="s">
        <v>38</v>
      </c>
      <c r="D78" s="108">
        <v>45310</v>
      </c>
      <c r="E78" s="108" t="s">
        <v>3978</v>
      </c>
      <c r="F78" s="191" t="s">
        <v>6</v>
      </c>
      <c r="G78" s="191">
        <v>2561416</v>
      </c>
      <c r="H78" s="68"/>
      <c r="I78" s="338" t="s">
        <v>3703</v>
      </c>
      <c r="J78" s="68"/>
      <c r="K78" s="68"/>
      <c r="L78" s="68"/>
      <c r="M78" s="68"/>
      <c r="N78" s="339">
        <v>0</v>
      </c>
      <c r="O78" s="339">
        <v>29945</v>
      </c>
      <c r="P78" s="340">
        <v>0</v>
      </c>
      <c r="Q78" s="340">
        <v>205422.7</v>
      </c>
      <c r="R78" s="341" t="s">
        <v>3632</v>
      </c>
      <c r="S78" s="360"/>
      <c r="T78" s="275"/>
    </row>
    <row r="79" spans="1:20" ht="76.5">
      <c r="A79" s="68">
        <v>10</v>
      </c>
      <c r="B79" s="68"/>
      <c r="C79" s="69" t="s">
        <v>38</v>
      </c>
      <c r="D79" s="108">
        <v>45310</v>
      </c>
      <c r="E79" s="108" t="s">
        <v>3979</v>
      </c>
      <c r="F79" s="191" t="s">
        <v>6</v>
      </c>
      <c r="G79" s="191">
        <v>2561418</v>
      </c>
      <c r="H79" s="68"/>
      <c r="I79" s="338" t="s">
        <v>3704</v>
      </c>
      <c r="J79" s="68"/>
      <c r="K79" s="68"/>
      <c r="L79" s="68"/>
      <c r="M79" s="68"/>
      <c r="N79" s="339">
        <v>0</v>
      </c>
      <c r="O79" s="339">
        <v>774.94</v>
      </c>
      <c r="P79" s="340">
        <v>0</v>
      </c>
      <c r="Q79" s="340">
        <v>5316.09</v>
      </c>
      <c r="R79" s="341" t="s">
        <v>3632</v>
      </c>
      <c r="S79" s="360"/>
      <c r="T79" s="275"/>
    </row>
    <row r="80" spans="1:20" ht="63.75">
      <c r="A80" s="68">
        <v>46</v>
      </c>
      <c r="B80" s="68"/>
      <c r="C80" s="69" t="s">
        <v>1371</v>
      </c>
      <c r="D80" s="108">
        <v>45310</v>
      </c>
      <c r="E80" s="108" t="s">
        <v>3980</v>
      </c>
      <c r="F80" s="191" t="s">
        <v>6</v>
      </c>
      <c r="G80" s="191">
        <v>2561234</v>
      </c>
      <c r="H80" s="68"/>
      <c r="I80" s="338" t="s">
        <v>3705</v>
      </c>
      <c r="J80" s="68"/>
      <c r="K80" s="68"/>
      <c r="L80" s="68"/>
      <c r="M80" s="68"/>
      <c r="N80" s="339">
        <v>0</v>
      </c>
      <c r="O80" s="339">
        <v>805773</v>
      </c>
      <c r="P80" s="340">
        <v>0</v>
      </c>
      <c r="Q80" s="340">
        <v>5527602.7800000003</v>
      </c>
      <c r="R80" s="341" t="s">
        <v>3632</v>
      </c>
      <c r="S80" s="360"/>
      <c r="T80" s="275"/>
    </row>
    <row r="81" spans="1:20" ht="51">
      <c r="A81" s="68">
        <v>513</v>
      </c>
      <c r="B81" s="68"/>
      <c r="C81" s="69" t="s">
        <v>160</v>
      </c>
      <c r="D81" s="108">
        <v>45310</v>
      </c>
      <c r="E81" s="108" t="s">
        <v>3981</v>
      </c>
      <c r="F81" s="191" t="s">
        <v>6</v>
      </c>
      <c r="G81" s="191">
        <v>1944844</v>
      </c>
      <c r="H81" s="68"/>
      <c r="I81" s="338" t="s">
        <v>3706</v>
      </c>
      <c r="J81" s="68"/>
      <c r="K81" s="68"/>
      <c r="L81" s="68"/>
      <c r="M81" s="68"/>
      <c r="N81" s="339">
        <v>0</v>
      </c>
      <c r="O81" s="339">
        <v>2609.7199999999998</v>
      </c>
      <c r="P81" s="340">
        <v>0</v>
      </c>
      <c r="Q81" s="340">
        <v>17902.68</v>
      </c>
      <c r="R81" s="341" t="s">
        <v>3632</v>
      </c>
      <c r="S81" s="360"/>
      <c r="T81" s="275"/>
    </row>
    <row r="82" spans="1:20" ht="76.5">
      <c r="A82" s="68">
        <v>46</v>
      </c>
      <c r="B82" s="68"/>
      <c r="C82" s="69" t="s">
        <v>1371</v>
      </c>
      <c r="D82" s="108">
        <v>45310</v>
      </c>
      <c r="E82" s="108" t="s">
        <v>3982</v>
      </c>
      <c r="F82" s="191" t="s">
        <v>10</v>
      </c>
      <c r="G82" s="191">
        <v>2561234</v>
      </c>
      <c r="H82" s="68"/>
      <c r="I82" s="338" t="s">
        <v>3707</v>
      </c>
      <c r="J82" s="68"/>
      <c r="K82" s="68"/>
      <c r="L82" s="68"/>
      <c r="M82" s="68"/>
      <c r="N82" s="339">
        <v>7.29</v>
      </c>
      <c r="O82" s="339">
        <v>0</v>
      </c>
      <c r="P82" s="340">
        <v>50.01</v>
      </c>
      <c r="Q82" s="340">
        <v>0</v>
      </c>
      <c r="R82" s="341" t="s">
        <v>3632</v>
      </c>
      <c r="S82" s="360"/>
      <c r="T82" s="275"/>
    </row>
    <row r="83" spans="1:20" ht="63.75">
      <c r="A83" s="68">
        <v>382</v>
      </c>
      <c r="B83" s="68"/>
      <c r="C83" s="69" t="s">
        <v>1243</v>
      </c>
      <c r="D83" s="108">
        <v>45314</v>
      </c>
      <c r="E83" s="108" t="s">
        <v>3983</v>
      </c>
      <c r="F83" s="191" t="s">
        <v>6</v>
      </c>
      <c r="G83" s="191">
        <v>1945059</v>
      </c>
      <c r="H83" s="68"/>
      <c r="I83" s="338" t="s">
        <v>3708</v>
      </c>
      <c r="J83" s="68"/>
      <c r="K83" s="68"/>
      <c r="L83" s="68"/>
      <c r="M83" s="68"/>
      <c r="N83" s="339">
        <v>0</v>
      </c>
      <c r="O83" s="339">
        <v>14853.6</v>
      </c>
      <c r="P83" s="340">
        <v>0</v>
      </c>
      <c r="Q83" s="340">
        <v>101895.7</v>
      </c>
      <c r="R83" s="341" t="s">
        <v>3632</v>
      </c>
      <c r="S83" s="360"/>
      <c r="T83" s="275"/>
    </row>
    <row r="84" spans="1:20" ht="63.75">
      <c r="A84" s="68">
        <v>10</v>
      </c>
      <c r="B84" s="68"/>
      <c r="C84" s="69" t="s">
        <v>38</v>
      </c>
      <c r="D84" s="108">
        <v>45314</v>
      </c>
      <c r="E84" s="108" t="s">
        <v>3984</v>
      </c>
      <c r="F84" s="191" t="s">
        <v>6</v>
      </c>
      <c r="G84" s="191">
        <v>2563634</v>
      </c>
      <c r="H84" s="68"/>
      <c r="I84" s="338" t="s">
        <v>3709</v>
      </c>
      <c r="J84" s="68"/>
      <c r="K84" s="68"/>
      <c r="L84" s="68"/>
      <c r="M84" s="68"/>
      <c r="N84" s="339">
        <v>0</v>
      </c>
      <c r="O84" s="339">
        <v>5992.91</v>
      </c>
      <c r="P84" s="340">
        <v>0</v>
      </c>
      <c r="Q84" s="340">
        <v>41111.360000000001</v>
      </c>
      <c r="R84" s="341" t="s">
        <v>3632</v>
      </c>
      <c r="S84" s="360"/>
      <c r="T84" s="275"/>
    </row>
    <row r="85" spans="1:20" ht="76.5">
      <c r="A85" s="68">
        <v>10</v>
      </c>
      <c r="B85" s="68"/>
      <c r="C85" s="69" t="s">
        <v>38</v>
      </c>
      <c r="D85" s="108">
        <v>45314</v>
      </c>
      <c r="E85" s="108" t="s">
        <v>3985</v>
      </c>
      <c r="F85" s="191" t="s">
        <v>6</v>
      </c>
      <c r="G85" s="191">
        <v>2563648</v>
      </c>
      <c r="H85" s="68"/>
      <c r="I85" s="338" t="s">
        <v>3710</v>
      </c>
      <c r="J85" s="68"/>
      <c r="K85" s="68"/>
      <c r="L85" s="68"/>
      <c r="M85" s="68"/>
      <c r="N85" s="339">
        <v>0</v>
      </c>
      <c r="O85" s="339">
        <v>945</v>
      </c>
      <c r="P85" s="340">
        <v>0</v>
      </c>
      <c r="Q85" s="340">
        <v>6482.7</v>
      </c>
      <c r="R85" s="341" t="s">
        <v>3632</v>
      </c>
      <c r="S85" s="360"/>
      <c r="T85" s="275"/>
    </row>
    <row r="86" spans="1:20" ht="63.75">
      <c r="A86" s="68">
        <v>20</v>
      </c>
      <c r="B86" s="68"/>
      <c r="C86" s="69" t="s">
        <v>41</v>
      </c>
      <c r="D86" s="108">
        <v>45314</v>
      </c>
      <c r="E86" s="108" t="s">
        <v>3986</v>
      </c>
      <c r="F86" s="191" t="s">
        <v>10</v>
      </c>
      <c r="G86" s="191">
        <v>1082286</v>
      </c>
      <c r="H86" s="68"/>
      <c r="I86" s="338" t="s">
        <v>3711</v>
      </c>
      <c r="J86" s="68"/>
      <c r="K86" s="68"/>
      <c r="L86" s="68"/>
      <c r="M86" s="68"/>
      <c r="N86" s="339">
        <v>7.29</v>
      </c>
      <c r="O86" s="339">
        <v>0</v>
      </c>
      <c r="P86" s="340">
        <v>50.01</v>
      </c>
      <c r="Q86" s="340">
        <v>0</v>
      </c>
      <c r="R86" s="341" t="s">
        <v>3632</v>
      </c>
      <c r="S86" s="360"/>
      <c r="T86" s="275"/>
    </row>
    <row r="87" spans="1:20" ht="51">
      <c r="A87" s="68" t="s">
        <v>541</v>
      </c>
      <c r="B87" s="68"/>
      <c r="C87" s="69" t="s">
        <v>590</v>
      </c>
      <c r="D87" s="108">
        <v>45314</v>
      </c>
      <c r="E87" s="108" t="s">
        <v>3987</v>
      </c>
      <c r="F87" s="191" t="s">
        <v>22</v>
      </c>
      <c r="G87" s="191">
        <v>24217</v>
      </c>
      <c r="H87" s="68"/>
      <c r="I87" s="338" t="s">
        <v>3712</v>
      </c>
      <c r="J87" s="68"/>
      <c r="K87" s="68"/>
      <c r="L87" s="68"/>
      <c r="M87" s="68"/>
      <c r="N87" s="339">
        <v>0</v>
      </c>
      <c r="O87" s="339">
        <v>0</v>
      </c>
      <c r="P87" s="340">
        <v>0.01</v>
      </c>
      <c r="Q87" s="340">
        <v>0</v>
      </c>
      <c r="R87" s="341" t="s">
        <v>3632</v>
      </c>
      <c r="S87" s="360"/>
      <c r="T87" s="275"/>
    </row>
    <row r="88" spans="1:20" ht="76.5">
      <c r="A88" s="68">
        <v>10</v>
      </c>
      <c r="B88" s="68"/>
      <c r="C88" s="69" t="s">
        <v>38</v>
      </c>
      <c r="D88" s="108">
        <v>45315</v>
      </c>
      <c r="E88" s="108" t="s">
        <v>3988</v>
      </c>
      <c r="F88" s="191" t="s">
        <v>6</v>
      </c>
      <c r="G88" s="191">
        <v>2565484</v>
      </c>
      <c r="H88" s="68"/>
      <c r="I88" s="338" t="s">
        <v>3713</v>
      </c>
      <c r="J88" s="68"/>
      <c r="K88" s="68"/>
      <c r="L88" s="68"/>
      <c r="M88" s="68"/>
      <c r="N88" s="339">
        <v>0</v>
      </c>
      <c r="O88" s="339">
        <v>1954.99</v>
      </c>
      <c r="P88" s="340">
        <v>0</v>
      </c>
      <c r="Q88" s="340">
        <v>13411.23</v>
      </c>
      <c r="R88" s="341" t="s">
        <v>3632</v>
      </c>
      <c r="S88" s="360"/>
      <c r="T88" s="275"/>
    </row>
    <row r="89" spans="1:20" ht="51">
      <c r="A89" s="68" t="s">
        <v>541</v>
      </c>
      <c r="B89" s="68"/>
      <c r="C89" s="69" t="s">
        <v>590</v>
      </c>
      <c r="D89" s="108">
        <v>45315</v>
      </c>
      <c r="E89" s="108" t="s">
        <v>3989</v>
      </c>
      <c r="F89" s="191" t="s">
        <v>22</v>
      </c>
      <c r="G89" s="191">
        <v>24222</v>
      </c>
      <c r="H89" s="68"/>
      <c r="I89" s="338" t="s">
        <v>3714</v>
      </c>
      <c r="J89" s="68"/>
      <c r="K89" s="68"/>
      <c r="L89" s="68"/>
      <c r="M89" s="68"/>
      <c r="N89" s="339">
        <v>0</v>
      </c>
      <c r="O89" s="339">
        <v>0</v>
      </c>
      <c r="P89" s="340">
        <v>0.01</v>
      </c>
      <c r="Q89" s="340">
        <v>0</v>
      </c>
      <c r="R89" s="341" t="s">
        <v>3632</v>
      </c>
      <c r="S89" s="360"/>
      <c r="T89" s="275"/>
    </row>
    <row r="90" spans="1:20" ht="76.5">
      <c r="A90" s="68">
        <v>10</v>
      </c>
      <c r="B90" s="68"/>
      <c r="C90" s="69" t="s">
        <v>38</v>
      </c>
      <c r="D90" s="108">
        <v>45316</v>
      </c>
      <c r="E90" s="108" t="s">
        <v>3990</v>
      </c>
      <c r="F90" s="191" t="s">
        <v>6</v>
      </c>
      <c r="G90" s="191">
        <v>2566990</v>
      </c>
      <c r="H90" s="68"/>
      <c r="I90" s="338" t="s">
        <v>3715</v>
      </c>
      <c r="J90" s="68"/>
      <c r="K90" s="68"/>
      <c r="L90" s="68"/>
      <c r="M90" s="68"/>
      <c r="N90" s="339">
        <v>0</v>
      </c>
      <c r="O90" s="339">
        <v>26464.86</v>
      </c>
      <c r="P90" s="340">
        <v>0</v>
      </c>
      <c r="Q90" s="340">
        <v>181548.94</v>
      </c>
      <c r="R90" s="341" t="s">
        <v>3632</v>
      </c>
      <c r="S90" s="360"/>
      <c r="T90" s="275"/>
    </row>
    <row r="91" spans="1:20" ht="51">
      <c r="A91" s="68">
        <v>86</v>
      </c>
      <c r="B91" s="68"/>
      <c r="C91" s="69" t="s">
        <v>50</v>
      </c>
      <c r="D91" s="108">
        <v>45317</v>
      </c>
      <c r="E91" s="108" t="s">
        <v>3991</v>
      </c>
      <c r="F91" s="191" t="s">
        <v>3</v>
      </c>
      <c r="G91" s="191">
        <v>2171381</v>
      </c>
      <c r="H91" s="68"/>
      <c r="I91" s="338" t="s">
        <v>3716</v>
      </c>
      <c r="J91" s="68"/>
      <c r="K91" s="68"/>
      <c r="L91" s="68"/>
      <c r="M91" s="68"/>
      <c r="N91" s="339">
        <v>0</v>
      </c>
      <c r="O91" s="339">
        <v>7.29</v>
      </c>
      <c r="P91" s="340">
        <v>0</v>
      </c>
      <c r="Q91" s="340">
        <v>50.01</v>
      </c>
      <c r="R91" s="341" t="s">
        <v>3632</v>
      </c>
      <c r="S91" s="360"/>
      <c r="T91" s="275"/>
    </row>
    <row r="92" spans="1:20" ht="102">
      <c r="A92" s="68" t="s">
        <v>542</v>
      </c>
      <c r="B92" s="68"/>
      <c r="C92" s="69" t="s">
        <v>689</v>
      </c>
      <c r="D92" s="108">
        <v>45317</v>
      </c>
      <c r="E92" s="108" t="s">
        <v>3992</v>
      </c>
      <c r="F92" s="191" t="s">
        <v>12</v>
      </c>
      <c r="G92" s="191">
        <v>1082506</v>
      </c>
      <c r="H92" s="68"/>
      <c r="I92" s="338" t="s">
        <v>3717</v>
      </c>
      <c r="J92" s="68"/>
      <c r="K92" s="68"/>
      <c r="L92" s="68"/>
      <c r="M92" s="68"/>
      <c r="N92" s="339">
        <v>81.28</v>
      </c>
      <c r="O92" s="339">
        <v>0</v>
      </c>
      <c r="P92" s="340">
        <v>557.58000000000004</v>
      </c>
      <c r="Q92" s="340">
        <v>0</v>
      </c>
      <c r="R92" s="341" t="s">
        <v>3632</v>
      </c>
      <c r="S92" s="360"/>
      <c r="T92" s="275"/>
    </row>
    <row r="93" spans="1:20" ht="63.75">
      <c r="A93" s="68">
        <v>513</v>
      </c>
      <c r="B93" s="68"/>
      <c r="C93" s="69" t="s">
        <v>160</v>
      </c>
      <c r="D93" s="108">
        <v>45317</v>
      </c>
      <c r="E93" s="108" t="s">
        <v>3993</v>
      </c>
      <c r="F93" s="191" t="s">
        <v>6</v>
      </c>
      <c r="G93" s="191">
        <v>1082535</v>
      </c>
      <c r="H93" s="68"/>
      <c r="I93" s="338" t="s">
        <v>3718</v>
      </c>
      <c r="J93" s="68"/>
      <c r="K93" s="68"/>
      <c r="L93" s="68"/>
      <c r="M93" s="68"/>
      <c r="N93" s="339">
        <v>0</v>
      </c>
      <c r="O93" s="339">
        <v>62052882</v>
      </c>
      <c r="P93" s="340">
        <v>0</v>
      </c>
      <c r="Q93" s="340">
        <v>425682770.51999998</v>
      </c>
      <c r="R93" s="341" t="s">
        <v>3632</v>
      </c>
      <c r="S93" s="360"/>
      <c r="T93" s="275"/>
    </row>
    <row r="94" spans="1:20" ht="51">
      <c r="A94" s="68" t="s">
        <v>541</v>
      </c>
      <c r="B94" s="68"/>
      <c r="C94" s="69" t="s">
        <v>590</v>
      </c>
      <c r="D94" s="108">
        <v>45317</v>
      </c>
      <c r="E94" s="108" t="s">
        <v>3994</v>
      </c>
      <c r="F94" s="191" t="s">
        <v>22</v>
      </c>
      <c r="G94" s="191">
        <v>24232</v>
      </c>
      <c r="H94" s="68"/>
      <c r="I94" s="338" t="s">
        <v>3719</v>
      </c>
      <c r="J94" s="68"/>
      <c r="K94" s="68"/>
      <c r="L94" s="68"/>
      <c r="M94" s="68"/>
      <c r="N94" s="339">
        <v>0</v>
      </c>
      <c r="O94" s="339">
        <v>0</v>
      </c>
      <c r="P94" s="340">
        <v>0.02</v>
      </c>
      <c r="Q94" s="340">
        <v>0</v>
      </c>
      <c r="R94" s="341" t="s">
        <v>3632</v>
      </c>
      <c r="S94" s="360"/>
      <c r="T94" s="275"/>
    </row>
    <row r="95" spans="1:20" ht="63.75">
      <c r="A95" s="68">
        <v>291</v>
      </c>
      <c r="B95" s="68"/>
      <c r="C95" s="69" t="s">
        <v>119</v>
      </c>
      <c r="D95" s="108">
        <v>45321</v>
      </c>
      <c r="E95" s="108" t="s">
        <v>3995</v>
      </c>
      <c r="F95" s="191" t="s">
        <v>6</v>
      </c>
      <c r="G95" s="191">
        <v>2572220</v>
      </c>
      <c r="H95" s="68"/>
      <c r="I95" s="338" t="s">
        <v>3720</v>
      </c>
      <c r="J95" s="68"/>
      <c r="K95" s="68"/>
      <c r="L95" s="68"/>
      <c r="M95" s="68"/>
      <c r="N95" s="339">
        <v>0</v>
      </c>
      <c r="O95" s="339">
        <v>4000000</v>
      </c>
      <c r="P95" s="340">
        <v>0</v>
      </c>
      <c r="Q95" s="340">
        <v>27440000</v>
      </c>
      <c r="R95" s="341" t="s">
        <v>3632</v>
      </c>
      <c r="S95" s="360"/>
      <c r="T95" s="275"/>
    </row>
    <row r="96" spans="1:20" ht="51">
      <c r="A96" s="68" t="s">
        <v>541</v>
      </c>
      <c r="B96" s="68"/>
      <c r="C96" s="69" t="s">
        <v>590</v>
      </c>
      <c r="D96" s="108">
        <v>45321</v>
      </c>
      <c r="E96" s="108" t="s">
        <v>3996</v>
      </c>
      <c r="F96" s="191" t="s">
        <v>22</v>
      </c>
      <c r="G96" s="191">
        <v>24249</v>
      </c>
      <c r="H96" s="68"/>
      <c r="I96" s="338" t="s">
        <v>3721</v>
      </c>
      <c r="J96" s="68"/>
      <c r="K96" s="68"/>
      <c r="L96" s="68"/>
      <c r="M96" s="68"/>
      <c r="N96" s="339">
        <v>0</v>
      </c>
      <c r="O96" s="339">
        <v>0</v>
      </c>
      <c r="P96" s="340">
        <v>0.01</v>
      </c>
      <c r="Q96" s="340">
        <v>0</v>
      </c>
      <c r="R96" s="341" t="s">
        <v>3632</v>
      </c>
      <c r="S96" s="360"/>
      <c r="T96" s="275"/>
    </row>
    <row r="97" spans="1:20" ht="76.5">
      <c r="A97" s="68">
        <v>291</v>
      </c>
      <c r="B97" s="68"/>
      <c r="C97" s="69" t="s">
        <v>119</v>
      </c>
      <c r="D97" s="108">
        <v>45322</v>
      </c>
      <c r="E97" s="108" t="s">
        <v>3997</v>
      </c>
      <c r="F97" s="191" t="s">
        <v>6</v>
      </c>
      <c r="G97" s="191">
        <v>2573281</v>
      </c>
      <c r="H97" s="68"/>
      <c r="I97" s="338" t="s">
        <v>3722</v>
      </c>
      <c r="J97" s="68"/>
      <c r="K97" s="68"/>
      <c r="L97" s="68"/>
      <c r="M97" s="68"/>
      <c r="N97" s="339">
        <v>0</v>
      </c>
      <c r="O97" s="339">
        <v>11000000</v>
      </c>
      <c r="P97" s="340">
        <v>0</v>
      </c>
      <c r="Q97" s="340">
        <v>75460000</v>
      </c>
      <c r="R97" s="341" t="s">
        <v>3632</v>
      </c>
      <c r="S97" s="360"/>
      <c r="T97" s="275"/>
    </row>
    <row r="98" spans="1:20" ht="63.75">
      <c r="A98" s="68" t="s">
        <v>542</v>
      </c>
      <c r="B98" s="68"/>
      <c r="C98" s="69" t="s">
        <v>689</v>
      </c>
      <c r="D98" s="108">
        <v>45322</v>
      </c>
      <c r="E98" s="108" t="s">
        <v>3998</v>
      </c>
      <c r="F98" s="191" t="s">
        <v>19</v>
      </c>
      <c r="G98" s="191">
        <v>18344</v>
      </c>
      <c r="H98" s="68"/>
      <c r="I98" s="338" t="s">
        <v>3723</v>
      </c>
      <c r="J98" s="68"/>
      <c r="K98" s="68"/>
      <c r="L98" s="68"/>
      <c r="M98" s="68"/>
      <c r="N98" s="339">
        <v>363978.66</v>
      </c>
      <c r="O98" s="339">
        <v>0</v>
      </c>
      <c r="P98" s="340">
        <v>2496893.61</v>
      </c>
      <c r="Q98" s="340">
        <v>0</v>
      </c>
      <c r="R98" s="341" t="s">
        <v>3632</v>
      </c>
      <c r="S98" s="360"/>
      <c r="T98" s="275"/>
    </row>
    <row r="99" spans="1:20" ht="51">
      <c r="A99" s="68" t="s">
        <v>541</v>
      </c>
      <c r="B99" s="68"/>
      <c r="C99" s="69" t="s">
        <v>590</v>
      </c>
      <c r="D99" s="108">
        <v>45322</v>
      </c>
      <c r="E99" s="108" t="s">
        <v>3999</v>
      </c>
      <c r="F99" s="191" t="s">
        <v>22</v>
      </c>
      <c r="G99" s="191">
        <v>24253</v>
      </c>
      <c r="H99" s="68"/>
      <c r="I99" s="338" t="s">
        <v>3724</v>
      </c>
      <c r="J99" s="68"/>
      <c r="K99" s="68"/>
      <c r="L99" s="68"/>
      <c r="M99" s="68"/>
      <c r="N99" s="339">
        <v>0</v>
      </c>
      <c r="O99" s="339">
        <v>0</v>
      </c>
      <c r="P99" s="340">
        <v>0</v>
      </c>
      <c r="Q99" s="340">
        <v>0.02</v>
      </c>
      <c r="R99" s="341" t="s">
        <v>3632</v>
      </c>
      <c r="S99" s="360"/>
      <c r="T99" s="275"/>
    </row>
    <row r="100" spans="1:20">
      <c r="F100" s="380"/>
      <c r="G100" s="380"/>
      <c r="N100" s="344"/>
      <c r="O100" s="344"/>
      <c r="P100" s="345"/>
      <c r="Q100" s="345"/>
      <c r="R100" s="88"/>
      <c r="S100" s="388"/>
    </row>
    <row r="101" spans="1:20">
      <c r="I101" s="469" t="s">
        <v>554</v>
      </c>
      <c r="J101" s="470"/>
      <c r="K101" s="470"/>
      <c r="L101" s="470"/>
      <c r="M101" s="471"/>
      <c r="N101" s="113">
        <f>+SUBTOTAL(9,N8:N99)</f>
        <v>26494516.889999997</v>
      </c>
      <c r="O101" s="113">
        <f>+SUBTOTAL(9,O8:O99)</f>
        <v>78607639.890000001</v>
      </c>
      <c r="P101" s="113">
        <f>+SUBTOTAL(9,P8:P99)</f>
        <v>181752385.97999996</v>
      </c>
      <c r="Q101" s="113">
        <f>+SUBTOTAL(9,Q8:Q99)</f>
        <v>539248409.74000001</v>
      </c>
    </row>
    <row r="103" spans="1:20">
      <c r="D103" s="66"/>
      <c r="E103" s="66"/>
      <c r="I103" s="66"/>
      <c r="L103" s="72"/>
      <c r="N103" s="66"/>
      <c r="O103" s="157"/>
      <c r="P103" s="157"/>
      <c r="Q103" s="66"/>
      <c r="R103" s="64"/>
      <c r="S103" s="64"/>
    </row>
    <row r="104" spans="1:20">
      <c r="D104" s="66"/>
      <c r="E104" s="66"/>
      <c r="I104" s="66"/>
      <c r="L104" s="72"/>
      <c r="N104" s="66"/>
      <c r="O104" s="157"/>
      <c r="P104" s="157"/>
      <c r="Q104" s="66"/>
      <c r="R104" s="64"/>
      <c r="S104" s="64"/>
    </row>
    <row r="105" spans="1:20">
      <c r="D105" s="66"/>
      <c r="E105" s="66"/>
      <c r="I105" s="66"/>
      <c r="L105" s="72"/>
      <c r="N105" s="66"/>
      <c r="O105" s="157"/>
      <c r="P105" s="157"/>
      <c r="Q105" s="66"/>
      <c r="R105" s="64"/>
      <c r="S105" s="64"/>
    </row>
    <row r="106" spans="1:20">
      <c r="D106" s="66"/>
      <c r="E106" s="66"/>
      <c r="I106" s="66"/>
      <c r="L106" s="72"/>
      <c r="N106" s="66"/>
      <c r="O106" s="157"/>
      <c r="P106" s="157"/>
      <c r="Q106" s="66"/>
      <c r="R106" s="64"/>
      <c r="S106" s="64"/>
    </row>
    <row r="107" spans="1:20">
      <c r="D107" s="66"/>
      <c r="E107" s="66"/>
      <c r="I107" s="66"/>
      <c r="L107" s="72"/>
      <c r="N107" s="66"/>
      <c r="O107" s="157"/>
      <c r="P107" s="157"/>
      <c r="Q107" s="66"/>
      <c r="R107" s="64"/>
      <c r="S107" s="64"/>
    </row>
    <row r="108" spans="1:20">
      <c r="D108" s="66"/>
      <c r="E108" s="66"/>
      <c r="I108" s="66"/>
      <c r="L108" s="72"/>
      <c r="N108" s="66"/>
      <c r="O108" s="157"/>
      <c r="P108" s="157"/>
      <c r="Q108" s="66"/>
      <c r="R108" s="64"/>
      <c r="S108" s="64"/>
    </row>
    <row r="109" spans="1:20">
      <c r="D109" s="66"/>
      <c r="E109" s="66"/>
      <c r="I109" s="66"/>
      <c r="L109" s="72"/>
      <c r="N109" s="157"/>
      <c r="O109" s="157"/>
      <c r="P109" s="66"/>
      <c r="Q109" s="64"/>
      <c r="R109" s="64"/>
      <c r="S109" s="64"/>
    </row>
    <row r="110" spans="1:20">
      <c r="C110" s="467"/>
      <c r="D110" s="467"/>
      <c r="E110" s="467"/>
      <c r="F110" s="467"/>
      <c r="G110" s="177"/>
      <c r="H110" s="177"/>
      <c r="I110" s="180"/>
      <c r="J110" s="177"/>
      <c r="K110" s="177"/>
      <c r="L110" s="64"/>
      <c r="M110" s="177"/>
      <c r="N110" s="468"/>
      <c r="O110" s="468"/>
      <c r="P110" s="468"/>
      <c r="Q110" s="64"/>
      <c r="R110" s="64"/>
      <c r="S110" s="64"/>
    </row>
    <row r="111" spans="1:20">
      <c r="N111" s="157"/>
      <c r="O111" s="157"/>
      <c r="P111" s="157"/>
      <c r="Q111" s="157"/>
    </row>
    <row r="113" spans="1:1">
      <c r="A113" s="362" t="s">
        <v>1487</v>
      </c>
    </row>
    <row r="114" spans="1:1">
      <c r="A114" s="361" t="s">
        <v>1488</v>
      </c>
    </row>
    <row r="115" spans="1:1">
      <c r="A115" s="361" t="s">
        <v>1489</v>
      </c>
    </row>
    <row r="116" spans="1:1">
      <c r="A116" s="361"/>
    </row>
    <row r="117" spans="1:1">
      <c r="A117" s="361" t="s">
        <v>1490</v>
      </c>
    </row>
    <row r="118" spans="1:1">
      <c r="A118" s="361" t="s">
        <v>1491</v>
      </c>
    </row>
    <row r="725" spans="20:20">
      <c r="T725" s="276"/>
    </row>
    <row r="726" spans="20:20">
      <c r="T726" s="275"/>
    </row>
    <row r="727" spans="20:20">
      <c r="T727" s="275"/>
    </row>
    <row r="728" spans="20:20">
      <c r="T728" s="275"/>
    </row>
    <row r="729" spans="20:20">
      <c r="T729" s="275"/>
    </row>
    <row r="730" spans="20:20">
      <c r="T730" s="275"/>
    </row>
    <row r="731" spans="20:20">
      <c r="T731" s="275"/>
    </row>
    <row r="732" spans="20:20">
      <c r="T732" s="275"/>
    </row>
    <row r="733" spans="20:20">
      <c r="T733" s="275"/>
    </row>
    <row r="734" spans="20:20">
      <c r="T734" s="275"/>
    </row>
    <row r="735" spans="20:20">
      <c r="T735" s="275"/>
    </row>
    <row r="736" spans="20:20">
      <c r="T736" s="275"/>
    </row>
    <row r="737" spans="20:20">
      <c r="T737" s="275"/>
    </row>
    <row r="738" spans="20:20">
      <c r="T738" s="275"/>
    </row>
    <row r="739" spans="20:20">
      <c r="T739" s="275"/>
    </row>
    <row r="740" spans="20:20">
      <c r="T740" s="275"/>
    </row>
    <row r="741" spans="20:20">
      <c r="T741" s="275"/>
    </row>
    <row r="742" spans="20:20">
      <c r="T742" s="275"/>
    </row>
    <row r="743" spans="20:20">
      <c r="T743" s="275"/>
    </row>
    <row r="744" spans="20:20">
      <c r="T744" s="275"/>
    </row>
    <row r="745" spans="20:20">
      <c r="T745" s="275"/>
    </row>
    <row r="746" spans="20:20">
      <c r="T746" s="275"/>
    </row>
    <row r="747" spans="20:20">
      <c r="T747" s="275"/>
    </row>
    <row r="748" spans="20:20">
      <c r="T748" s="275"/>
    </row>
    <row r="749" spans="20:20">
      <c r="T749" s="275"/>
    </row>
    <row r="750" spans="20:20">
      <c r="T750" s="275"/>
    </row>
    <row r="751" spans="20:20">
      <c r="T751" s="275"/>
    </row>
    <row r="752" spans="20:20">
      <c r="T752" s="275"/>
    </row>
    <row r="753" spans="20:20">
      <c r="T753" s="275"/>
    </row>
    <row r="754" spans="20:20">
      <c r="T754" s="275"/>
    </row>
    <row r="755" spans="20:20">
      <c r="T755" s="275"/>
    </row>
    <row r="756" spans="20:20">
      <c r="T756" s="275"/>
    </row>
    <row r="757" spans="20:20">
      <c r="T757" s="275"/>
    </row>
    <row r="758" spans="20:20">
      <c r="T758" s="275"/>
    </row>
    <row r="759" spans="20:20">
      <c r="T759" s="275"/>
    </row>
    <row r="760" spans="20:20">
      <c r="T760" s="275"/>
    </row>
    <row r="761" spans="20:20">
      <c r="T761" s="275"/>
    </row>
    <row r="762" spans="20:20">
      <c r="T762" s="275"/>
    </row>
    <row r="763" spans="20:20">
      <c r="T763" s="275"/>
    </row>
    <row r="764" spans="20:20">
      <c r="T764" s="275"/>
    </row>
    <row r="765" spans="20:20">
      <c r="T765" s="275"/>
    </row>
    <row r="766" spans="20:20">
      <c r="T766" s="275"/>
    </row>
    <row r="767" spans="20:20">
      <c r="T767" s="275"/>
    </row>
    <row r="768" spans="20:20">
      <c r="T768" s="275"/>
    </row>
    <row r="769" spans="20:20">
      <c r="T769" s="275"/>
    </row>
    <row r="770" spans="20:20">
      <c r="T770" s="275"/>
    </row>
    <row r="771" spans="20:20">
      <c r="T771" s="275"/>
    </row>
    <row r="772" spans="20:20">
      <c r="T772" s="275"/>
    </row>
    <row r="773" spans="20:20">
      <c r="T773" s="275"/>
    </row>
    <row r="774" spans="20:20">
      <c r="T774" s="275"/>
    </row>
    <row r="775" spans="20:20">
      <c r="T775" s="275"/>
    </row>
    <row r="776" spans="20:20">
      <c r="T776" s="275"/>
    </row>
    <row r="777" spans="20:20">
      <c r="T777" s="275"/>
    </row>
    <row r="778" spans="20:20">
      <c r="T778" s="275"/>
    </row>
    <row r="779" spans="20:20">
      <c r="T779" s="275"/>
    </row>
    <row r="780" spans="20:20">
      <c r="T780" s="275"/>
    </row>
    <row r="781" spans="20:20">
      <c r="T781" s="275"/>
    </row>
    <row r="782" spans="20:20">
      <c r="T782" s="275"/>
    </row>
    <row r="783" spans="20:20">
      <c r="T783" s="275"/>
    </row>
    <row r="784" spans="20:20">
      <c r="T784" s="275"/>
    </row>
    <row r="785" spans="20:20">
      <c r="T785" s="275"/>
    </row>
    <row r="786" spans="20:20">
      <c r="T786" s="275"/>
    </row>
    <row r="787" spans="20:20">
      <c r="T787" s="275"/>
    </row>
    <row r="788" spans="20:20">
      <c r="T788" s="275"/>
    </row>
    <row r="789" spans="20:20">
      <c r="T789" s="275"/>
    </row>
    <row r="790" spans="20:20">
      <c r="T790" s="275"/>
    </row>
    <row r="791" spans="20:20">
      <c r="T791" s="275"/>
    </row>
    <row r="792" spans="20:20">
      <c r="T792" s="275"/>
    </row>
    <row r="793" spans="20:20">
      <c r="T793" s="275"/>
    </row>
    <row r="794" spans="20:20">
      <c r="T794" s="275"/>
    </row>
    <row r="795" spans="20:20">
      <c r="T795" s="275"/>
    </row>
    <row r="796" spans="20:20">
      <c r="T796" s="275"/>
    </row>
    <row r="797" spans="20:20">
      <c r="T797" s="275"/>
    </row>
    <row r="798" spans="20:20">
      <c r="T798" s="275"/>
    </row>
    <row r="799" spans="20:20">
      <c r="T799" s="275"/>
    </row>
    <row r="800" spans="20:20">
      <c r="T800" s="275"/>
    </row>
    <row r="801" spans="20:20">
      <c r="T801" s="275"/>
    </row>
    <row r="802" spans="20:20">
      <c r="T802" s="275"/>
    </row>
    <row r="803" spans="20:20">
      <c r="T803" s="275"/>
    </row>
    <row r="804" spans="20:20">
      <c r="T804" s="275"/>
    </row>
    <row r="805" spans="20:20">
      <c r="T805" s="275"/>
    </row>
    <row r="806" spans="20:20">
      <c r="T806" s="275"/>
    </row>
    <row r="807" spans="20:20">
      <c r="T807" s="275"/>
    </row>
    <row r="808" spans="20:20">
      <c r="T808" s="275"/>
    </row>
    <row r="809" spans="20:20">
      <c r="T809" s="275"/>
    </row>
    <row r="810" spans="20:20">
      <c r="T810" s="275"/>
    </row>
    <row r="811" spans="20:20">
      <c r="T811" s="275"/>
    </row>
    <row r="812" spans="20:20">
      <c r="T812" s="275"/>
    </row>
    <row r="813" spans="20:20">
      <c r="T813" s="275"/>
    </row>
    <row r="814" spans="20:20">
      <c r="T814" s="275"/>
    </row>
    <row r="815" spans="20:20">
      <c r="T815" s="275"/>
    </row>
    <row r="816" spans="20:20">
      <c r="T816" s="275"/>
    </row>
    <row r="817" spans="20:20">
      <c r="T817" s="275"/>
    </row>
    <row r="818" spans="20:20">
      <c r="T818" s="275"/>
    </row>
    <row r="819" spans="20:20">
      <c r="T819" s="275"/>
    </row>
    <row r="820" spans="20:20">
      <c r="T820" s="275"/>
    </row>
    <row r="821" spans="20:20">
      <c r="T821" s="275"/>
    </row>
    <row r="822" spans="20:20">
      <c r="T822" s="275"/>
    </row>
    <row r="823" spans="20:20">
      <c r="T823" s="275"/>
    </row>
    <row r="824" spans="20:20">
      <c r="T824" s="275"/>
    </row>
    <row r="825" spans="20:20">
      <c r="T825" s="275"/>
    </row>
    <row r="826" spans="20:20">
      <c r="T826" s="275"/>
    </row>
    <row r="827" spans="20:20">
      <c r="T827" s="275"/>
    </row>
    <row r="828" spans="20:20">
      <c r="T828" s="275"/>
    </row>
    <row r="829" spans="20:20">
      <c r="T829" s="275"/>
    </row>
    <row r="830" spans="20:20">
      <c r="T830" s="275"/>
    </row>
    <row r="831" spans="20:20">
      <c r="T831" s="275"/>
    </row>
    <row r="832" spans="20:20">
      <c r="T832" s="275"/>
    </row>
    <row r="833" spans="20:20">
      <c r="T833" s="275"/>
    </row>
    <row r="834" spans="20:20">
      <c r="T834" s="275"/>
    </row>
    <row r="835" spans="20:20">
      <c r="T835" s="275"/>
    </row>
    <row r="836" spans="20:20">
      <c r="T836" s="275"/>
    </row>
    <row r="837" spans="20:20">
      <c r="T837" s="275"/>
    </row>
    <row r="838" spans="20:20">
      <c r="T838" s="275"/>
    </row>
    <row r="839" spans="20:20">
      <c r="T839" s="275"/>
    </row>
    <row r="840" spans="20:20">
      <c r="T840" s="275"/>
    </row>
    <row r="841" spans="20:20">
      <c r="T841" s="275"/>
    </row>
    <row r="842" spans="20:20">
      <c r="T842" s="275"/>
    </row>
    <row r="843" spans="20:20">
      <c r="T843" s="275"/>
    </row>
    <row r="844" spans="20:20">
      <c r="T844" s="275"/>
    </row>
    <row r="845" spans="20:20">
      <c r="T845" s="275"/>
    </row>
    <row r="846" spans="20:20">
      <c r="T846" s="275"/>
    </row>
    <row r="847" spans="20:20">
      <c r="T847" s="275"/>
    </row>
    <row r="848" spans="20:20">
      <c r="T848" s="275"/>
    </row>
    <row r="849" spans="20:20">
      <c r="T849" s="275"/>
    </row>
    <row r="850" spans="20:20">
      <c r="T850" s="275"/>
    </row>
    <row r="851" spans="20:20">
      <c r="T851" s="275"/>
    </row>
    <row r="852" spans="20:20">
      <c r="T852" s="275"/>
    </row>
    <row r="853" spans="20:20">
      <c r="T853" s="275"/>
    </row>
    <row r="854" spans="20:20">
      <c r="T854" s="275"/>
    </row>
    <row r="855" spans="20:20">
      <c r="T855" s="275"/>
    </row>
    <row r="856" spans="20:20">
      <c r="T856" s="275"/>
    </row>
    <row r="857" spans="20:20">
      <c r="T857" s="275"/>
    </row>
    <row r="858" spans="20:20">
      <c r="T858" s="275"/>
    </row>
    <row r="859" spans="20:20">
      <c r="T859" s="275"/>
    </row>
    <row r="860" spans="20:20">
      <c r="T860" s="275"/>
    </row>
    <row r="861" spans="20:20">
      <c r="T861" s="275"/>
    </row>
    <row r="862" spans="20:20">
      <c r="T862" s="275"/>
    </row>
    <row r="863" spans="20:20">
      <c r="T863" s="275"/>
    </row>
    <row r="864" spans="20:20">
      <c r="T864" s="275"/>
    </row>
    <row r="865" spans="20:20">
      <c r="T865" s="275"/>
    </row>
    <row r="866" spans="20:20">
      <c r="T866" s="275"/>
    </row>
    <row r="867" spans="20:20">
      <c r="T867" s="275"/>
    </row>
    <row r="868" spans="20:20">
      <c r="T868" s="275"/>
    </row>
    <row r="869" spans="20:20">
      <c r="T869" s="275"/>
    </row>
    <row r="870" spans="20:20">
      <c r="T870" s="275"/>
    </row>
    <row r="871" spans="20:20">
      <c r="T871" s="275"/>
    </row>
    <row r="872" spans="20:20">
      <c r="T872" s="275"/>
    </row>
    <row r="873" spans="20:20">
      <c r="T873" s="275"/>
    </row>
    <row r="874" spans="20:20">
      <c r="T874" s="275"/>
    </row>
    <row r="875" spans="20:20">
      <c r="T875" s="275"/>
    </row>
    <row r="876" spans="20:20">
      <c r="T876" s="275"/>
    </row>
    <row r="877" spans="20:20">
      <c r="T877" s="275"/>
    </row>
    <row r="878" spans="20:20">
      <c r="T878" s="275"/>
    </row>
    <row r="879" spans="20:20">
      <c r="T879" s="275"/>
    </row>
    <row r="880" spans="20:20">
      <c r="T880" s="275"/>
    </row>
    <row r="881" spans="20:20">
      <c r="T881" s="275"/>
    </row>
    <row r="882" spans="20:20">
      <c r="T882" s="275"/>
    </row>
    <row r="883" spans="20:20">
      <c r="T883" s="275"/>
    </row>
    <row r="884" spans="20:20">
      <c r="T884" s="275"/>
    </row>
    <row r="885" spans="20:20">
      <c r="T885" s="275"/>
    </row>
    <row r="886" spans="20:20">
      <c r="T886" s="275"/>
    </row>
    <row r="887" spans="20:20">
      <c r="T887" s="275"/>
    </row>
    <row r="888" spans="20:20">
      <c r="T888" s="275"/>
    </row>
    <row r="889" spans="20:20">
      <c r="T889" s="275"/>
    </row>
    <row r="890" spans="20:20">
      <c r="T890" s="275"/>
    </row>
    <row r="891" spans="20:20">
      <c r="T891" s="275"/>
    </row>
    <row r="892" spans="20:20">
      <c r="T892" s="275"/>
    </row>
    <row r="893" spans="20:20">
      <c r="T893" s="275"/>
    </row>
    <row r="894" spans="20:20">
      <c r="T894" s="275"/>
    </row>
    <row r="895" spans="20:20">
      <c r="T895" s="275"/>
    </row>
    <row r="896" spans="20:20">
      <c r="T896" s="275"/>
    </row>
    <row r="897" spans="20:20">
      <c r="T897" s="275"/>
    </row>
    <row r="898" spans="20:20">
      <c r="T898" s="275"/>
    </row>
    <row r="899" spans="20:20">
      <c r="T899" s="275"/>
    </row>
    <row r="900" spans="20:20">
      <c r="T900" s="275"/>
    </row>
    <row r="901" spans="20:20">
      <c r="T901" s="275"/>
    </row>
    <row r="902" spans="20:20">
      <c r="T902" s="275"/>
    </row>
    <row r="903" spans="20:20">
      <c r="T903" s="275"/>
    </row>
    <row r="904" spans="20:20">
      <c r="T904" s="275"/>
    </row>
    <row r="905" spans="20:20">
      <c r="T905" s="275"/>
    </row>
    <row r="906" spans="20:20">
      <c r="T906" s="275"/>
    </row>
    <row r="907" spans="20:20">
      <c r="T907" s="275"/>
    </row>
    <row r="908" spans="20:20">
      <c r="T908" s="275"/>
    </row>
    <row r="909" spans="20:20">
      <c r="T909" s="275"/>
    </row>
    <row r="910" spans="20:20">
      <c r="T910" s="275"/>
    </row>
    <row r="911" spans="20:20">
      <c r="T911" s="275"/>
    </row>
    <row r="912" spans="20:20">
      <c r="T912" s="275"/>
    </row>
    <row r="913" spans="20:20">
      <c r="T913" s="275"/>
    </row>
    <row r="914" spans="20:20">
      <c r="T914" s="275"/>
    </row>
    <row r="915" spans="20:20">
      <c r="T915" s="275"/>
    </row>
    <row r="916" spans="20:20">
      <c r="T916" s="275"/>
    </row>
    <row r="917" spans="20:20">
      <c r="T917" s="275"/>
    </row>
    <row r="918" spans="20:20">
      <c r="T918" s="275"/>
    </row>
    <row r="919" spans="20:20">
      <c r="T919" s="275"/>
    </row>
    <row r="920" spans="20:20">
      <c r="T920" s="275"/>
    </row>
    <row r="921" spans="20:20">
      <c r="T921" s="275"/>
    </row>
    <row r="922" spans="20:20">
      <c r="T922" s="275"/>
    </row>
    <row r="923" spans="20:20">
      <c r="T923" s="275"/>
    </row>
    <row r="924" spans="20:20">
      <c r="T924" s="275"/>
    </row>
    <row r="925" spans="20:20">
      <c r="T925" s="275"/>
    </row>
    <row r="926" spans="20:20">
      <c r="T926" s="275"/>
    </row>
    <row r="927" spans="20:20">
      <c r="T927" s="275"/>
    </row>
    <row r="928" spans="20:20">
      <c r="T928" s="275"/>
    </row>
    <row r="929" spans="20:20">
      <c r="T929" s="275"/>
    </row>
    <row r="930" spans="20:20">
      <c r="T930" s="275"/>
    </row>
    <row r="931" spans="20:20">
      <c r="T931" s="275"/>
    </row>
    <row r="932" spans="20:20">
      <c r="T932" s="275"/>
    </row>
    <row r="933" spans="20:20">
      <c r="T933" s="275"/>
    </row>
    <row r="934" spans="20:20">
      <c r="T934" s="275"/>
    </row>
    <row r="935" spans="20:20">
      <c r="T935" s="275"/>
    </row>
    <row r="936" spans="20:20">
      <c r="T936" s="275"/>
    </row>
    <row r="937" spans="20:20">
      <c r="T937" s="275"/>
    </row>
    <row r="938" spans="20:20">
      <c r="T938" s="275"/>
    </row>
    <row r="939" spans="20:20">
      <c r="T939" s="275"/>
    </row>
    <row r="940" spans="20:20">
      <c r="T940" s="275"/>
    </row>
    <row r="941" spans="20:20">
      <c r="T941" s="275"/>
    </row>
    <row r="942" spans="20:20">
      <c r="T942" s="275"/>
    </row>
    <row r="943" spans="20:20">
      <c r="T943" s="275"/>
    </row>
    <row r="944" spans="20:20">
      <c r="T944" s="275"/>
    </row>
    <row r="945" spans="20:20">
      <c r="T945" s="275"/>
    </row>
    <row r="946" spans="20:20">
      <c r="T946" s="275"/>
    </row>
    <row r="947" spans="20:20">
      <c r="T947" s="275"/>
    </row>
    <row r="948" spans="20:20">
      <c r="T948" s="275"/>
    </row>
    <row r="949" spans="20:20">
      <c r="T949" s="275"/>
    </row>
    <row r="950" spans="20:20">
      <c r="T950" s="275"/>
    </row>
    <row r="951" spans="20:20">
      <c r="T951" s="275"/>
    </row>
    <row r="952" spans="20:20">
      <c r="T952" s="275"/>
    </row>
    <row r="953" spans="20:20">
      <c r="T953" s="275"/>
    </row>
    <row r="954" spans="20:20">
      <c r="T954" s="275"/>
    </row>
    <row r="955" spans="20:20">
      <c r="T955" s="275"/>
    </row>
    <row r="956" spans="20:20">
      <c r="T956" s="275"/>
    </row>
    <row r="957" spans="20:20">
      <c r="T957" s="275"/>
    </row>
    <row r="958" spans="20:20">
      <c r="T958" s="275"/>
    </row>
    <row r="959" spans="20:20">
      <c r="T959" s="275"/>
    </row>
    <row r="960" spans="20:20">
      <c r="T960" s="275"/>
    </row>
    <row r="961" spans="20:20">
      <c r="T961" s="275"/>
    </row>
    <row r="962" spans="20:20">
      <c r="T962" s="275"/>
    </row>
    <row r="963" spans="20:20">
      <c r="T963" s="275"/>
    </row>
    <row r="964" spans="20:20">
      <c r="T964" s="275"/>
    </row>
    <row r="965" spans="20:20">
      <c r="T965" s="275"/>
    </row>
    <row r="966" spans="20:20">
      <c r="T966" s="275"/>
    </row>
    <row r="967" spans="20:20">
      <c r="T967" s="275"/>
    </row>
    <row r="968" spans="20:20">
      <c r="T968" s="275"/>
    </row>
    <row r="969" spans="20:20">
      <c r="T969" s="275"/>
    </row>
    <row r="970" spans="20:20">
      <c r="T970" s="275"/>
    </row>
    <row r="971" spans="20:20">
      <c r="T971" s="275"/>
    </row>
    <row r="972" spans="20:20">
      <c r="T972" s="275"/>
    </row>
    <row r="973" spans="20:20">
      <c r="T973" s="275"/>
    </row>
    <row r="974" spans="20:20">
      <c r="T974" s="275"/>
    </row>
    <row r="975" spans="20:20">
      <c r="T975" s="275"/>
    </row>
    <row r="976" spans="20:20">
      <c r="T976" s="275"/>
    </row>
    <row r="977" spans="20:20">
      <c r="T977" s="275"/>
    </row>
    <row r="978" spans="20:20">
      <c r="T978" s="275"/>
    </row>
    <row r="979" spans="20:20">
      <c r="T979" s="275"/>
    </row>
    <row r="980" spans="20:20">
      <c r="T980" s="275"/>
    </row>
    <row r="981" spans="20:20">
      <c r="T981" s="275"/>
    </row>
    <row r="982" spans="20:20">
      <c r="T982" s="275"/>
    </row>
    <row r="983" spans="20:20">
      <c r="T983" s="275"/>
    </row>
    <row r="984" spans="20:20">
      <c r="T984" s="275"/>
    </row>
    <row r="985" spans="20:20">
      <c r="T985" s="275"/>
    </row>
    <row r="986" spans="20:20">
      <c r="T986" s="275"/>
    </row>
    <row r="987" spans="20:20">
      <c r="T987" s="275"/>
    </row>
    <row r="988" spans="20:20">
      <c r="T988" s="275"/>
    </row>
    <row r="989" spans="20:20">
      <c r="T989" s="275"/>
    </row>
    <row r="990" spans="20:20">
      <c r="T990" s="275"/>
    </row>
    <row r="991" spans="20:20">
      <c r="T991" s="275"/>
    </row>
    <row r="992" spans="20:20">
      <c r="T992" s="275"/>
    </row>
    <row r="993" spans="20:20">
      <c r="T993" s="275"/>
    </row>
    <row r="994" spans="20:20">
      <c r="T994" s="275"/>
    </row>
    <row r="995" spans="20:20">
      <c r="T995" s="275"/>
    </row>
    <row r="996" spans="20:20">
      <c r="T996" s="275"/>
    </row>
    <row r="997" spans="20:20">
      <c r="T997" s="275"/>
    </row>
    <row r="998" spans="20:20">
      <c r="T998" s="275"/>
    </row>
    <row r="999" spans="20:20">
      <c r="T999" s="275"/>
    </row>
    <row r="1000" spans="20:20">
      <c r="T1000" s="275"/>
    </row>
    <row r="1001" spans="20:20">
      <c r="T1001" s="275"/>
    </row>
    <row r="1002" spans="20:20">
      <c r="T1002" s="275"/>
    </row>
    <row r="1003" spans="20:20">
      <c r="T1003" s="275"/>
    </row>
    <row r="1004" spans="20:20">
      <c r="T1004" s="275"/>
    </row>
    <row r="1005" spans="20:20">
      <c r="T1005" s="275"/>
    </row>
    <row r="1006" spans="20:20">
      <c r="T1006" s="275"/>
    </row>
    <row r="1007" spans="20:20">
      <c r="T1007" s="275"/>
    </row>
    <row r="1008" spans="20:20">
      <c r="T1008" s="275"/>
    </row>
    <row r="1009" spans="20:20">
      <c r="T1009" s="275"/>
    </row>
    <row r="1010" spans="20:20">
      <c r="T1010" s="275"/>
    </row>
    <row r="1011" spans="20:20">
      <c r="T1011" s="275"/>
    </row>
    <row r="1012" spans="20:20">
      <c r="T1012" s="275"/>
    </row>
    <row r="1013" spans="20:20">
      <c r="T1013" s="275"/>
    </row>
    <row r="1014" spans="20:20">
      <c r="T1014" s="275"/>
    </row>
    <row r="1015" spans="20:20">
      <c r="T1015" s="275"/>
    </row>
    <row r="1016" spans="20:20">
      <c r="T1016" s="275"/>
    </row>
    <row r="1017" spans="20:20">
      <c r="T1017" s="275"/>
    </row>
    <row r="1018" spans="20:20">
      <c r="T1018" s="275"/>
    </row>
    <row r="1019" spans="20:20">
      <c r="T1019" s="275"/>
    </row>
    <row r="1020" spans="20:20">
      <c r="T1020" s="275"/>
    </row>
    <row r="1021" spans="20:20">
      <c r="T1021" s="275"/>
    </row>
    <row r="1022" spans="20:20">
      <c r="T1022" s="275"/>
    </row>
    <row r="1023" spans="20:20">
      <c r="T1023" s="275"/>
    </row>
    <row r="1024" spans="20:20">
      <c r="T1024" s="275"/>
    </row>
    <row r="1025" spans="20:20">
      <c r="T1025" s="275"/>
    </row>
    <row r="1026" spans="20:20">
      <c r="T1026" s="275"/>
    </row>
    <row r="1027" spans="20:20">
      <c r="T1027" s="275"/>
    </row>
    <row r="1028" spans="20:20">
      <c r="T1028" s="275"/>
    </row>
    <row r="1029" spans="20:20">
      <c r="T1029" s="275"/>
    </row>
    <row r="1030" spans="20:20">
      <c r="T1030" s="275"/>
    </row>
    <row r="1031" spans="20:20">
      <c r="T1031" s="275"/>
    </row>
    <row r="1032" spans="20:20">
      <c r="T1032" s="275"/>
    </row>
    <row r="1033" spans="20:20">
      <c r="T1033" s="275"/>
    </row>
    <row r="1034" spans="20:20">
      <c r="T1034" s="275"/>
    </row>
    <row r="1035" spans="20:20">
      <c r="T1035" s="275"/>
    </row>
    <row r="1036" spans="20:20">
      <c r="T1036" s="275"/>
    </row>
    <row r="1037" spans="20:20">
      <c r="T1037" s="275"/>
    </row>
    <row r="1038" spans="20:20">
      <c r="T1038" s="275"/>
    </row>
    <row r="1039" spans="20:20">
      <c r="T1039" s="275"/>
    </row>
    <row r="1040" spans="20:20">
      <c r="T1040" s="275"/>
    </row>
    <row r="1041" spans="20:20">
      <c r="T1041" s="275"/>
    </row>
    <row r="1042" spans="20:20">
      <c r="T1042" s="275"/>
    </row>
    <row r="1043" spans="20:20">
      <c r="T1043" s="275"/>
    </row>
    <row r="1044" spans="20:20">
      <c r="T1044" s="275"/>
    </row>
    <row r="1045" spans="20:20">
      <c r="T1045" s="275"/>
    </row>
    <row r="1046" spans="20:20">
      <c r="T1046" s="275"/>
    </row>
    <row r="1047" spans="20:20">
      <c r="T1047" s="275"/>
    </row>
    <row r="1048" spans="20:20">
      <c r="T1048" s="275"/>
    </row>
    <row r="1049" spans="20:20">
      <c r="T1049" s="275"/>
    </row>
    <row r="1050" spans="20:20">
      <c r="T1050" s="275"/>
    </row>
    <row r="1051" spans="20:20">
      <c r="T1051" s="275"/>
    </row>
    <row r="1052" spans="20:20">
      <c r="T1052" s="275"/>
    </row>
    <row r="1053" spans="20:20">
      <c r="T1053" s="275"/>
    </row>
    <row r="1054" spans="20:20">
      <c r="T1054" s="275"/>
    </row>
    <row r="1055" spans="20:20">
      <c r="T1055" s="275"/>
    </row>
    <row r="1056" spans="20:20">
      <c r="T1056" s="275"/>
    </row>
    <row r="1057" spans="20:20">
      <c r="T1057" s="275"/>
    </row>
    <row r="1058" spans="20:20">
      <c r="T1058" s="275"/>
    </row>
    <row r="1059" spans="20:20">
      <c r="T1059" s="275"/>
    </row>
    <row r="1060" spans="20:20">
      <c r="T1060" s="275"/>
    </row>
    <row r="1061" spans="20:20">
      <c r="T1061" s="275"/>
    </row>
    <row r="1062" spans="20:20">
      <c r="T1062" s="275"/>
    </row>
    <row r="1063" spans="20:20">
      <c r="T1063" s="275"/>
    </row>
    <row r="1064" spans="20:20">
      <c r="T1064" s="275"/>
    </row>
    <row r="1065" spans="20:20">
      <c r="T1065" s="275"/>
    </row>
    <row r="1066" spans="20:20">
      <c r="T1066" s="275"/>
    </row>
    <row r="1067" spans="20:20">
      <c r="T1067" s="275"/>
    </row>
    <row r="1068" spans="20:20">
      <c r="T1068" s="275"/>
    </row>
    <row r="1069" spans="20:20">
      <c r="T1069" s="275"/>
    </row>
    <row r="1070" spans="20:20">
      <c r="T1070" s="275"/>
    </row>
    <row r="1071" spans="20:20">
      <c r="T1071" s="275"/>
    </row>
    <row r="1072" spans="20:20">
      <c r="T1072" s="275"/>
    </row>
    <row r="1073" spans="20:20">
      <c r="T1073" s="275"/>
    </row>
    <row r="1074" spans="20:20">
      <c r="T1074" s="275"/>
    </row>
    <row r="1075" spans="20:20">
      <c r="T1075" s="275"/>
    </row>
    <row r="1076" spans="20:20">
      <c r="T1076" s="275"/>
    </row>
    <row r="1077" spans="20:20">
      <c r="T1077" s="275"/>
    </row>
    <row r="1078" spans="20:20">
      <c r="T1078" s="275"/>
    </row>
    <row r="1079" spans="20:20">
      <c r="T1079" s="275"/>
    </row>
    <row r="1080" spans="20:20">
      <c r="T1080" s="275"/>
    </row>
    <row r="1081" spans="20:20">
      <c r="T1081" s="275"/>
    </row>
    <row r="1082" spans="20:20">
      <c r="T1082" s="275"/>
    </row>
    <row r="1083" spans="20:20">
      <c r="T1083" s="275"/>
    </row>
    <row r="1084" spans="20:20">
      <c r="T1084" s="275"/>
    </row>
    <row r="1085" spans="20:20">
      <c r="T1085" s="275"/>
    </row>
    <row r="1086" spans="20:20">
      <c r="T1086" s="275"/>
    </row>
    <row r="1087" spans="20:20">
      <c r="T1087" s="275"/>
    </row>
    <row r="1088" spans="20:20">
      <c r="T1088" s="275"/>
    </row>
    <row r="1089" spans="20:20">
      <c r="T1089" s="275"/>
    </row>
    <row r="1090" spans="20:20">
      <c r="T1090" s="275"/>
    </row>
    <row r="1091" spans="20:20">
      <c r="T1091" s="275"/>
    </row>
    <row r="1092" spans="20:20">
      <c r="T1092" s="275"/>
    </row>
    <row r="1093" spans="20:20">
      <c r="T1093" s="275"/>
    </row>
    <row r="1094" spans="20:20">
      <c r="T1094" s="275"/>
    </row>
    <row r="1095" spans="20:20">
      <c r="T1095" s="275"/>
    </row>
    <row r="1096" spans="20:20">
      <c r="T1096" s="275"/>
    </row>
    <row r="1097" spans="20:20">
      <c r="T1097" s="275"/>
    </row>
    <row r="1098" spans="20:20">
      <c r="T1098" s="275"/>
    </row>
    <row r="1099" spans="20:20">
      <c r="T1099" s="275"/>
    </row>
    <row r="1100" spans="20:20">
      <c r="T1100" s="275"/>
    </row>
    <row r="1101" spans="20:20">
      <c r="T1101" s="275"/>
    </row>
    <row r="1102" spans="20:20">
      <c r="T1102" s="275"/>
    </row>
    <row r="1103" spans="20:20">
      <c r="T1103" s="275"/>
    </row>
    <row r="1104" spans="20:20">
      <c r="T1104" s="275"/>
    </row>
    <row r="1105" spans="20:20">
      <c r="T1105" s="275"/>
    </row>
    <row r="1106" spans="20:20">
      <c r="T1106" s="275"/>
    </row>
    <row r="1107" spans="20:20">
      <c r="T1107" s="275"/>
    </row>
    <row r="1108" spans="20:20">
      <c r="T1108" s="275"/>
    </row>
    <row r="1109" spans="20:20">
      <c r="T1109" s="275"/>
    </row>
    <row r="1110" spans="20:20">
      <c r="T1110" s="275"/>
    </row>
    <row r="1111" spans="20:20">
      <c r="T1111" s="275"/>
    </row>
    <row r="1112" spans="20:20">
      <c r="T1112" s="275"/>
    </row>
    <row r="1113" spans="20:20">
      <c r="T1113" s="275"/>
    </row>
    <row r="1114" spans="20:20">
      <c r="T1114" s="275"/>
    </row>
    <row r="1115" spans="20:20">
      <c r="T1115" s="275"/>
    </row>
    <row r="1116" spans="20:20">
      <c r="T1116" s="275"/>
    </row>
    <row r="1117" spans="20:20">
      <c r="T1117" s="275"/>
    </row>
    <row r="1118" spans="20:20">
      <c r="T1118" s="275"/>
    </row>
    <row r="1119" spans="20:20">
      <c r="T1119" s="275"/>
    </row>
    <row r="1120" spans="20:20">
      <c r="T1120" s="275"/>
    </row>
    <row r="1121" spans="20:20">
      <c r="T1121" s="275"/>
    </row>
    <row r="1122" spans="20:20">
      <c r="T1122" s="275"/>
    </row>
    <row r="1123" spans="20:20">
      <c r="T1123" s="275"/>
    </row>
    <row r="1124" spans="20:20">
      <c r="T1124" s="275"/>
    </row>
    <row r="1125" spans="20:20">
      <c r="T1125" s="275"/>
    </row>
    <row r="1126" spans="20:20">
      <c r="T1126" s="275"/>
    </row>
    <row r="1127" spans="20:20">
      <c r="T1127" s="275"/>
    </row>
    <row r="1128" spans="20:20">
      <c r="T1128" s="275"/>
    </row>
    <row r="1129" spans="20:20">
      <c r="T1129" s="275"/>
    </row>
    <row r="1130" spans="20:20">
      <c r="T1130" s="275"/>
    </row>
    <row r="1131" spans="20:20">
      <c r="T1131" s="275"/>
    </row>
    <row r="1132" spans="20:20">
      <c r="T1132" s="275"/>
    </row>
    <row r="1133" spans="20:20">
      <c r="T1133" s="275"/>
    </row>
    <row r="1134" spans="20:20">
      <c r="T1134" s="275"/>
    </row>
    <row r="1135" spans="20:20">
      <c r="T1135" s="275"/>
    </row>
    <row r="1136" spans="20:20">
      <c r="T1136" s="275"/>
    </row>
    <row r="1137" spans="20:20">
      <c r="T1137" s="275"/>
    </row>
    <row r="1138" spans="20:20">
      <c r="T1138" s="275"/>
    </row>
    <row r="1139" spans="20:20">
      <c r="T1139" s="275"/>
    </row>
    <row r="1140" spans="20:20">
      <c r="T1140" s="275"/>
    </row>
    <row r="1141" spans="20:20">
      <c r="T1141" s="275"/>
    </row>
    <row r="1142" spans="20:20">
      <c r="T1142" s="275"/>
    </row>
    <row r="1143" spans="20:20">
      <c r="T1143" s="275"/>
    </row>
    <row r="1144" spans="20:20">
      <c r="T1144" s="275"/>
    </row>
    <row r="1145" spans="20:20">
      <c r="T1145" s="275"/>
    </row>
    <row r="1146" spans="20:20">
      <c r="T1146" s="275"/>
    </row>
    <row r="1147" spans="20:20">
      <c r="T1147" s="275"/>
    </row>
    <row r="1148" spans="20:20">
      <c r="T1148" s="275"/>
    </row>
    <row r="1149" spans="20:20">
      <c r="T1149" s="275"/>
    </row>
    <row r="1150" spans="20:20">
      <c r="T1150" s="275"/>
    </row>
    <row r="1151" spans="20:20">
      <c r="T1151" s="275"/>
    </row>
    <row r="1152" spans="20:20">
      <c r="T1152" s="275"/>
    </row>
    <row r="1153" spans="20:20">
      <c r="T1153" s="275"/>
    </row>
    <row r="1154" spans="20:20">
      <c r="T1154" s="275"/>
    </row>
    <row r="1155" spans="20:20">
      <c r="T1155" s="275"/>
    </row>
    <row r="1156" spans="20:20">
      <c r="T1156" s="275"/>
    </row>
    <row r="1157" spans="20:20">
      <c r="T1157" s="275"/>
    </row>
    <row r="1158" spans="20:20">
      <c r="T1158" s="275"/>
    </row>
    <row r="1159" spans="20:20">
      <c r="T1159" s="275"/>
    </row>
    <row r="1160" spans="20:20">
      <c r="T1160" s="275"/>
    </row>
    <row r="1161" spans="20:20">
      <c r="T1161" s="275"/>
    </row>
    <row r="1162" spans="20:20">
      <c r="T1162" s="275"/>
    </row>
    <row r="1163" spans="20:20">
      <c r="T1163" s="275"/>
    </row>
    <row r="1164" spans="20:20">
      <c r="T1164" s="275"/>
    </row>
    <row r="1165" spans="20:20">
      <c r="T1165" s="275"/>
    </row>
    <row r="1166" spans="20:20">
      <c r="T1166" s="275"/>
    </row>
    <row r="1167" spans="20:20">
      <c r="T1167" s="275"/>
    </row>
    <row r="1168" spans="20:20">
      <c r="T1168" s="275"/>
    </row>
    <row r="1169" spans="20:20">
      <c r="T1169" s="275"/>
    </row>
    <row r="1170" spans="20:20">
      <c r="T1170" s="275"/>
    </row>
    <row r="1171" spans="20:20">
      <c r="T1171" s="275"/>
    </row>
    <row r="1172" spans="20:20">
      <c r="T1172" s="275"/>
    </row>
    <row r="1173" spans="20:20">
      <c r="T1173" s="275"/>
    </row>
    <row r="1174" spans="20:20">
      <c r="T1174" s="275"/>
    </row>
    <row r="1175" spans="20:20">
      <c r="T1175" s="275"/>
    </row>
    <row r="1176" spans="20:20">
      <c r="T1176" s="275"/>
    </row>
    <row r="1177" spans="20:20">
      <c r="T1177" s="275"/>
    </row>
    <row r="1178" spans="20:20">
      <c r="T1178" s="275"/>
    </row>
    <row r="1179" spans="20:20">
      <c r="T1179" s="275"/>
    </row>
    <row r="1180" spans="20:20">
      <c r="T1180" s="275"/>
    </row>
    <row r="1181" spans="20:20">
      <c r="T1181" s="275"/>
    </row>
    <row r="1182" spans="20:20">
      <c r="T1182" s="275"/>
    </row>
    <row r="1183" spans="20:20">
      <c r="T1183" s="275"/>
    </row>
    <row r="1184" spans="20:20">
      <c r="T1184" s="275"/>
    </row>
    <row r="1185" spans="20:20">
      <c r="T1185" s="275"/>
    </row>
    <row r="1186" spans="20:20">
      <c r="T1186" s="275"/>
    </row>
    <row r="1187" spans="20:20">
      <c r="T1187" s="275"/>
    </row>
    <row r="1188" spans="20:20">
      <c r="T1188" s="275"/>
    </row>
    <row r="1189" spans="20:20">
      <c r="T1189" s="275"/>
    </row>
    <row r="1190" spans="20:20">
      <c r="T1190" s="275"/>
    </row>
    <row r="1191" spans="20:20">
      <c r="T1191" s="275"/>
    </row>
    <row r="1192" spans="20:20">
      <c r="T1192" s="275"/>
    </row>
    <row r="1193" spans="20:20">
      <c r="T1193" s="275"/>
    </row>
    <row r="1194" spans="20:20">
      <c r="T1194" s="275"/>
    </row>
    <row r="1195" spans="20:20">
      <c r="T1195" s="275"/>
    </row>
    <row r="1196" spans="20:20">
      <c r="T1196" s="275"/>
    </row>
    <row r="1197" spans="20:20">
      <c r="T1197" s="275"/>
    </row>
    <row r="1198" spans="20:20">
      <c r="T1198" s="275"/>
    </row>
    <row r="1199" spans="20:20">
      <c r="T1199" s="275"/>
    </row>
    <row r="1200" spans="20:20">
      <c r="T1200" s="275"/>
    </row>
    <row r="1201" spans="20:20">
      <c r="T1201" s="275"/>
    </row>
    <row r="1202" spans="20:20">
      <c r="T1202" s="275"/>
    </row>
    <row r="1203" spans="20:20">
      <c r="T1203" s="275"/>
    </row>
    <row r="1204" spans="20:20">
      <c r="T1204" s="275"/>
    </row>
    <row r="1205" spans="20:20">
      <c r="T1205" s="275"/>
    </row>
    <row r="1206" spans="20:20">
      <c r="T1206" s="275"/>
    </row>
    <row r="1207" spans="20:20">
      <c r="T1207" s="275"/>
    </row>
    <row r="1208" spans="20:20">
      <c r="T1208" s="275"/>
    </row>
    <row r="1209" spans="20:20">
      <c r="T1209" s="275"/>
    </row>
    <row r="1210" spans="20:20">
      <c r="T1210" s="275"/>
    </row>
    <row r="1211" spans="20:20">
      <c r="T1211" s="275"/>
    </row>
    <row r="1212" spans="20:20">
      <c r="T1212" s="275"/>
    </row>
    <row r="1213" spans="20:20">
      <c r="T1213" s="275"/>
    </row>
    <row r="1214" spans="20:20">
      <c r="T1214" s="275"/>
    </row>
    <row r="1215" spans="20:20">
      <c r="T1215" s="275"/>
    </row>
    <row r="1216" spans="20:20">
      <c r="T1216" s="275"/>
    </row>
    <row r="1217" spans="20:20">
      <c r="T1217" s="275"/>
    </row>
    <row r="1218" spans="20:20">
      <c r="T1218" s="275"/>
    </row>
    <row r="1219" spans="20:20">
      <c r="T1219" s="275"/>
    </row>
    <row r="1220" spans="20:20">
      <c r="T1220" s="275"/>
    </row>
    <row r="1221" spans="20:20">
      <c r="T1221" s="275"/>
    </row>
    <row r="1222" spans="20:20">
      <c r="T1222" s="275"/>
    </row>
    <row r="1223" spans="20:20">
      <c r="T1223" s="275"/>
    </row>
    <row r="1224" spans="20:20">
      <c r="T1224" s="275"/>
    </row>
    <row r="1225" spans="20:20">
      <c r="T1225" s="275"/>
    </row>
    <row r="1226" spans="20:20">
      <c r="T1226" s="275"/>
    </row>
    <row r="1227" spans="20:20">
      <c r="T1227" s="275"/>
    </row>
    <row r="1228" spans="20:20">
      <c r="T1228" s="275"/>
    </row>
    <row r="1229" spans="20:20">
      <c r="T1229" s="275"/>
    </row>
    <row r="1230" spans="20:20">
      <c r="T1230" s="275"/>
    </row>
    <row r="1231" spans="20:20">
      <c r="T1231" s="275"/>
    </row>
    <row r="1232" spans="20:20">
      <c r="T1232" s="275"/>
    </row>
    <row r="1233" spans="20:20">
      <c r="T1233" s="275"/>
    </row>
    <row r="1234" spans="20:20">
      <c r="T1234" s="275"/>
    </row>
    <row r="1235" spans="20:20">
      <c r="T1235" s="275"/>
    </row>
    <row r="1236" spans="20:20">
      <c r="T1236" s="275"/>
    </row>
    <row r="1237" spans="20:20">
      <c r="T1237" s="275"/>
    </row>
    <row r="1238" spans="20:20">
      <c r="T1238" s="275"/>
    </row>
    <row r="1239" spans="20:20">
      <c r="T1239" s="275"/>
    </row>
    <row r="1240" spans="20:20">
      <c r="T1240" s="275"/>
    </row>
    <row r="1241" spans="20:20">
      <c r="T1241" s="275"/>
    </row>
    <row r="1242" spans="20:20">
      <c r="T1242" s="275"/>
    </row>
    <row r="1243" spans="20:20">
      <c r="T1243" s="275"/>
    </row>
    <row r="1244" spans="20:20">
      <c r="T1244" s="275"/>
    </row>
    <row r="1245" spans="20:20">
      <c r="T1245" s="275"/>
    </row>
    <row r="1246" spans="20:20">
      <c r="T1246" s="275"/>
    </row>
    <row r="1247" spans="20:20">
      <c r="T1247" s="275"/>
    </row>
    <row r="1248" spans="20:20">
      <c r="T1248" s="275"/>
    </row>
    <row r="1249" spans="20:20">
      <c r="T1249" s="275"/>
    </row>
    <row r="1250" spans="20:20">
      <c r="T1250" s="275"/>
    </row>
    <row r="1251" spans="20:20">
      <c r="T1251" s="275"/>
    </row>
    <row r="1252" spans="20:20">
      <c r="T1252" s="275"/>
    </row>
    <row r="1253" spans="20:20">
      <c r="T1253" s="275"/>
    </row>
    <row r="1254" spans="20:20">
      <c r="T1254" s="275"/>
    </row>
    <row r="1255" spans="20:20">
      <c r="T1255" s="275"/>
    </row>
    <row r="1256" spans="20:20">
      <c r="T1256" s="275"/>
    </row>
    <row r="1257" spans="20:20">
      <c r="T1257" s="275"/>
    </row>
    <row r="1258" spans="20:20">
      <c r="T1258" s="275"/>
    </row>
    <row r="1259" spans="20:20">
      <c r="T1259" s="275"/>
    </row>
    <row r="1260" spans="20:20">
      <c r="T1260" s="275"/>
    </row>
    <row r="1261" spans="20:20">
      <c r="T1261" s="275"/>
    </row>
    <row r="1262" spans="20:20">
      <c r="T1262" s="275"/>
    </row>
    <row r="1263" spans="20:20">
      <c r="T1263" s="275"/>
    </row>
    <row r="1264" spans="20:20">
      <c r="T1264" s="275"/>
    </row>
    <row r="1265" spans="20:20">
      <c r="T1265" s="275"/>
    </row>
    <row r="1266" spans="20:20">
      <c r="T1266" s="275"/>
    </row>
    <row r="1267" spans="20:20">
      <c r="T1267" s="275"/>
    </row>
    <row r="1268" spans="20:20">
      <c r="T1268" s="275"/>
    </row>
    <row r="1269" spans="20:20">
      <c r="T1269" s="275"/>
    </row>
    <row r="1270" spans="20:20">
      <c r="T1270" s="275"/>
    </row>
    <row r="1271" spans="20:20">
      <c r="T1271" s="275"/>
    </row>
    <row r="1272" spans="20:20">
      <c r="T1272" s="275"/>
    </row>
    <row r="1273" spans="20:20">
      <c r="T1273" s="275"/>
    </row>
    <row r="1274" spans="20:20">
      <c r="T1274" s="275"/>
    </row>
    <row r="1275" spans="20:20">
      <c r="T1275" s="275"/>
    </row>
    <row r="1276" spans="20:20">
      <c r="T1276" s="275"/>
    </row>
    <row r="1277" spans="20:20">
      <c r="T1277" s="275"/>
    </row>
    <row r="1278" spans="20:20">
      <c r="T1278" s="275"/>
    </row>
    <row r="1279" spans="20:20">
      <c r="T1279" s="275"/>
    </row>
    <row r="1280" spans="20:20">
      <c r="T1280" s="275"/>
    </row>
    <row r="1281" spans="20:20">
      <c r="T1281" s="275"/>
    </row>
    <row r="1282" spans="20:20">
      <c r="T1282" s="275"/>
    </row>
    <row r="1283" spans="20:20">
      <c r="T1283" s="275"/>
    </row>
    <row r="1284" spans="20:20">
      <c r="T1284" s="275"/>
    </row>
    <row r="1285" spans="20:20">
      <c r="T1285" s="275"/>
    </row>
    <row r="1286" spans="20:20">
      <c r="T1286" s="275"/>
    </row>
    <row r="1287" spans="20:20">
      <c r="T1287" s="275"/>
    </row>
    <row r="1288" spans="20:20">
      <c r="T1288" s="275"/>
    </row>
    <row r="1289" spans="20:20">
      <c r="T1289" s="275"/>
    </row>
    <row r="1290" spans="20:20">
      <c r="T1290" s="275"/>
    </row>
    <row r="1291" spans="20:20">
      <c r="T1291" s="275"/>
    </row>
    <row r="1292" spans="20:20">
      <c r="T1292" s="275"/>
    </row>
    <row r="1293" spans="20:20">
      <c r="T1293" s="275"/>
    </row>
    <row r="1294" spans="20:20">
      <c r="T1294" s="275"/>
    </row>
    <row r="1295" spans="20:20">
      <c r="T1295" s="275"/>
    </row>
    <row r="1296" spans="20:20">
      <c r="T1296" s="275"/>
    </row>
    <row r="1297" spans="20:20">
      <c r="T1297" s="275"/>
    </row>
    <row r="1298" spans="20:20">
      <c r="T1298" s="275"/>
    </row>
    <row r="1299" spans="20:20">
      <c r="T1299" s="275"/>
    </row>
    <row r="1300" spans="20:20">
      <c r="T1300" s="275"/>
    </row>
    <row r="1301" spans="20:20">
      <c r="T1301" s="275"/>
    </row>
    <row r="1302" spans="20:20">
      <c r="T1302" s="275"/>
    </row>
    <row r="1303" spans="20:20">
      <c r="T1303" s="275"/>
    </row>
    <row r="1304" spans="20:20">
      <c r="T1304" s="275"/>
    </row>
    <row r="1305" spans="20:20">
      <c r="T1305" s="275"/>
    </row>
    <row r="1306" spans="20:20">
      <c r="T1306" s="275"/>
    </row>
    <row r="1307" spans="20:20">
      <c r="T1307" s="275"/>
    </row>
    <row r="1308" spans="20:20">
      <c r="T1308" s="275"/>
    </row>
    <row r="1309" spans="20:20">
      <c r="T1309" s="275"/>
    </row>
    <row r="1310" spans="20:20">
      <c r="T1310" s="275"/>
    </row>
    <row r="1311" spans="20:20">
      <c r="T1311" s="275"/>
    </row>
    <row r="1312" spans="20:20">
      <c r="T1312" s="275"/>
    </row>
    <row r="1313" spans="20:20">
      <c r="T1313" s="275"/>
    </row>
    <row r="1314" spans="20:20">
      <c r="T1314" s="275"/>
    </row>
    <row r="1315" spans="20:20">
      <c r="T1315" s="275"/>
    </row>
    <row r="1316" spans="20:20">
      <c r="T1316" s="275"/>
    </row>
    <row r="1317" spans="20:20">
      <c r="T1317" s="275"/>
    </row>
    <row r="1318" spans="20:20">
      <c r="T1318" s="275"/>
    </row>
    <row r="1319" spans="20:20">
      <c r="T1319" s="275"/>
    </row>
    <row r="1320" spans="20:20">
      <c r="T1320" s="275"/>
    </row>
    <row r="1321" spans="20:20">
      <c r="T1321" s="275"/>
    </row>
    <row r="1322" spans="20:20">
      <c r="T1322" s="275"/>
    </row>
    <row r="1323" spans="20:20">
      <c r="T1323" s="275"/>
    </row>
    <row r="1324" spans="20:20">
      <c r="T1324" s="275"/>
    </row>
    <row r="1325" spans="20:20">
      <c r="T1325" s="275"/>
    </row>
    <row r="1326" spans="20:20">
      <c r="T1326" s="275"/>
    </row>
    <row r="1327" spans="20:20">
      <c r="T1327" s="275"/>
    </row>
    <row r="1328" spans="20:20">
      <c r="T1328" s="275"/>
    </row>
    <row r="1329" spans="20:20">
      <c r="T1329" s="275"/>
    </row>
    <row r="1330" spans="20:20">
      <c r="T1330" s="275"/>
    </row>
    <row r="1331" spans="20:20">
      <c r="T1331" s="275"/>
    </row>
    <row r="1332" spans="20:20">
      <c r="T1332" s="275"/>
    </row>
    <row r="1333" spans="20:20">
      <c r="T1333" s="275"/>
    </row>
    <row r="1334" spans="20:20">
      <c r="T1334" s="275"/>
    </row>
    <row r="1335" spans="20:20">
      <c r="T1335" s="275"/>
    </row>
    <row r="1336" spans="20:20">
      <c r="T1336" s="275"/>
    </row>
    <row r="1337" spans="20:20">
      <c r="T1337" s="275"/>
    </row>
    <row r="1338" spans="20:20">
      <c r="T1338" s="275"/>
    </row>
    <row r="1339" spans="20:20">
      <c r="T1339" s="275"/>
    </row>
    <row r="1340" spans="20:20">
      <c r="T1340" s="275"/>
    </row>
    <row r="1341" spans="20:20">
      <c r="T1341" s="275"/>
    </row>
    <row r="1342" spans="20:20">
      <c r="T1342" s="275"/>
    </row>
    <row r="1343" spans="20:20">
      <c r="T1343" s="275"/>
    </row>
    <row r="1344" spans="20:20">
      <c r="T1344" s="275"/>
    </row>
    <row r="1345" spans="20:20">
      <c r="T1345" s="275"/>
    </row>
    <row r="1346" spans="20:20">
      <c r="T1346" s="275"/>
    </row>
    <row r="1347" spans="20:20">
      <c r="T1347" s="275"/>
    </row>
    <row r="1348" spans="20:20">
      <c r="T1348" s="275"/>
    </row>
    <row r="1349" spans="20:20">
      <c r="T1349" s="275"/>
    </row>
    <row r="1350" spans="20:20">
      <c r="T1350" s="275"/>
    </row>
    <row r="1351" spans="20:20">
      <c r="T1351" s="275"/>
    </row>
    <row r="1352" spans="20:20">
      <c r="T1352" s="275"/>
    </row>
    <row r="1353" spans="20:20">
      <c r="T1353" s="275"/>
    </row>
    <row r="1354" spans="20:20">
      <c r="T1354" s="275"/>
    </row>
    <row r="1355" spans="20:20">
      <c r="T1355" s="275"/>
    </row>
    <row r="1356" spans="20:20">
      <c r="T1356" s="275"/>
    </row>
    <row r="1357" spans="20:20">
      <c r="T1357" s="275"/>
    </row>
    <row r="1358" spans="20:20">
      <c r="T1358" s="275"/>
    </row>
    <row r="1359" spans="20:20">
      <c r="T1359" s="275"/>
    </row>
    <row r="1360" spans="20:20">
      <c r="T1360" s="275"/>
    </row>
    <row r="1361" spans="20:20">
      <c r="T1361" s="275"/>
    </row>
    <row r="1362" spans="20:20">
      <c r="T1362" s="275"/>
    </row>
    <row r="1363" spans="20:20">
      <c r="T1363" s="275"/>
    </row>
    <row r="1364" spans="20:20">
      <c r="T1364" s="275"/>
    </row>
    <row r="1365" spans="20:20">
      <c r="T1365" s="275"/>
    </row>
    <row r="1366" spans="20:20">
      <c r="T1366" s="275"/>
    </row>
    <row r="1367" spans="20:20">
      <c r="T1367" s="275"/>
    </row>
    <row r="1368" spans="20:20">
      <c r="T1368" s="275"/>
    </row>
    <row r="1369" spans="20:20">
      <c r="T1369" s="275"/>
    </row>
    <row r="1370" spans="20:20">
      <c r="T1370" s="275"/>
    </row>
    <row r="1371" spans="20:20">
      <c r="T1371" s="275"/>
    </row>
    <row r="1372" spans="20:20">
      <c r="T1372" s="275"/>
    </row>
    <row r="1373" spans="20:20">
      <c r="T1373" s="275"/>
    </row>
    <row r="1374" spans="20:20">
      <c r="T1374" s="275"/>
    </row>
    <row r="1375" spans="20:20">
      <c r="T1375" s="275"/>
    </row>
    <row r="1376" spans="20:20">
      <c r="T1376" s="275"/>
    </row>
    <row r="1377" spans="20:20">
      <c r="T1377" s="275"/>
    </row>
    <row r="1378" spans="20:20">
      <c r="T1378" s="275"/>
    </row>
    <row r="1379" spans="20:20">
      <c r="T1379" s="275"/>
    </row>
    <row r="1380" spans="20:20">
      <c r="T1380" s="275"/>
    </row>
    <row r="1381" spans="20:20">
      <c r="T1381" s="275"/>
    </row>
    <row r="1382" spans="20:20">
      <c r="T1382" s="275"/>
    </row>
    <row r="1383" spans="20:20">
      <c r="T1383" s="275"/>
    </row>
    <row r="1384" spans="20:20">
      <c r="T1384" s="275"/>
    </row>
    <row r="1385" spans="20:20">
      <c r="T1385" s="275"/>
    </row>
    <row r="1386" spans="20:20">
      <c r="T1386" s="275"/>
    </row>
    <row r="1387" spans="20:20">
      <c r="T1387" s="275"/>
    </row>
    <row r="1388" spans="20:20">
      <c r="T1388" s="275"/>
    </row>
    <row r="1389" spans="20:20">
      <c r="T1389" s="275"/>
    </row>
    <row r="1390" spans="20:20">
      <c r="T1390" s="275"/>
    </row>
    <row r="1391" spans="20:20">
      <c r="T1391" s="275"/>
    </row>
    <row r="1392" spans="20:20">
      <c r="T1392" s="275"/>
    </row>
    <row r="1393" spans="20:20">
      <c r="T1393" s="275"/>
    </row>
    <row r="1394" spans="20:20">
      <c r="T1394" s="275"/>
    </row>
    <row r="1395" spans="20:20">
      <c r="T1395" s="275"/>
    </row>
    <row r="1396" spans="20:20">
      <c r="T1396" s="275"/>
    </row>
    <row r="1397" spans="20:20">
      <c r="T1397" s="275"/>
    </row>
    <row r="1398" spans="20:20">
      <c r="T1398" s="275"/>
    </row>
    <row r="1399" spans="20:20">
      <c r="T1399" s="275"/>
    </row>
    <row r="1400" spans="20:20">
      <c r="T1400" s="275"/>
    </row>
    <row r="1401" spans="20:20">
      <c r="T1401" s="275"/>
    </row>
    <row r="1402" spans="20:20">
      <c r="T1402" s="275"/>
    </row>
    <row r="1403" spans="20:20">
      <c r="T1403" s="275"/>
    </row>
    <row r="1404" spans="20:20">
      <c r="T1404" s="275"/>
    </row>
    <row r="1405" spans="20:20">
      <c r="T1405" s="275"/>
    </row>
    <row r="1406" spans="20:20">
      <c r="T1406" s="275"/>
    </row>
    <row r="1407" spans="20:20">
      <c r="T1407" s="275"/>
    </row>
    <row r="1408" spans="20:20">
      <c r="T1408" s="275"/>
    </row>
    <row r="1409" spans="20:20">
      <c r="T1409" s="275"/>
    </row>
    <row r="1410" spans="20:20">
      <c r="T1410" s="275"/>
    </row>
    <row r="1411" spans="20:20">
      <c r="T1411" s="275"/>
    </row>
    <row r="1412" spans="20:20">
      <c r="T1412" s="275"/>
    </row>
    <row r="1413" spans="20:20">
      <c r="T1413" s="275"/>
    </row>
    <row r="1414" spans="20:20">
      <c r="T1414" s="275"/>
    </row>
    <row r="1415" spans="20:20">
      <c r="T1415" s="275"/>
    </row>
    <row r="1416" spans="20:20">
      <c r="T1416" s="275"/>
    </row>
    <row r="1417" spans="20:20">
      <c r="T1417" s="275"/>
    </row>
    <row r="1418" spans="20:20">
      <c r="T1418" s="275"/>
    </row>
    <row r="1419" spans="20:20">
      <c r="T1419" s="275"/>
    </row>
    <row r="1420" spans="20:20">
      <c r="T1420" s="275"/>
    </row>
    <row r="1421" spans="20:20">
      <c r="T1421" s="275"/>
    </row>
    <row r="1422" spans="20:20">
      <c r="T1422" s="275"/>
    </row>
    <row r="1423" spans="20:20">
      <c r="T1423" s="275"/>
    </row>
    <row r="1424" spans="20:20">
      <c r="T1424" s="275"/>
    </row>
    <row r="1425" spans="20:20">
      <c r="T1425" s="275"/>
    </row>
    <row r="1426" spans="20:20">
      <c r="T1426" s="275"/>
    </row>
    <row r="1427" spans="20:20">
      <c r="T1427" s="275"/>
    </row>
    <row r="1428" spans="20:20">
      <c r="T1428" s="275"/>
    </row>
    <row r="1429" spans="20:20">
      <c r="T1429" s="275"/>
    </row>
    <row r="1430" spans="20:20">
      <c r="T1430" s="275"/>
    </row>
    <row r="1431" spans="20:20">
      <c r="T1431" s="275"/>
    </row>
    <row r="1432" spans="20:20">
      <c r="T1432" s="275"/>
    </row>
    <row r="1433" spans="20:20">
      <c r="T1433" s="275"/>
    </row>
    <row r="1434" spans="20:20">
      <c r="T1434" s="275"/>
    </row>
    <row r="1435" spans="20:20">
      <c r="T1435" s="275"/>
    </row>
    <row r="1436" spans="20:20">
      <c r="T1436" s="275"/>
    </row>
    <row r="1437" spans="20:20">
      <c r="T1437" s="275"/>
    </row>
    <row r="1438" spans="20:20">
      <c r="T1438" s="275"/>
    </row>
    <row r="1439" spans="20:20">
      <c r="T1439" s="275"/>
    </row>
    <row r="1440" spans="20:20">
      <c r="T1440" s="275"/>
    </row>
    <row r="1441" spans="20:20">
      <c r="T1441" s="275"/>
    </row>
    <row r="1442" spans="20:20">
      <c r="T1442" s="275"/>
    </row>
    <row r="1443" spans="20:20">
      <c r="T1443" s="275"/>
    </row>
    <row r="1444" spans="20:20">
      <c r="T1444" s="275"/>
    </row>
    <row r="1445" spans="20:20">
      <c r="T1445" s="275"/>
    </row>
    <row r="1446" spans="20:20">
      <c r="T1446" s="275"/>
    </row>
    <row r="1447" spans="20:20">
      <c r="T1447" s="275"/>
    </row>
    <row r="1448" spans="20:20">
      <c r="T1448" s="275"/>
    </row>
    <row r="1449" spans="20:20">
      <c r="T1449" s="275"/>
    </row>
    <row r="1450" spans="20:20">
      <c r="T1450" s="275"/>
    </row>
    <row r="1451" spans="20:20">
      <c r="T1451" s="275"/>
    </row>
    <row r="1452" spans="20:20">
      <c r="T1452" s="275"/>
    </row>
    <row r="1453" spans="20:20">
      <c r="T1453" s="275"/>
    </row>
    <row r="1454" spans="20:20">
      <c r="T1454" s="275"/>
    </row>
    <row r="1455" spans="20:20">
      <c r="T1455" s="275"/>
    </row>
    <row r="1456" spans="20:20">
      <c r="T1456" s="275"/>
    </row>
    <row r="1457" spans="20:20">
      <c r="T1457" s="275"/>
    </row>
    <row r="1458" spans="20:20">
      <c r="T1458" s="275"/>
    </row>
    <row r="1459" spans="20:20">
      <c r="T1459" s="275"/>
    </row>
    <row r="1460" spans="20:20">
      <c r="T1460" s="275"/>
    </row>
    <row r="1461" spans="20:20">
      <c r="T1461" s="275"/>
    </row>
    <row r="1462" spans="20:20">
      <c r="T1462" s="275"/>
    </row>
    <row r="1463" spans="20:20">
      <c r="T1463" s="275"/>
    </row>
    <row r="1464" spans="20:20">
      <c r="T1464" s="275"/>
    </row>
    <row r="1465" spans="20:20">
      <c r="T1465" s="275"/>
    </row>
    <row r="1466" spans="20:20">
      <c r="T1466" s="275"/>
    </row>
    <row r="1467" spans="20:20">
      <c r="T1467" s="275"/>
    </row>
    <row r="1468" spans="20:20">
      <c r="T1468" s="275"/>
    </row>
    <row r="1469" spans="20:20">
      <c r="T1469" s="275"/>
    </row>
    <row r="1470" spans="20:20">
      <c r="T1470" s="275"/>
    </row>
    <row r="1471" spans="20:20">
      <c r="T1471" s="275"/>
    </row>
    <row r="1472" spans="20:20">
      <c r="T1472" s="275"/>
    </row>
    <row r="1473" spans="20:20">
      <c r="T1473" s="275"/>
    </row>
    <row r="1474" spans="20:20">
      <c r="T1474" s="275"/>
    </row>
    <row r="1475" spans="20:20">
      <c r="T1475" s="275"/>
    </row>
    <row r="1476" spans="20:20">
      <c r="T1476" s="275"/>
    </row>
    <row r="1477" spans="20:20">
      <c r="T1477" s="275"/>
    </row>
    <row r="1478" spans="20:20">
      <c r="T1478" s="275"/>
    </row>
    <row r="1479" spans="20:20">
      <c r="T1479" s="275"/>
    </row>
    <row r="1480" spans="20:20">
      <c r="T1480" s="275"/>
    </row>
    <row r="1481" spans="20:20">
      <c r="T1481" s="275"/>
    </row>
    <row r="1482" spans="20:20">
      <c r="T1482" s="275"/>
    </row>
    <row r="1483" spans="20:20">
      <c r="T1483" s="275"/>
    </row>
    <row r="1484" spans="20:20">
      <c r="T1484" s="275"/>
    </row>
    <row r="1485" spans="20:20">
      <c r="T1485" s="275"/>
    </row>
    <row r="1486" spans="20:20">
      <c r="T1486" s="275"/>
    </row>
    <row r="1487" spans="20:20">
      <c r="T1487" s="275"/>
    </row>
    <row r="1488" spans="20:20">
      <c r="T1488" s="275"/>
    </row>
    <row r="1489" spans="20:20">
      <c r="T1489" s="275"/>
    </row>
    <row r="1490" spans="20:20">
      <c r="T1490" s="275"/>
    </row>
    <row r="1491" spans="20:20">
      <c r="T1491" s="275"/>
    </row>
    <row r="1492" spans="20:20">
      <c r="T1492" s="275"/>
    </row>
    <row r="1493" spans="20:20">
      <c r="T1493" s="275"/>
    </row>
    <row r="1494" spans="20:20">
      <c r="T1494" s="275"/>
    </row>
    <row r="1495" spans="20:20">
      <c r="T1495" s="275"/>
    </row>
    <row r="1496" spans="20:20">
      <c r="T1496" s="275"/>
    </row>
    <row r="1497" spans="20:20">
      <c r="T1497" s="275"/>
    </row>
    <row r="1498" spans="20:20">
      <c r="T1498" s="275"/>
    </row>
    <row r="1499" spans="20:20">
      <c r="T1499" s="275"/>
    </row>
    <row r="1500" spans="20:20">
      <c r="T1500" s="275"/>
    </row>
    <row r="1501" spans="20:20">
      <c r="T1501" s="275"/>
    </row>
    <row r="1502" spans="20:20">
      <c r="T1502" s="275"/>
    </row>
    <row r="1503" spans="20:20">
      <c r="T1503" s="275"/>
    </row>
    <row r="1504" spans="20:20">
      <c r="T1504" s="275"/>
    </row>
    <row r="1505" spans="20:20">
      <c r="T1505" s="275"/>
    </row>
    <row r="1506" spans="20:20">
      <c r="T1506" s="275"/>
    </row>
    <row r="1507" spans="20:20">
      <c r="T1507" s="275"/>
    </row>
    <row r="1508" spans="20:20">
      <c r="T1508" s="275"/>
    </row>
    <row r="1509" spans="20:20">
      <c r="T1509" s="275"/>
    </row>
    <row r="1510" spans="20:20">
      <c r="T1510" s="275"/>
    </row>
    <row r="1511" spans="20:20">
      <c r="T1511" s="275"/>
    </row>
    <row r="1512" spans="20:20">
      <c r="T1512" s="275"/>
    </row>
    <row r="1513" spans="20:20">
      <c r="T1513" s="275"/>
    </row>
    <row r="1514" spans="20:20">
      <c r="T1514" s="275"/>
    </row>
    <row r="1515" spans="20:20">
      <c r="T1515" s="275"/>
    </row>
    <row r="1516" spans="20:20">
      <c r="T1516" s="275"/>
    </row>
    <row r="1517" spans="20:20">
      <c r="T1517" s="275"/>
    </row>
    <row r="1518" spans="20:20">
      <c r="T1518" s="275"/>
    </row>
    <row r="1519" spans="20:20">
      <c r="T1519" s="275"/>
    </row>
    <row r="1520" spans="20:20">
      <c r="T1520" s="275"/>
    </row>
    <row r="1521" spans="20:20">
      <c r="T1521" s="275"/>
    </row>
    <row r="1522" spans="20:20">
      <c r="T1522" s="275"/>
    </row>
    <row r="1523" spans="20:20">
      <c r="T1523" s="275"/>
    </row>
    <row r="1524" spans="20:20">
      <c r="T1524" s="275"/>
    </row>
    <row r="1525" spans="20:20">
      <c r="T1525" s="275"/>
    </row>
    <row r="1526" spans="20:20">
      <c r="T1526" s="275"/>
    </row>
    <row r="1527" spans="20:20">
      <c r="T1527" s="275"/>
    </row>
    <row r="1528" spans="20:20">
      <c r="T1528" s="275"/>
    </row>
    <row r="1529" spans="20:20">
      <c r="T1529" s="275"/>
    </row>
    <row r="1530" spans="20:20">
      <c r="T1530" s="275"/>
    </row>
    <row r="1531" spans="20:20">
      <c r="T1531" s="275"/>
    </row>
    <row r="1532" spans="20:20">
      <c r="T1532" s="275"/>
    </row>
    <row r="1533" spans="20:20">
      <c r="T1533" s="275"/>
    </row>
    <row r="1534" spans="20:20">
      <c r="T1534" s="275"/>
    </row>
    <row r="1535" spans="20:20">
      <c r="T1535" s="275"/>
    </row>
    <row r="1536" spans="20:20">
      <c r="T1536" s="275"/>
    </row>
    <row r="1537" spans="20:20">
      <c r="T1537" s="275"/>
    </row>
    <row r="1538" spans="20:20">
      <c r="T1538" s="275"/>
    </row>
    <row r="1539" spans="20:20">
      <c r="T1539" s="275"/>
    </row>
    <row r="1540" spans="20:20">
      <c r="T1540" s="275"/>
    </row>
    <row r="1541" spans="20:20">
      <c r="T1541" s="275"/>
    </row>
    <row r="1542" spans="20:20">
      <c r="T1542" s="275"/>
    </row>
    <row r="1543" spans="20:20">
      <c r="T1543" s="275"/>
    </row>
    <row r="1544" spans="20:20">
      <c r="T1544" s="275"/>
    </row>
    <row r="1545" spans="20:20">
      <c r="T1545" s="275"/>
    </row>
    <row r="1546" spans="20:20">
      <c r="T1546" s="275"/>
    </row>
    <row r="1547" spans="20:20">
      <c r="T1547" s="275"/>
    </row>
    <row r="1548" spans="20:20">
      <c r="T1548" s="275"/>
    </row>
    <row r="1549" spans="20:20">
      <c r="T1549" s="275"/>
    </row>
    <row r="1550" spans="20:20">
      <c r="T1550" s="275"/>
    </row>
    <row r="1551" spans="20:20">
      <c r="T1551" s="275"/>
    </row>
    <row r="1552" spans="20:20">
      <c r="T1552" s="275"/>
    </row>
    <row r="1553" spans="20:20">
      <c r="T1553" s="275"/>
    </row>
    <row r="1554" spans="20:20">
      <c r="T1554" s="275"/>
    </row>
    <row r="1555" spans="20:20">
      <c r="T1555" s="275"/>
    </row>
    <row r="1556" spans="20:20">
      <c r="T1556" s="275"/>
    </row>
    <row r="1557" spans="20:20">
      <c r="T1557" s="275"/>
    </row>
    <row r="1558" spans="20:20">
      <c r="T1558" s="275"/>
    </row>
    <row r="1559" spans="20:20">
      <c r="T1559" s="275"/>
    </row>
    <row r="1560" spans="20:20">
      <c r="T1560" s="275"/>
    </row>
    <row r="1561" spans="20:20">
      <c r="T1561" s="275"/>
    </row>
    <row r="1562" spans="20:20">
      <c r="T1562" s="275"/>
    </row>
    <row r="1563" spans="20:20">
      <c r="T1563" s="275"/>
    </row>
    <row r="1564" spans="20:20">
      <c r="T1564" s="275"/>
    </row>
    <row r="1565" spans="20:20">
      <c r="T1565" s="275"/>
    </row>
    <row r="1566" spans="20:20">
      <c r="T1566" s="275"/>
    </row>
    <row r="1567" spans="20:20">
      <c r="T1567" s="275"/>
    </row>
    <row r="1568" spans="20:20">
      <c r="T1568" s="275"/>
    </row>
    <row r="1569" spans="20:20">
      <c r="T1569" s="275"/>
    </row>
    <row r="1570" spans="20:20">
      <c r="T1570" s="275"/>
    </row>
    <row r="1571" spans="20:20">
      <c r="T1571" s="275"/>
    </row>
    <row r="1572" spans="20:20">
      <c r="T1572" s="275"/>
    </row>
    <row r="1573" spans="20:20">
      <c r="T1573" s="275"/>
    </row>
    <row r="1574" spans="20:20">
      <c r="T1574" s="275"/>
    </row>
    <row r="1575" spans="20:20">
      <c r="T1575" s="275"/>
    </row>
    <row r="1576" spans="20:20">
      <c r="T1576" s="275"/>
    </row>
    <row r="1577" spans="20:20">
      <c r="T1577" s="275"/>
    </row>
    <row r="1578" spans="20:20">
      <c r="T1578" s="275"/>
    </row>
    <row r="1579" spans="20:20">
      <c r="T1579" s="275"/>
    </row>
    <row r="1580" spans="20:20">
      <c r="T1580" s="275"/>
    </row>
    <row r="1581" spans="20:20">
      <c r="T1581" s="275"/>
    </row>
    <row r="1582" spans="20:20">
      <c r="T1582" s="275"/>
    </row>
    <row r="1583" spans="20:20">
      <c r="T1583" s="275"/>
    </row>
    <row r="1584" spans="20:20">
      <c r="T1584" s="275"/>
    </row>
    <row r="1585" spans="20:20">
      <c r="T1585" s="275"/>
    </row>
    <row r="1586" spans="20:20">
      <c r="T1586" s="275"/>
    </row>
    <row r="1587" spans="20:20">
      <c r="T1587" s="275"/>
    </row>
    <row r="1588" spans="20:20">
      <c r="T1588" s="275"/>
    </row>
    <row r="1589" spans="20:20">
      <c r="T1589" s="275"/>
    </row>
    <row r="1590" spans="20:20">
      <c r="T1590" s="275"/>
    </row>
    <row r="1591" spans="20:20">
      <c r="T1591" s="275"/>
    </row>
    <row r="1592" spans="20:20">
      <c r="T1592" s="275"/>
    </row>
    <row r="1593" spans="20:20">
      <c r="T1593" s="275"/>
    </row>
    <row r="1594" spans="20:20">
      <c r="T1594" s="275"/>
    </row>
    <row r="1595" spans="20:20">
      <c r="T1595" s="275"/>
    </row>
    <row r="1596" spans="20:20">
      <c r="T1596" s="275"/>
    </row>
    <row r="1597" spans="20:20">
      <c r="T1597" s="275"/>
    </row>
    <row r="1598" spans="20:20">
      <c r="T1598" s="275"/>
    </row>
    <row r="1599" spans="20:20">
      <c r="T1599" s="275"/>
    </row>
    <row r="1600" spans="20:20">
      <c r="T1600" s="275"/>
    </row>
    <row r="1601" spans="20:20">
      <c r="T1601" s="275"/>
    </row>
    <row r="1602" spans="20:20">
      <c r="T1602" s="275"/>
    </row>
    <row r="1603" spans="20:20">
      <c r="T1603" s="275"/>
    </row>
    <row r="1604" spans="20:20">
      <c r="T1604" s="275"/>
    </row>
    <row r="1605" spans="20:20">
      <c r="T1605" s="275"/>
    </row>
    <row r="1606" spans="20:20">
      <c r="T1606" s="275"/>
    </row>
    <row r="1607" spans="20:20">
      <c r="T1607" s="275"/>
    </row>
    <row r="1608" spans="20:20">
      <c r="T1608" s="275"/>
    </row>
    <row r="1609" spans="20:20">
      <c r="T1609" s="275"/>
    </row>
    <row r="1610" spans="20:20">
      <c r="T1610" s="275"/>
    </row>
    <row r="1611" spans="20:20">
      <c r="T1611" s="275"/>
    </row>
    <row r="1612" spans="20:20">
      <c r="T1612" s="275"/>
    </row>
    <row r="1613" spans="20:20">
      <c r="T1613" s="275"/>
    </row>
    <row r="1614" spans="20:20">
      <c r="T1614" s="275"/>
    </row>
    <row r="1615" spans="20:20">
      <c r="T1615" s="275"/>
    </row>
    <row r="1616" spans="20:20">
      <c r="T1616" s="275"/>
    </row>
    <row r="1617" spans="20:20">
      <c r="T1617" s="275"/>
    </row>
    <row r="1618" spans="20:20">
      <c r="T1618" s="275"/>
    </row>
    <row r="1619" spans="20:20">
      <c r="T1619" s="275"/>
    </row>
    <row r="1620" spans="20:20">
      <c r="T1620" s="275"/>
    </row>
    <row r="1621" spans="20:20">
      <c r="T1621" s="275"/>
    </row>
    <row r="1622" spans="20:20">
      <c r="T1622" s="275"/>
    </row>
    <row r="1623" spans="20:20">
      <c r="T1623" s="275"/>
    </row>
    <row r="1624" spans="20:20">
      <c r="T1624" s="275"/>
    </row>
    <row r="1625" spans="20:20">
      <c r="T1625" s="275"/>
    </row>
    <row r="1626" spans="20:20">
      <c r="T1626" s="275"/>
    </row>
    <row r="1627" spans="20:20">
      <c r="T1627" s="275"/>
    </row>
    <row r="1628" spans="20:20">
      <c r="T1628" s="275"/>
    </row>
    <row r="1629" spans="20:20">
      <c r="T1629" s="275"/>
    </row>
    <row r="1630" spans="20:20">
      <c r="T1630" s="275"/>
    </row>
    <row r="1631" spans="20:20">
      <c r="T1631" s="275"/>
    </row>
    <row r="1632" spans="20:20">
      <c r="T1632" s="275"/>
    </row>
    <row r="1633" spans="20:20">
      <c r="T1633" s="275"/>
    </row>
    <row r="1634" spans="20:20">
      <c r="T1634" s="275"/>
    </row>
    <row r="1635" spans="20:20">
      <c r="T1635" s="275"/>
    </row>
    <row r="1636" spans="20:20">
      <c r="T1636" s="275"/>
    </row>
    <row r="1637" spans="20:20">
      <c r="T1637" s="275"/>
    </row>
    <row r="1638" spans="20:20">
      <c r="T1638" s="275"/>
    </row>
    <row r="1639" spans="20:20">
      <c r="T1639" s="275"/>
    </row>
    <row r="1640" spans="20:20">
      <c r="T1640" s="275"/>
    </row>
    <row r="1641" spans="20:20">
      <c r="T1641" s="275"/>
    </row>
    <row r="1642" spans="20:20">
      <c r="T1642" s="275"/>
    </row>
    <row r="1643" spans="20:20">
      <c r="T1643" s="275"/>
    </row>
    <row r="1644" spans="20:20">
      <c r="T1644" s="275"/>
    </row>
    <row r="1645" spans="20:20">
      <c r="T1645" s="275"/>
    </row>
    <row r="1646" spans="20:20">
      <c r="T1646" s="275"/>
    </row>
    <row r="1647" spans="20:20">
      <c r="T1647" s="275"/>
    </row>
    <row r="1648" spans="20:20">
      <c r="T1648" s="275"/>
    </row>
    <row r="1649" spans="20:20">
      <c r="T1649" s="275"/>
    </row>
    <row r="1650" spans="20:20">
      <c r="T1650" s="275"/>
    </row>
    <row r="1651" spans="20:20">
      <c r="T1651" s="275"/>
    </row>
    <row r="1652" spans="20:20">
      <c r="T1652" s="275"/>
    </row>
    <row r="1653" spans="20:20">
      <c r="T1653" s="275"/>
    </row>
    <row r="1654" spans="20:20">
      <c r="T1654" s="275"/>
    </row>
    <row r="1655" spans="20:20">
      <c r="T1655" s="275"/>
    </row>
    <row r="1656" spans="20:20">
      <c r="T1656" s="275"/>
    </row>
    <row r="1657" spans="20:20">
      <c r="T1657" s="275"/>
    </row>
    <row r="1658" spans="20:20">
      <c r="T1658" s="275"/>
    </row>
    <row r="1659" spans="20:20">
      <c r="T1659" s="275"/>
    </row>
    <row r="1660" spans="20:20">
      <c r="T1660" s="275"/>
    </row>
    <row r="1661" spans="20:20">
      <c r="T1661" s="275"/>
    </row>
    <row r="1662" spans="20:20">
      <c r="T1662" s="275"/>
    </row>
    <row r="1663" spans="20:20">
      <c r="T1663" s="275"/>
    </row>
    <row r="1664" spans="20:20">
      <c r="T1664" s="275"/>
    </row>
    <row r="1665" spans="20:20">
      <c r="T1665" s="275"/>
    </row>
    <row r="1666" spans="20:20">
      <c r="T1666" s="275"/>
    </row>
    <row r="1667" spans="20:20">
      <c r="T1667" s="275"/>
    </row>
    <row r="1668" spans="20:20">
      <c r="T1668" s="275"/>
    </row>
    <row r="1669" spans="20:20">
      <c r="T1669" s="275"/>
    </row>
    <row r="1670" spans="20:20">
      <c r="T1670" s="275"/>
    </row>
    <row r="1671" spans="20:20">
      <c r="T1671" s="275"/>
    </row>
    <row r="1672" spans="20:20">
      <c r="T1672" s="275"/>
    </row>
    <row r="1673" spans="20:20">
      <c r="T1673" s="275"/>
    </row>
    <row r="1674" spans="20:20">
      <c r="T1674" s="275"/>
    </row>
    <row r="1675" spans="20:20">
      <c r="T1675" s="275"/>
    </row>
    <row r="1676" spans="20:20">
      <c r="T1676" s="275"/>
    </row>
    <row r="1677" spans="20:20">
      <c r="T1677" s="275"/>
    </row>
    <row r="1678" spans="20:20">
      <c r="T1678" s="275"/>
    </row>
    <row r="1679" spans="20:20">
      <c r="T1679" s="275"/>
    </row>
    <row r="1680" spans="20:20">
      <c r="T1680" s="275"/>
    </row>
    <row r="1681" spans="20:20">
      <c r="T1681" s="275"/>
    </row>
    <row r="1682" spans="20:20">
      <c r="T1682" s="275"/>
    </row>
    <row r="1683" spans="20:20">
      <c r="T1683" s="275"/>
    </row>
    <row r="1684" spans="20:20">
      <c r="T1684" s="275"/>
    </row>
    <row r="1685" spans="20:20">
      <c r="T1685" s="275"/>
    </row>
    <row r="1686" spans="20:20">
      <c r="T1686" s="275"/>
    </row>
    <row r="1687" spans="20:20">
      <c r="T1687" s="275"/>
    </row>
    <row r="1688" spans="20:20">
      <c r="T1688" s="275"/>
    </row>
    <row r="1689" spans="20:20">
      <c r="T1689" s="275"/>
    </row>
    <row r="1690" spans="20:20">
      <c r="T1690" s="275"/>
    </row>
    <row r="1691" spans="20:20">
      <c r="T1691" s="275"/>
    </row>
    <row r="1692" spans="20:20">
      <c r="T1692" s="275"/>
    </row>
    <row r="1693" spans="20:20">
      <c r="T1693" s="275"/>
    </row>
    <row r="1694" spans="20:20">
      <c r="T1694" s="275"/>
    </row>
    <row r="1695" spans="20:20">
      <c r="T1695" s="275"/>
    </row>
    <row r="1696" spans="20:20">
      <c r="T1696" s="275"/>
    </row>
    <row r="1697" spans="20:20">
      <c r="T1697" s="275"/>
    </row>
    <row r="1698" spans="20:20">
      <c r="T1698" s="275"/>
    </row>
    <row r="1699" spans="20:20">
      <c r="T1699" s="275"/>
    </row>
    <row r="1700" spans="20:20">
      <c r="T1700" s="275"/>
    </row>
    <row r="1701" spans="20:20">
      <c r="T1701" s="275"/>
    </row>
    <row r="1702" spans="20:20">
      <c r="T1702" s="275"/>
    </row>
    <row r="1703" spans="20:20">
      <c r="T1703" s="275"/>
    </row>
    <row r="1704" spans="20:20">
      <c r="T1704" s="275"/>
    </row>
    <row r="1705" spans="20:20">
      <c r="T1705" s="275"/>
    </row>
    <row r="1706" spans="20:20">
      <c r="T1706" s="275"/>
    </row>
    <row r="1707" spans="20:20">
      <c r="T1707" s="275"/>
    </row>
    <row r="1708" spans="20:20">
      <c r="T1708" s="275"/>
    </row>
    <row r="1709" spans="20:20">
      <c r="T1709" s="275"/>
    </row>
    <row r="1710" spans="20:20">
      <c r="T1710" s="275"/>
    </row>
    <row r="1711" spans="20:20">
      <c r="T1711" s="275"/>
    </row>
    <row r="1712" spans="20:20">
      <c r="T1712" s="275"/>
    </row>
    <row r="1713" spans="20:20">
      <c r="T1713" s="275"/>
    </row>
    <row r="1714" spans="20:20">
      <c r="T1714" s="275"/>
    </row>
    <row r="1715" spans="20:20">
      <c r="T1715" s="275"/>
    </row>
    <row r="1716" spans="20:20">
      <c r="T1716" s="275"/>
    </row>
    <row r="1717" spans="20:20">
      <c r="T1717" s="275"/>
    </row>
    <row r="1718" spans="20:20">
      <c r="T1718" s="275"/>
    </row>
    <row r="1719" spans="20:20">
      <c r="T1719" s="275"/>
    </row>
    <row r="1720" spans="20:20">
      <c r="T1720" s="275"/>
    </row>
    <row r="1721" spans="20:20">
      <c r="T1721" s="275"/>
    </row>
    <row r="1722" spans="20:20">
      <c r="T1722" s="275"/>
    </row>
    <row r="1723" spans="20:20">
      <c r="T1723" s="275"/>
    </row>
    <row r="1724" spans="20:20">
      <c r="T1724" s="275"/>
    </row>
    <row r="1725" spans="20:20">
      <c r="T1725" s="275"/>
    </row>
    <row r="1726" spans="20:20">
      <c r="T1726" s="275"/>
    </row>
    <row r="1727" spans="20:20">
      <c r="T1727" s="275"/>
    </row>
    <row r="1728" spans="20:20">
      <c r="T1728" s="275"/>
    </row>
    <row r="1729" spans="20:20">
      <c r="T1729" s="275"/>
    </row>
    <row r="1730" spans="20:20">
      <c r="T1730" s="275"/>
    </row>
    <row r="1731" spans="20:20">
      <c r="T1731" s="275"/>
    </row>
    <row r="1732" spans="20:20">
      <c r="T1732" s="275"/>
    </row>
    <row r="1733" spans="20:20">
      <c r="T1733" s="275"/>
    </row>
    <row r="1734" spans="20:20">
      <c r="T1734" s="275"/>
    </row>
    <row r="1735" spans="20:20">
      <c r="T1735" s="275"/>
    </row>
    <row r="1736" spans="20:20">
      <c r="T1736" s="275"/>
    </row>
    <row r="1737" spans="20:20">
      <c r="T1737" s="275"/>
    </row>
    <row r="1738" spans="20:20">
      <c r="T1738" s="275"/>
    </row>
    <row r="1739" spans="20:20">
      <c r="T1739" s="275"/>
    </row>
    <row r="1740" spans="20:20">
      <c r="T1740" s="275"/>
    </row>
    <row r="1741" spans="20:20">
      <c r="T1741" s="275"/>
    </row>
    <row r="1742" spans="20:20">
      <c r="T1742" s="275"/>
    </row>
    <row r="1743" spans="20:20">
      <c r="T1743" s="275"/>
    </row>
    <row r="1744" spans="20:20">
      <c r="T1744" s="275"/>
    </row>
    <row r="1745" spans="20:20">
      <c r="T1745" s="275"/>
    </row>
    <row r="1746" spans="20:20">
      <c r="T1746" s="275"/>
    </row>
    <row r="1747" spans="20:20">
      <c r="T1747" s="275"/>
    </row>
    <row r="1748" spans="20:20">
      <c r="T1748" s="275"/>
    </row>
    <row r="1749" spans="20:20">
      <c r="T1749" s="275"/>
    </row>
    <row r="1750" spans="20:20">
      <c r="T1750" s="275"/>
    </row>
    <row r="1751" spans="20:20">
      <c r="T1751" s="275"/>
    </row>
    <row r="1752" spans="20:20">
      <c r="T1752" s="275"/>
    </row>
    <row r="1753" spans="20:20">
      <c r="T1753" s="275"/>
    </row>
    <row r="1754" spans="20:20">
      <c r="T1754" s="275"/>
    </row>
    <row r="1755" spans="20:20">
      <c r="T1755" s="275"/>
    </row>
    <row r="1756" spans="20:20">
      <c r="T1756" s="275"/>
    </row>
    <row r="1757" spans="20:20">
      <c r="T1757" s="275"/>
    </row>
    <row r="1758" spans="20:20">
      <c r="T1758" s="275"/>
    </row>
    <row r="1759" spans="20:20">
      <c r="T1759" s="275"/>
    </row>
    <row r="1760" spans="20:20">
      <c r="T1760" s="275"/>
    </row>
    <row r="1761" spans="20:20">
      <c r="T1761" s="275"/>
    </row>
    <row r="1762" spans="20:20">
      <c r="T1762" s="275"/>
    </row>
    <row r="1763" spans="20:20">
      <c r="T1763" s="275"/>
    </row>
    <row r="1764" spans="20:20">
      <c r="T1764" s="275"/>
    </row>
    <row r="1765" spans="20:20">
      <c r="T1765" s="275"/>
    </row>
    <row r="1766" spans="20:20">
      <c r="T1766" s="275"/>
    </row>
    <row r="1767" spans="20:20">
      <c r="T1767" s="275"/>
    </row>
    <row r="1768" spans="20:20">
      <c r="T1768" s="275"/>
    </row>
    <row r="1769" spans="20:20">
      <c r="T1769" s="275"/>
    </row>
    <row r="1770" spans="20:20">
      <c r="T1770" s="275"/>
    </row>
    <row r="1771" spans="20:20">
      <c r="T1771" s="275"/>
    </row>
    <row r="1772" spans="20:20">
      <c r="T1772" s="275"/>
    </row>
    <row r="1773" spans="20:20">
      <c r="T1773" s="275"/>
    </row>
    <row r="1774" spans="20:20">
      <c r="T1774" s="275"/>
    </row>
    <row r="1775" spans="20:20">
      <c r="T1775" s="275"/>
    </row>
    <row r="1776" spans="20:20">
      <c r="T1776" s="275"/>
    </row>
    <row r="1777" spans="20:20">
      <c r="T1777" s="275"/>
    </row>
    <row r="1778" spans="20:20">
      <c r="T1778" s="275"/>
    </row>
    <row r="1779" spans="20:20">
      <c r="T1779" s="275"/>
    </row>
    <row r="1780" spans="20:20">
      <c r="T1780" s="275"/>
    </row>
    <row r="1781" spans="20:20">
      <c r="T1781" s="275"/>
    </row>
    <row r="1782" spans="20:20">
      <c r="T1782" s="275"/>
    </row>
    <row r="1783" spans="20:20">
      <c r="T1783" s="275"/>
    </row>
    <row r="1784" spans="20:20">
      <c r="T1784" s="275"/>
    </row>
    <row r="1785" spans="20:20">
      <c r="T1785" s="275"/>
    </row>
    <row r="1786" spans="20:20">
      <c r="T1786" s="275"/>
    </row>
    <row r="1787" spans="20:20">
      <c r="T1787" s="275"/>
    </row>
    <row r="1788" spans="20:20">
      <c r="T1788" s="275"/>
    </row>
    <row r="1789" spans="20:20">
      <c r="T1789" s="275"/>
    </row>
    <row r="1790" spans="20:20">
      <c r="T1790" s="275"/>
    </row>
    <row r="1791" spans="20:20">
      <c r="T1791" s="275"/>
    </row>
    <row r="1792" spans="20:20">
      <c r="T1792" s="275"/>
    </row>
    <row r="1793" spans="20:20">
      <c r="T1793" s="275"/>
    </row>
    <row r="1794" spans="20:20">
      <c r="T1794" s="275"/>
    </row>
    <row r="1795" spans="20:20">
      <c r="T1795" s="275"/>
    </row>
    <row r="1796" spans="20:20">
      <c r="T1796" s="275"/>
    </row>
    <row r="1797" spans="20:20">
      <c r="T1797" s="275"/>
    </row>
    <row r="1798" spans="20:20">
      <c r="T1798" s="275"/>
    </row>
    <row r="1799" spans="20:20">
      <c r="T1799" s="275"/>
    </row>
    <row r="1800" spans="20:20">
      <c r="T1800" s="275"/>
    </row>
    <row r="1801" spans="20:20">
      <c r="T1801" s="275"/>
    </row>
    <row r="1802" spans="20:20">
      <c r="T1802" s="275"/>
    </row>
    <row r="1803" spans="20:20">
      <c r="T1803" s="275"/>
    </row>
    <row r="1804" spans="20:20">
      <c r="T1804" s="275"/>
    </row>
    <row r="1805" spans="20:20">
      <c r="T1805" s="275"/>
    </row>
    <row r="1806" spans="20:20">
      <c r="T1806" s="275"/>
    </row>
    <row r="1807" spans="20:20">
      <c r="T1807" s="275"/>
    </row>
    <row r="1808" spans="20:20">
      <c r="T1808" s="275"/>
    </row>
    <row r="1809" spans="20:20">
      <c r="T1809" s="275"/>
    </row>
    <row r="1810" spans="20:20">
      <c r="T1810" s="275"/>
    </row>
    <row r="1811" spans="20:20">
      <c r="T1811" s="275"/>
    </row>
    <row r="1812" spans="20:20">
      <c r="T1812" s="275"/>
    </row>
    <row r="1813" spans="20:20">
      <c r="T1813" s="275"/>
    </row>
    <row r="1814" spans="20:20">
      <c r="T1814" s="275"/>
    </row>
    <row r="1815" spans="20:20">
      <c r="T1815" s="275"/>
    </row>
    <row r="1816" spans="20:20">
      <c r="T1816" s="275"/>
    </row>
    <row r="1817" spans="20:20">
      <c r="T1817" s="275"/>
    </row>
    <row r="1818" spans="20:20">
      <c r="T1818" s="275"/>
    </row>
    <row r="1819" spans="20:20">
      <c r="T1819" s="275"/>
    </row>
    <row r="1820" spans="20:20">
      <c r="T1820" s="275"/>
    </row>
    <row r="1821" spans="20:20">
      <c r="T1821" s="275"/>
    </row>
    <row r="1822" spans="20:20">
      <c r="T1822" s="275"/>
    </row>
    <row r="1823" spans="20:20">
      <c r="T1823" s="275"/>
    </row>
    <row r="1824" spans="20:20">
      <c r="T1824" s="275"/>
    </row>
    <row r="1825" spans="20:20">
      <c r="T1825" s="275"/>
    </row>
    <row r="1826" spans="20:20">
      <c r="T1826" s="275"/>
    </row>
    <row r="1827" spans="20:20">
      <c r="T1827" s="275"/>
    </row>
    <row r="1828" spans="20:20">
      <c r="T1828" s="275"/>
    </row>
    <row r="1829" spans="20:20">
      <c r="T1829" s="275"/>
    </row>
    <row r="1830" spans="20:20">
      <c r="T1830" s="275"/>
    </row>
    <row r="1831" spans="20:20">
      <c r="T1831" s="275"/>
    </row>
    <row r="1832" spans="20:20">
      <c r="T1832" s="275"/>
    </row>
    <row r="1833" spans="20:20">
      <c r="T1833" s="275"/>
    </row>
    <row r="1834" spans="20:20">
      <c r="T1834" s="275"/>
    </row>
    <row r="1835" spans="20:20">
      <c r="T1835" s="275"/>
    </row>
    <row r="1836" spans="20:20">
      <c r="T1836" s="275"/>
    </row>
    <row r="1837" spans="20:20">
      <c r="T1837" s="275"/>
    </row>
    <row r="1838" spans="20:20">
      <c r="T1838" s="275"/>
    </row>
    <row r="1839" spans="20:20">
      <c r="T1839" s="275"/>
    </row>
    <row r="1840" spans="20:20">
      <c r="T1840" s="275"/>
    </row>
    <row r="1841" spans="20:20">
      <c r="T1841" s="275"/>
    </row>
    <row r="1842" spans="20:20">
      <c r="T1842" s="275"/>
    </row>
    <row r="1843" spans="20:20">
      <c r="T1843" s="275"/>
    </row>
    <row r="1844" spans="20:20">
      <c r="T1844" s="275"/>
    </row>
    <row r="1845" spans="20:20">
      <c r="T1845" s="275"/>
    </row>
    <row r="1846" spans="20:20">
      <c r="T1846" s="275"/>
    </row>
    <row r="1847" spans="20:20">
      <c r="T1847" s="275"/>
    </row>
    <row r="1848" spans="20:20">
      <c r="T1848" s="275"/>
    </row>
    <row r="1849" spans="20:20">
      <c r="T1849" s="275"/>
    </row>
    <row r="1850" spans="20:20">
      <c r="T1850" s="275"/>
    </row>
    <row r="1851" spans="20:20">
      <c r="T1851" s="275"/>
    </row>
    <row r="1852" spans="20:20">
      <c r="T1852" s="275"/>
    </row>
    <row r="1853" spans="20:20">
      <c r="T1853" s="275"/>
    </row>
    <row r="1854" spans="20:20">
      <c r="T1854" s="275"/>
    </row>
    <row r="1855" spans="20:20">
      <c r="T1855" s="275"/>
    </row>
    <row r="1856" spans="20:20">
      <c r="T1856" s="275"/>
    </row>
    <row r="1857" spans="20:20">
      <c r="T1857" s="275"/>
    </row>
    <row r="1858" spans="20:20">
      <c r="T1858" s="275"/>
    </row>
    <row r="1859" spans="20:20">
      <c r="T1859" s="275"/>
    </row>
    <row r="1860" spans="20:20">
      <c r="T1860" s="275"/>
    </row>
    <row r="1861" spans="20:20">
      <c r="T1861" s="275"/>
    </row>
    <row r="1862" spans="20:20">
      <c r="T1862" s="275"/>
    </row>
    <row r="1863" spans="20:20">
      <c r="T1863" s="275"/>
    </row>
    <row r="1864" spans="20:20">
      <c r="T1864" s="275"/>
    </row>
    <row r="1865" spans="20:20">
      <c r="T1865" s="275"/>
    </row>
    <row r="1866" spans="20:20">
      <c r="T1866" s="275"/>
    </row>
    <row r="1867" spans="20:20">
      <c r="T1867" s="275"/>
    </row>
    <row r="1868" spans="20:20">
      <c r="T1868" s="275"/>
    </row>
    <row r="1869" spans="20:20">
      <c r="T1869" s="275"/>
    </row>
    <row r="1870" spans="20:20">
      <c r="T1870" s="275"/>
    </row>
    <row r="1871" spans="20:20">
      <c r="T1871" s="275"/>
    </row>
    <row r="1872" spans="20:20">
      <c r="T1872" s="275"/>
    </row>
    <row r="1873" spans="20:20">
      <c r="T1873" s="275"/>
    </row>
    <row r="1874" spans="20:20">
      <c r="T1874" s="275"/>
    </row>
    <row r="1875" spans="20:20">
      <c r="T1875" s="275"/>
    </row>
    <row r="1876" spans="20:20">
      <c r="T1876" s="275"/>
    </row>
    <row r="1877" spans="20:20">
      <c r="T1877" s="275"/>
    </row>
    <row r="1878" spans="20:20">
      <c r="T1878" s="275"/>
    </row>
    <row r="1879" spans="20:20">
      <c r="T1879" s="275"/>
    </row>
    <row r="1880" spans="20:20">
      <c r="T1880" s="275"/>
    </row>
    <row r="1881" spans="20:20">
      <c r="T1881" s="275"/>
    </row>
    <row r="1882" spans="20:20">
      <c r="T1882" s="275"/>
    </row>
    <row r="1883" spans="20:20">
      <c r="T1883" s="275"/>
    </row>
    <row r="1884" spans="20:20">
      <c r="T1884" s="275"/>
    </row>
    <row r="1885" spans="20:20">
      <c r="T1885" s="275"/>
    </row>
    <row r="1886" spans="20:20">
      <c r="T1886" s="275"/>
    </row>
    <row r="1887" spans="20:20">
      <c r="T1887" s="275"/>
    </row>
    <row r="1888" spans="20:20">
      <c r="T1888" s="275"/>
    </row>
    <row r="1889" spans="20:20">
      <c r="T1889" s="275"/>
    </row>
    <row r="1890" spans="20:20">
      <c r="T1890" s="275"/>
    </row>
    <row r="1891" spans="20:20">
      <c r="T1891" s="275"/>
    </row>
    <row r="1892" spans="20:20">
      <c r="T1892" s="275"/>
    </row>
    <row r="1893" spans="20:20">
      <c r="T1893" s="275"/>
    </row>
    <row r="1894" spans="20:20">
      <c r="T1894" s="275"/>
    </row>
    <row r="1895" spans="20:20">
      <c r="T1895" s="275"/>
    </row>
    <row r="1896" spans="20:20">
      <c r="T1896" s="275"/>
    </row>
    <row r="1897" spans="20:20">
      <c r="T1897" s="275"/>
    </row>
    <row r="1898" spans="20:20">
      <c r="T1898" s="275"/>
    </row>
    <row r="1899" spans="20:20">
      <c r="T1899" s="275"/>
    </row>
    <row r="1900" spans="20:20">
      <c r="T1900" s="275"/>
    </row>
    <row r="1901" spans="20:20">
      <c r="T1901" s="275"/>
    </row>
    <row r="1902" spans="20:20">
      <c r="T1902" s="275"/>
    </row>
    <row r="1903" spans="20:20">
      <c r="T1903" s="275"/>
    </row>
    <row r="1904" spans="20:20">
      <c r="T1904" s="275"/>
    </row>
    <row r="1905" spans="20:20">
      <c r="T1905" s="275"/>
    </row>
    <row r="1906" spans="20:20">
      <c r="T1906" s="275"/>
    </row>
    <row r="1907" spans="20:20">
      <c r="T1907" s="275"/>
    </row>
    <row r="1908" spans="20:20">
      <c r="T1908" s="275"/>
    </row>
    <row r="1909" spans="20:20">
      <c r="T1909" s="275"/>
    </row>
    <row r="1910" spans="20:20">
      <c r="T1910" s="275"/>
    </row>
    <row r="1911" spans="20:20">
      <c r="T1911" s="275"/>
    </row>
    <row r="1912" spans="20:20">
      <c r="T1912" s="275"/>
    </row>
    <row r="1913" spans="20:20">
      <c r="T1913" s="275"/>
    </row>
    <row r="1914" spans="20:20">
      <c r="T1914" s="275"/>
    </row>
    <row r="1915" spans="20:20">
      <c r="T1915" s="275"/>
    </row>
    <row r="1916" spans="20:20">
      <c r="T1916" s="275"/>
    </row>
    <row r="1917" spans="20:20">
      <c r="T1917" s="275"/>
    </row>
    <row r="1918" spans="20:20">
      <c r="T1918" s="275"/>
    </row>
    <row r="1919" spans="20:20">
      <c r="T1919" s="275"/>
    </row>
    <row r="1920" spans="20:20">
      <c r="T1920" s="275"/>
    </row>
    <row r="1921" spans="20:20">
      <c r="T1921" s="275"/>
    </row>
    <row r="1922" spans="20:20">
      <c r="T1922" s="275"/>
    </row>
    <row r="1923" spans="20:20">
      <c r="T1923" s="275"/>
    </row>
    <row r="1924" spans="20:20">
      <c r="T1924" s="275"/>
    </row>
    <row r="1925" spans="20:20">
      <c r="T1925" s="275"/>
    </row>
    <row r="1926" spans="20:20">
      <c r="T1926" s="275"/>
    </row>
    <row r="1927" spans="20:20">
      <c r="T1927" s="275"/>
    </row>
    <row r="1928" spans="20:20">
      <c r="T1928" s="275"/>
    </row>
    <row r="1929" spans="20:20">
      <c r="T1929" s="275"/>
    </row>
    <row r="1930" spans="20:20">
      <c r="T1930" s="275"/>
    </row>
    <row r="1931" spans="20:20">
      <c r="T1931" s="275"/>
    </row>
    <row r="1932" spans="20:20">
      <c r="T1932" s="275"/>
    </row>
    <row r="1933" spans="20:20">
      <c r="T1933" s="275"/>
    </row>
    <row r="1934" spans="20:20">
      <c r="T1934" s="275"/>
    </row>
    <row r="1935" spans="20:20">
      <c r="T1935" s="275"/>
    </row>
    <row r="1936" spans="20:20">
      <c r="T1936" s="275"/>
    </row>
    <row r="1937" spans="20:20">
      <c r="T1937" s="275"/>
    </row>
    <row r="1938" spans="20:20">
      <c r="T1938" s="275"/>
    </row>
    <row r="1939" spans="20:20">
      <c r="T1939" s="275"/>
    </row>
    <row r="1940" spans="20:20">
      <c r="T1940" s="275"/>
    </row>
    <row r="1941" spans="20:20">
      <c r="T1941" s="275"/>
    </row>
    <row r="1942" spans="20:20">
      <c r="T1942" s="275"/>
    </row>
    <row r="1943" spans="20:20">
      <c r="T1943" s="275"/>
    </row>
    <row r="1944" spans="20:20">
      <c r="T1944" s="275"/>
    </row>
    <row r="1945" spans="20:20">
      <c r="T1945" s="275"/>
    </row>
    <row r="1946" spans="20:20">
      <c r="T1946" s="275"/>
    </row>
    <row r="1947" spans="20:20">
      <c r="T1947" s="275"/>
    </row>
    <row r="1948" spans="20:20">
      <c r="T1948" s="275"/>
    </row>
    <row r="1949" spans="20:20">
      <c r="T1949" s="275"/>
    </row>
    <row r="1950" spans="20:20">
      <c r="T1950" s="275"/>
    </row>
    <row r="1951" spans="20:20">
      <c r="T1951" s="275"/>
    </row>
    <row r="1952" spans="20:20">
      <c r="T1952" s="275"/>
    </row>
    <row r="1953" spans="20:20">
      <c r="T1953" s="275"/>
    </row>
    <row r="1954" spans="20:20">
      <c r="T1954" s="275"/>
    </row>
    <row r="1955" spans="20:20">
      <c r="T1955" s="275"/>
    </row>
    <row r="1956" spans="20:20">
      <c r="T1956" s="275"/>
    </row>
    <row r="1957" spans="20:20">
      <c r="T1957" s="275"/>
    </row>
    <row r="1958" spans="20:20">
      <c r="T1958" s="275"/>
    </row>
    <row r="1959" spans="20:20">
      <c r="T1959" s="275"/>
    </row>
    <row r="1960" spans="20:20">
      <c r="T1960" s="275"/>
    </row>
    <row r="1961" spans="20:20">
      <c r="T1961" s="275"/>
    </row>
    <row r="1962" spans="20:20">
      <c r="T1962" s="275"/>
    </row>
    <row r="1963" spans="20:20">
      <c r="T1963" s="275"/>
    </row>
    <row r="1964" spans="20:20">
      <c r="T1964" s="275"/>
    </row>
    <row r="1965" spans="20:20">
      <c r="T1965" s="275"/>
    </row>
    <row r="1966" spans="20:20">
      <c r="T1966" s="275"/>
    </row>
    <row r="1967" spans="20:20">
      <c r="T1967" s="275"/>
    </row>
    <row r="1968" spans="20:20">
      <c r="T1968" s="275"/>
    </row>
    <row r="1969" spans="20:20">
      <c r="T1969" s="275"/>
    </row>
    <row r="1970" spans="20:20">
      <c r="T1970" s="275"/>
    </row>
    <row r="1971" spans="20:20">
      <c r="T1971" s="275"/>
    </row>
    <row r="1972" spans="20:20">
      <c r="T1972" s="275"/>
    </row>
    <row r="1973" spans="20:20">
      <c r="T1973" s="275"/>
    </row>
    <row r="1974" spans="20:20">
      <c r="T1974" s="275"/>
    </row>
    <row r="1975" spans="20:20">
      <c r="T1975" s="275"/>
    </row>
    <row r="1976" spans="20:20">
      <c r="T1976" s="275"/>
    </row>
    <row r="1977" spans="20:20">
      <c r="T1977" s="275"/>
    </row>
    <row r="1978" spans="20:20">
      <c r="T1978" s="275"/>
    </row>
    <row r="1979" spans="20:20">
      <c r="T1979" s="275"/>
    </row>
    <row r="1980" spans="20:20">
      <c r="T1980" s="275"/>
    </row>
    <row r="1981" spans="20:20">
      <c r="T1981" s="275"/>
    </row>
    <row r="1982" spans="20:20">
      <c r="T1982" s="275"/>
    </row>
    <row r="1983" spans="20:20">
      <c r="T1983" s="275"/>
    </row>
    <row r="1984" spans="20:20">
      <c r="T1984" s="275"/>
    </row>
    <row r="1985" spans="20:20">
      <c r="T1985" s="275"/>
    </row>
    <row r="1986" spans="20:20">
      <c r="T1986" s="275"/>
    </row>
    <row r="1987" spans="20:20">
      <c r="T1987" s="275"/>
    </row>
    <row r="1988" spans="20:20">
      <c r="T1988" s="275"/>
    </row>
    <row r="1989" spans="20:20">
      <c r="T1989" s="275"/>
    </row>
    <row r="1990" spans="20:20">
      <c r="T1990" s="275"/>
    </row>
    <row r="1991" spans="20:20">
      <c r="T1991" s="275"/>
    </row>
    <row r="1992" spans="20:20">
      <c r="T1992" s="275"/>
    </row>
    <row r="1993" spans="20:20">
      <c r="T1993" s="275"/>
    </row>
    <row r="1994" spans="20:20">
      <c r="T1994" s="275"/>
    </row>
    <row r="1995" spans="20:20">
      <c r="T1995" s="275"/>
    </row>
    <row r="1996" spans="20:20">
      <c r="T1996" s="275"/>
    </row>
    <row r="1997" spans="20:20">
      <c r="T1997" s="275"/>
    </row>
    <row r="1998" spans="20:20">
      <c r="T1998" s="275"/>
    </row>
    <row r="1999" spans="20:20">
      <c r="T1999" s="275"/>
    </row>
    <row r="2000" spans="20:20">
      <c r="T2000" s="275"/>
    </row>
    <row r="2001" spans="20:20">
      <c r="T2001" s="275"/>
    </row>
    <row r="2002" spans="20:20">
      <c r="T2002" s="275"/>
    </row>
    <row r="2003" spans="20:20">
      <c r="T2003" s="275"/>
    </row>
    <row r="2004" spans="20:20">
      <c r="T2004" s="275"/>
    </row>
    <row r="2005" spans="20:20">
      <c r="T2005" s="275"/>
    </row>
    <row r="2006" spans="20:20">
      <c r="T2006" s="275"/>
    </row>
    <row r="2007" spans="20:20">
      <c r="T2007" s="275"/>
    </row>
    <row r="2008" spans="20:20">
      <c r="T2008" s="275"/>
    </row>
    <row r="2009" spans="20:20">
      <c r="T2009" s="275"/>
    </row>
    <row r="2010" spans="20:20">
      <c r="T2010" s="275"/>
    </row>
    <row r="2011" spans="20:20">
      <c r="T2011" s="275"/>
    </row>
    <row r="2012" spans="20:20">
      <c r="T2012" s="275"/>
    </row>
    <row r="2013" spans="20:20">
      <c r="T2013" s="275"/>
    </row>
    <row r="2014" spans="20:20">
      <c r="T2014" s="275"/>
    </row>
    <row r="2015" spans="20:20">
      <c r="T2015" s="275"/>
    </row>
    <row r="2016" spans="20:20">
      <c r="T2016" s="275"/>
    </row>
    <row r="2017" spans="20:20">
      <c r="T2017" s="275"/>
    </row>
    <row r="2018" spans="20:20">
      <c r="T2018" s="275"/>
    </row>
    <row r="2019" spans="20:20">
      <c r="T2019" s="275"/>
    </row>
    <row r="2020" spans="20:20">
      <c r="T2020" s="275"/>
    </row>
    <row r="2021" spans="20:20">
      <c r="T2021" s="275"/>
    </row>
    <row r="2022" spans="20:20">
      <c r="T2022" s="275"/>
    </row>
    <row r="2023" spans="20:20">
      <c r="T2023" s="275"/>
    </row>
    <row r="2024" spans="20:20">
      <c r="T2024" s="275"/>
    </row>
    <row r="2025" spans="20:20">
      <c r="T2025" s="275"/>
    </row>
    <row r="2026" spans="20:20">
      <c r="T2026" s="275"/>
    </row>
    <row r="2027" spans="20:20">
      <c r="T2027" s="275"/>
    </row>
    <row r="2028" spans="20:20">
      <c r="T2028" s="275"/>
    </row>
    <row r="2029" spans="20:20">
      <c r="T2029" s="275"/>
    </row>
    <row r="2030" spans="20:20">
      <c r="T2030" s="275"/>
    </row>
    <row r="2031" spans="20:20">
      <c r="T2031" s="275"/>
    </row>
    <row r="2032" spans="20:20">
      <c r="T2032" s="275"/>
    </row>
    <row r="2033" spans="20:20">
      <c r="T2033" s="275"/>
    </row>
    <row r="2034" spans="20:20">
      <c r="T2034" s="275"/>
    </row>
    <row r="2035" spans="20:20">
      <c r="T2035" s="275"/>
    </row>
    <row r="2036" spans="20:20">
      <c r="T2036" s="275"/>
    </row>
    <row r="2037" spans="20:20">
      <c r="T2037" s="275"/>
    </row>
    <row r="2038" spans="20:20">
      <c r="T2038" s="275"/>
    </row>
    <row r="2039" spans="20:20">
      <c r="T2039" s="275"/>
    </row>
    <row r="2040" spans="20:20">
      <c r="T2040" s="275"/>
    </row>
    <row r="2041" spans="20:20">
      <c r="T2041" s="275"/>
    </row>
    <row r="2042" spans="20:20">
      <c r="T2042" s="275"/>
    </row>
    <row r="2043" spans="20:20">
      <c r="T2043" s="275"/>
    </row>
    <row r="2044" spans="20:20">
      <c r="T2044" s="275"/>
    </row>
    <row r="2045" spans="20:20">
      <c r="T2045" s="275"/>
    </row>
    <row r="2046" spans="20:20">
      <c r="T2046" s="275"/>
    </row>
    <row r="2047" spans="20:20">
      <c r="T2047" s="275"/>
    </row>
    <row r="2048" spans="20:20">
      <c r="T2048" s="275"/>
    </row>
    <row r="2049" spans="20:20">
      <c r="T2049" s="275"/>
    </row>
    <row r="2050" spans="20:20">
      <c r="T2050" s="275"/>
    </row>
    <row r="2051" spans="20:20">
      <c r="T2051" s="275"/>
    </row>
    <row r="2052" spans="20:20">
      <c r="T2052" s="275"/>
    </row>
    <row r="2053" spans="20:20">
      <c r="T2053" s="275"/>
    </row>
    <row r="2054" spans="20:20">
      <c r="T2054" s="275"/>
    </row>
    <row r="2055" spans="20:20">
      <c r="T2055" s="275"/>
    </row>
    <row r="2056" spans="20:20">
      <c r="T2056" s="275"/>
    </row>
    <row r="2057" spans="20:20">
      <c r="T2057" s="275"/>
    </row>
    <row r="2058" spans="20:20">
      <c r="T2058" s="275"/>
    </row>
    <row r="2059" spans="20:20">
      <c r="T2059" s="275"/>
    </row>
    <row r="2060" spans="20:20">
      <c r="T2060" s="275"/>
    </row>
    <row r="2061" spans="20:20">
      <c r="T2061" s="275"/>
    </row>
    <row r="2062" spans="20:20">
      <c r="T2062" s="275"/>
    </row>
    <row r="2063" spans="20:20">
      <c r="T2063" s="275"/>
    </row>
    <row r="2064" spans="20:20">
      <c r="T2064" s="275"/>
    </row>
    <row r="2065" spans="20:20">
      <c r="T2065" s="275"/>
    </row>
    <row r="2066" spans="20:20">
      <c r="T2066" s="275"/>
    </row>
    <row r="2067" spans="20:20">
      <c r="T2067" s="275"/>
    </row>
    <row r="2068" spans="20:20">
      <c r="T2068" s="275"/>
    </row>
    <row r="2069" spans="20:20">
      <c r="T2069" s="275"/>
    </row>
    <row r="2070" spans="20:20">
      <c r="T2070" s="275"/>
    </row>
    <row r="2071" spans="20:20">
      <c r="T2071" s="275"/>
    </row>
    <row r="2072" spans="20:20">
      <c r="T2072" s="275"/>
    </row>
    <row r="2073" spans="20:20">
      <c r="T2073" s="275"/>
    </row>
    <row r="2074" spans="20:20">
      <c r="T2074" s="275"/>
    </row>
    <row r="2075" spans="20:20">
      <c r="T2075" s="275"/>
    </row>
    <row r="2076" spans="20:20">
      <c r="T2076" s="275"/>
    </row>
    <row r="2077" spans="20:20">
      <c r="T2077" s="275"/>
    </row>
    <row r="2078" spans="20:20">
      <c r="T2078" s="275"/>
    </row>
    <row r="2079" spans="20:20">
      <c r="T2079" s="275"/>
    </row>
    <row r="2080" spans="20:20">
      <c r="T2080" s="275"/>
    </row>
    <row r="2081" spans="20:20">
      <c r="T2081" s="275"/>
    </row>
    <row r="2082" spans="20:20">
      <c r="T2082" s="275"/>
    </row>
    <row r="2083" spans="20:20">
      <c r="T2083" s="275"/>
    </row>
    <row r="2084" spans="20:20">
      <c r="T2084" s="275"/>
    </row>
    <row r="2085" spans="20:20">
      <c r="T2085" s="275"/>
    </row>
    <row r="2086" spans="20:20">
      <c r="T2086" s="275"/>
    </row>
    <row r="2087" spans="20:20">
      <c r="T2087" s="275"/>
    </row>
    <row r="2088" spans="20:20">
      <c r="T2088" s="275"/>
    </row>
    <row r="2089" spans="20:20">
      <c r="T2089" s="275"/>
    </row>
    <row r="2090" spans="20:20">
      <c r="T2090" s="275"/>
    </row>
    <row r="2091" spans="20:20">
      <c r="T2091" s="275"/>
    </row>
    <row r="2092" spans="20:20">
      <c r="T2092" s="275"/>
    </row>
    <row r="2093" spans="20:20">
      <c r="T2093" s="275"/>
    </row>
    <row r="2094" spans="20:20">
      <c r="T2094" s="275"/>
    </row>
    <row r="2095" spans="20:20">
      <c r="T2095" s="275"/>
    </row>
    <row r="2096" spans="20:20">
      <c r="T2096" s="275"/>
    </row>
    <row r="2097" spans="20:20">
      <c r="T2097" s="275"/>
    </row>
    <row r="2098" spans="20:20">
      <c r="T2098" s="275"/>
    </row>
    <row r="2099" spans="20:20">
      <c r="T2099" s="275"/>
    </row>
    <row r="2100" spans="20:20">
      <c r="T2100" s="275"/>
    </row>
    <row r="2101" spans="20:20">
      <c r="T2101" s="275"/>
    </row>
    <row r="2102" spans="20:20">
      <c r="T2102" s="275"/>
    </row>
    <row r="2103" spans="20:20">
      <c r="T2103" s="275"/>
    </row>
    <row r="2104" spans="20:20">
      <c r="T2104" s="275"/>
    </row>
    <row r="2105" spans="20:20">
      <c r="T2105" s="275"/>
    </row>
    <row r="2106" spans="20:20">
      <c r="T2106" s="275"/>
    </row>
    <row r="2107" spans="20:20">
      <c r="T2107" s="275"/>
    </row>
    <row r="2108" spans="20:20">
      <c r="T2108" s="275"/>
    </row>
    <row r="2109" spans="20:20">
      <c r="T2109" s="275"/>
    </row>
    <row r="2110" spans="20:20">
      <c r="T2110" s="275"/>
    </row>
    <row r="2111" spans="20:20">
      <c r="T2111" s="275"/>
    </row>
    <row r="2112" spans="20:20">
      <c r="T2112" s="275"/>
    </row>
    <row r="2113" spans="20:20">
      <c r="T2113" s="275"/>
    </row>
    <row r="2114" spans="20:20">
      <c r="T2114" s="275"/>
    </row>
    <row r="2115" spans="20:20">
      <c r="T2115" s="275"/>
    </row>
    <row r="2116" spans="20:20">
      <c r="T2116" s="275"/>
    </row>
    <row r="2117" spans="20:20">
      <c r="T2117" s="275"/>
    </row>
    <row r="2118" spans="20:20">
      <c r="T2118" s="275"/>
    </row>
    <row r="2119" spans="20:20">
      <c r="T2119" s="275"/>
    </row>
    <row r="2120" spans="20:20">
      <c r="T2120" s="275"/>
    </row>
    <row r="2121" spans="20:20">
      <c r="T2121" s="275"/>
    </row>
    <row r="2122" spans="20:20">
      <c r="T2122" s="275"/>
    </row>
    <row r="2123" spans="20:20">
      <c r="T2123" s="275"/>
    </row>
    <row r="2124" spans="20:20">
      <c r="T2124" s="275"/>
    </row>
    <row r="2125" spans="20:20">
      <c r="T2125" s="275"/>
    </row>
    <row r="2126" spans="20:20">
      <c r="T2126" s="275"/>
    </row>
    <row r="2127" spans="20:20">
      <c r="T2127" s="275"/>
    </row>
    <row r="2128" spans="20:20">
      <c r="T2128" s="275"/>
    </row>
    <row r="2129" spans="20:20">
      <c r="T2129" s="275"/>
    </row>
    <row r="2130" spans="20:20">
      <c r="T2130" s="275"/>
    </row>
    <row r="2131" spans="20:20">
      <c r="T2131" s="275"/>
    </row>
    <row r="2132" spans="20:20">
      <c r="T2132" s="275"/>
    </row>
    <row r="2133" spans="20:20">
      <c r="T2133" s="275"/>
    </row>
    <row r="2134" spans="20:20">
      <c r="T2134" s="275"/>
    </row>
    <row r="2135" spans="20:20">
      <c r="T2135" s="275"/>
    </row>
    <row r="2136" spans="20:20">
      <c r="T2136" s="275"/>
    </row>
    <row r="2137" spans="20:20">
      <c r="T2137" s="275"/>
    </row>
    <row r="2138" spans="20:20">
      <c r="T2138" s="275"/>
    </row>
    <row r="2139" spans="20:20">
      <c r="T2139" s="275"/>
    </row>
    <row r="2140" spans="20:20">
      <c r="T2140" s="275"/>
    </row>
    <row r="2141" spans="20:20">
      <c r="T2141" s="275"/>
    </row>
    <row r="2142" spans="20:20">
      <c r="T2142" s="275"/>
    </row>
    <row r="2143" spans="20:20">
      <c r="T2143" s="275"/>
    </row>
    <row r="2144" spans="20:20">
      <c r="T2144" s="275"/>
    </row>
    <row r="2145" spans="20:20">
      <c r="T2145" s="275"/>
    </row>
    <row r="2146" spans="20:20">
      <c r="T2146" s="275"/>
    </row>
    <row r="2147" spans="20:20">
      <c r="T2147" s="275"/>
    </row>
    <row r="2148" spans="20:20">
      <c r="T2148" s="275"/>
    </row>
    <row r="2149" spans="20:20">
      <c r="T2149" s="275"/>
    </row>
    <row r="2150" spans="20:20">
      <c r="T2150" s="275"/>
    </row>
    <row r="2151" spans="20:20">
      <c r="T2151" s="275"/>
    </row>
    <row r="2152" spans="20:20">
      <c r="T2152" s="275"/>
    </row>
    <row r="2153" spans="20:20">
      <c r="T2153" s="275"/>
    </row>
    <row r="2154" spans="20:20">
      <c r="T2154" s="275"/>
    </row>
    <row r="2155" spans="20:20">
      <c r="T2155" s="275"/>
    </row>
    <row r="2156" spans="20:20">
      <c r="T2156" s="275"/>
    </row>
    <row r="2157" spans="20:20">
      <c r="T2157" s="275"/>
    </row>
    <row r="2158" spans="20:20">
      <c r="T2158" s="275"/>
    </row>
    <row r="2159" spans="20:20">
      <c r="T2159" s="275"/>
    </row>
    <row r="2160" spans="20:20">
      <c r="T2160" s="275"/>
    </row>
    <row r="2161" spans="20:20">
      <c r="T2161" s="275"/>
    </row>
    <row r="2162" spans="20:20">
      <c r="T2162" s="275"/>
    </row>
    <row r="2163" spans="20:20">
      <c r="T2163" s="275"/>
    </row>
    <row r="2164" spans="20:20">
      <c r="T2164" s="275"/>
    </row>
    <row r="2165" spans="20:20">
      <c r="T2165" s="275"/>
    </row>
    <row r="2166" spans="20:20">
      <c r="T2166" s="275"/>
    </row>
    <row r="2167" spans="20:20">
      <c r="T2167" s="275"/>
    </row>
    <row r="2168" spans="20:20">
      <c r="T2168" s="275"/>
    </row>
    <row r="2169" spans="20:20">
      <c r="T2169" s="275"/>
    </row>
    <row r="2170" spans="20:20">
      <c r="T2170" s="275"/>
    </row>
    <row r="2171" spans="20:20">
      <c r="T2171" s="275"/>
    </row>
    <row r="2172" spans="20:20">
      <c r="T2172" s="275"/>
    </row>
    <row r="2173" spans="20:20">
      <c r="T2173" s="275"/>
    </row>
    <row r="2174" spans="20:20">
      <c r="T2174" s="275"/>
    </row>
    <row r="2175" spans="20:20">
      <c r="T2175" s="275"/>
    </row>
    <row r="2176" spans="20:20">
      <c r="T2176" s="275"/>
    </row>
    <row r="2177" spans="20:20">
      <c r="T2177" s="275"/>
    </row>
    <row r="2178" spans="20:20">
      <c r="T2178" s="275"/>
    </row>
    <row r="2179" spans="20:20">
      <c r="T2179" s="275"/>
    </row>
    <row r="2180" spans="20:20">
      <c r="T2180" s="275"/>
    </row>
    <row r="2181" spans="20:20">
      <c r="T2181" s="275"/>
    </row>
    <row r="2182" spans="20:20">
      <c r="T2182" s="275"/>
    </row>
    <row r="2183" spans="20:20">
      <c r="T2183" s="275"/>
    </row>
    <row r="2184" spans="20:20">
      <c r="T2184" s="275"/>
    </row>
    <row r="2185" spans="20:20">
      <c r="T2185" s="275"/>
    </row>
    <row r="2186" spans="20:20">
      <c r="T2186" s="275"/>
    </row>
    <row r="2187" spans="20:20">
      <c r="T2187" s="275"/>
    </row>
    <row r="2188" spans="20:20">
      <c r="T2188" s="275"/>
    </row>
    <row r="2189" spans="20:20">
      <c r="T2189" s="275"/>
    </row>
    <row r="2190" spans="20:20">
      <c r="T2190" s="275"/>
    </row>
    <row r="2191" spans="20:20">
      <c r="T2191" s="275"/>
    </row>
    <row r="2192" spans="20:20">
      <c r="T2192" s="275"/>
    </row>
    <row r="2193" spans="20:20">
      <c r="T2193" s="275"/>
    </row>
    <row r="2194" spans="20:20">
      <c r="T2194" s="275"/>
    </row>
    <row r="2195" spans="20:20">
      <c r="T2195" s="275"/>
    </row>
    <row r="2196" spans="20:20">
      <c r="T2196" s="275"/>
    </row>
    <row r="2197" spans="20:20">
      <c r="T2197" s="275"/>
    </row>
    <row r="2198" spans="20:20">
      <c r="T2198" s="275"/>
    </row>
    <row r="2199" spans="20:20">
      <c r="T2199" s="275"/>
    </row>
    <row r="2200" spans="20:20">
      <c r="T2200" s="275"/>
    </row>
    <row r="2201" spans="20:20">
      <c r="T2201" s="275"/>
    </row>
    <row r="2202" spans="20:20">
      <c r="T2202" s="275"/>
    </row>
    <row r="2203" spans="20:20">
      <c r="T2203" s="275"/>
    </row>
    <row r="2204" spans="20:20">
      <c r="T2204" s="275"/>
    </row>
    <row r="2205" spans="20:20">
      <c r="T2205" s="275"/>
    </row>
    <row r="2206" spans="20:20">
      <c r="T2206" s="275"/>
    </row>
    <row r="2207" spans="20:20">
      <c r="T2207" s="275"/>
    </row>
    <row r="2208" spans="20:20">
      <c r="T2208" s="275"/>
    </row>
    <row r="2209" spans="20:20">
      <c r="T2209" s="275"/>
    </row>
    <row r="2210" spans="20:20">
      <c r="T2210" s="275"/>
    </row>
    <row r="2211" spans="20:20">
      <c r="T2211" s="275"/>
    </row>
    <row r="2212" spans="20:20">
      <c r="T2212" s="275"/>
    </row>
    <row r="2213" spans="20:20">
      <c r="T2213" s="275"/>
    </row>
    <row r="2214" spans="20:20">
      <c r="T2214" s="275"/>
    </row>
    <row r="2215" spans="20:20">
      <c r="T2215" s="275"/>
    </row>
    <row r="2216" spans="20:20">
      <c r="T2216" s="275"/>
    </row>
    <row r="2217" spans="20:20">
      <c r="T2217" s="275"/>
    </row>
    <row r="2218" spans="20:20">
      <c r="T2218" s="275"/>
    </row>
    <row r="2219" spans="20:20">
      <c r="T2219" s="275"/>
    </row>
    <row r="2220" spans="20:20">
      <c r="T2220" s="275"/>
    </row>
    <row r="2221" spans="20:20">
      <c r="T2221" s="275"/>
    </row>
    <row r="2222" spans="20:20">
      <c r="T2222" s="275"/>
    </row>
    <row r="2223" spans="20:20">
      <c r="T2223" s="275"/>
    </row>
    <row r="2224" spans="20:20">
      <c r="T2224" s="275"/>
    </row>
    <row r="2225" spans="20:20">
      <c r="T2225" s="275"/>
    </row>
    <row r="2226" spans="20:20">
      <c r="T2226" s="275"/>
    </row>
    <row r="2227" spans="20:20">
      <c r="T2227" s="275"/>
    </row>
    <row r="2228" spans="20:20">
      <c r="T2228" s="275"/>
    </row>
    <row r="2229" spans="20:20">
      <c r="T2229" s="275"/>
    </row>
    <row r="2230" spans="20:20">
      <c r="T2230" s="275"/>
    </row>
    <row r="2231" spans="20:20">
      <c r="T2231" s="275"/>
    </row>
    <row r="2232" spans="20:20">
      <c r="T2232" s="275"/>
    </row>
    <row r="2233" spans="20:20">
      <c r="T2233" s="275"/>
    </row>
    <row r="2234" spans="20:20">
      <c r="T2234" s="275"/>
    </row>
    <row r="2235" spans="20:20">
      <c r="T2235" s="275"/>
    </row>
    <row r="2236" spans="20:20">
      <c r="T2236" s="275"/>
    </row>
    <row r="2237" spans="20:20">
      <c r="T2237" s="275"/>
    </row>
    <row r="2238" spans="20:20">
      <c r="T2238" s="275"/>
    </row>
    <row r="2239" spans="20:20">
      <c r="T2239" s="275"/>
    </row>
    <row r="2240" spans="20:20">
      <c r="T2240" s="275"/>
    </row>
    <row r="2241" spans="20:20">
      <c r="T2241" s="275"/>
    </row>
    <row r="2242" spans="20:20">
      <c r="T2242" s="275"/>
    </row>
    <row r="2243" spans="20:20">
      <c r="T2243" s="275"/>
    </row>
    <row r="2244" spans="20:20">
      <c r="T2244" s="275"/>
    </row>
    <row r="2245" spans="20:20">
      <c r="T2245" s="275"/>
    </row>
    <row r="2246" spans="20:20">
      <c r="T2246" s="275"/>
    </row>
    <row r="2247" spans="20:20">
      <c r="T2247" s="275"/>
    </row>
    <row r="2248" spans="20:20">
      <c r="T2248" s="275"/>
    </row>
    <row r="2249" spans="20:20">
      <c r="T2249" s="275"/>
    </row>
    <row r="2250" spans="20:20">
      <c r="T2250" s="275"/>
    </row>
    <row r="2251" spans="20:20">
      <c r="T2251" s="275"/>
    </row>
    <row r="2252" spans="20:20">
      <c r="T2252" s="275"/>
    </row>
    <row r="2253" spans="20:20">
      <c r="T2253" s="275"/>
    </row>
    <row r="2254" spans="20:20">
      <c r="T2254" s="275"/>
    </row>
    <row r="2255" spans="20:20">
      <c r="T2255" s="275"/>
    </row>
    <row r="2256" spans="20:20">
      <c r="T2256" s="275"/>
    </row>
    <row r="2257" spans="20:20">
      <c r="T2257" s="275"/>
    </row>
    <row r="2258" spans="20:20">
      <c r="T2258" s="275"/>
    </row>
    <row r="2259" spans="20:20">
      <c r="T2259" s="275"/>
    </row>
    <row r="2260" spans="20:20">
      <c r="T2260" s="275"/>
    </row>
    <row r="2261" spans="20:20">
      <c r="T2261" s="275"/>
    </row>
    <row r="2262" spans="20:20">
      <c r="T2262" s="275"/>
    </row>
    <row r="2263" spans="20:20">
      <c r="T2263" s="275"/>
    </row>
    <row r="2264" spans="20:20">
      <c r="T2264" s="275"/>
    </row>
    <row r="2265" spans="20:20">
      <c r="T2265" s="275"/>
    </row>
    <row r="2266" spans="20:20">
      <c r="T2266" s="275"/>
    </row>
    <row r="2267" spans="20:20">
      <c r="T2267" s="275"/>
    </row>
    <row r="2268" spans="20:20">
      <c r="T2268" s="275"/>
    </row>
    <row r="2269" spans="20:20">
      <c r="T2269" s="275"/>
    </row>
    <row r="2270" spans="20:20">
      <c r="T2270" s="275"/>
    </row>
    <row r="2271" spans="20:20">
      <c r="T2271" s="275"/>
    </row>
    <row r="2272" spans="20:20">
      <c r="T2272" s="275"/>
    </row>
    <row r="2273" spans="20:20">
      <c r="T2273" s="275"/>
    </row>
    <row r="2274" spans="20:20">
      <c r="T2274" s="275"/>
    </row>
    <row r="2275" spans="20:20">
      <c r="T2275" s="275"/>
    </row>
    <row r="2276" spans="20:20">
      <c r="T2276" s="275"/>
    </row>
    <row r="2277" spans="20:20">
      <c r="T2277" s="275"/>
    </row>
    <row r="2278" spans="20:20">
      <c r="T2278" s="275"/>
    </row>
    <row r="2279" spans="20:20">
      <c r="T2279" s="275"/>
    </row>
    <row r="2280" spans="20:20">
      <c r="T2280" s="275"/>
    </row>
    <row r="2281" spans="20:20">
      <c r="T2281" s="275"/>
    </row>
    <row r="2282" spans="20:20">
      <c r="T2282" s="275"/>
    </row>
    <row r="2283" spans="20:20">
      <c r="T2283" s="275"/>
    </row>
    <row r="2284" spans="20:20">
      <c r="T2284" s="275"/>
    </row>
    <row r="2285" spans="20:20">
      <c r="T2285" s="275"/>
    </row>
    <row r="2286" spans="20:20">
      <c r="T2286" s="275"/>
    </row>
    <row r="2287" spans="20:20">
      <c r="T2287" s="275"/>
    </row>
    <row r="2288" spans="20:20">
      <c r="T2288" s="275"/>
    </row>
    <row r="2289" spans="20:20">
      <c r="T2289" s="275"/>
    </row>
    <row r="2290" spans="20:20">
      <c r="T2290" s="275"/>
    </row>
    <row r="2291" spans="20:20">
      <c r="T2291" s="275"/>
    </row>
    <row r="2292" spans="20:20">
      <c r="T2292" s="275"/>
    </row>
    <row r="2293" spans="20:20">
      <c r="T2293" s="275"/>
    </row>
    <row r="2294" spans="20:20">
      <c r="T2294" s="275"/>
    </row>
    <row r="2295" spans="20:20">
      <c r="T2295" s="275"/>
    </row>
    <row r="2296" spans="20:20">
      <c r="T2296" s="275"/>
    </row>
    <row r="2297" spans="20:20">
      <c r="T2297" s="275"/>
    </row>
    <row r="2298" spans="20:20">
      <c r="T2298" s="275"/>
    </row>
    <row r="2299" spans="20:20">
      <c r="T2299" s="275"/>
    </row>
    <row r="2300" spans="20:20">
      <c r="T2300" s="275"/>
    </row>
    <row r="2301" spans="20:20">
      <c r="T2301" s="275"/>
    </row>
    <row r="2302" spans="20:20">
      <c r="T2302" s="275"/>
    </row>
    <row r="2303" spans="20:20">
      <c r="T2303" s="275"/>
    </row>
    <row r="2304" spans="20:20">
      <c r="T2304" s="275"/>
    </row>
    <row r="2305" spans="20:20">
      <c r="T2305" s="275"/>
    </row>
    <row r="2306" spans="20:20">
      <c r="T2306" s="275"/>
    </row>
    <row r="2307" spans="20:20">
      <c r="T2307" s="275"/>
    </row>
    <row r="2308" spans="20:20">
      <c r="T2308" s="275"/>
    </row>
    <row r="2309" spans="20:20">
      <c r="T2309" s="275"/>
    </row>
    <row r="2310" spans="20:20">
      <c r="T2310" s="275"/>
    </row>
    <row r="2311" spans="20:20">
      <c r="T2311" s="275"/>
    </row>
    <row r="2312" spans="20:20">
      <c r="T2312" s="275"/>
    </row>
    <row r="2313" spans="20:20">
      <c r="T2313" s="275"/>
    </row>
    <row r="2314" spans="20:20">
      <c r="T2314" s="275"/>
    </row>
    <row r="2315" spans="20:20">
      <c r="T2315" s="275"/>
    </row>
    <row r="2316" spans="20:20">
      <c r="T2316" s="275"/>
    </row>
    <row r="2317" spans="20:20">
      <c r="T2317" s="275"/>
    </row>
    <row r="2318" spans="20:20">
      <c r="T2318" s="275"/>
    </row>
  </sheetData>
  <sheetProtection formatCells="0" formatColumns="0" formatRows="0" autoFilter="0"/>
  <protectedRanges>
    <protectedRange sqref="T8:T100" name="Rango4"/>
    <protectedRange sqref="H8:H100" name="Rango3"/>
    <protectedRange sqref="J8:M100" name="Rango1"/>
    <protectedRange sqref="B8:B100" name="Rango2"/>
  </protectedRanges>
  <autoFilter ref="A7:T61" xr:uid="{00000000-0001-0000-0500-000000000000}"/>
  <mergeCells count="8">
    <mergeCell ref="A6:B6"/>
    <mergeCell ref="J6:K6"/>
    <mergeCell ref="C110:F110"/>
    <mergeCell ref="N110:P110"/>
    <mergeCell ref="N6:O6"/>
    <mergeCell ref="P6:Q6"/>
    <mergeCell ref="L6:M6"/>
    <mergeCell ref="I101:M101"/>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2022-10-05T13:15:45Z</cp:lastPrinted>
  <dcterms:created xsi:type="dcterms:W3CDTF">2014-07-03T21:21:01Z</dcterms:created>
  <dcterms:modified xsi:type="dcterms:W3CDTF">2024-02-06T20:14:12Z</dcterms:modified>
</cp:coreProperties>
</file>